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18975" windowHeight="10470"/>
  </bookViews>
  <sheets>
    <sheet name="2018년" sheetId="1" r:id="rId1"/>
  </sheets>
  <definedNames>
    <definedName name="_xlnm._FilterDatabase" localSheetId="0" hidden="1">'2018년'!$A$4:$Q$82</definedName>
    <definedName name="_xlnm.Print_Titles" localSheetId="0">'2018년'!$3:$4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2" i="1" l="1"/>
  <c r="O82" i="1"/>
  <c r="K82" i="1"/>
  <c r="J82" i="1"/>
  <c r="D82" i="1"/>
  <c r="C82" i="1"/>
  <c r="B82" i="1"/>
  <c r="E82" i="1" s="1"/>
  <c r="P81" i="1"/>
  <c r="O81" i="1"/>
  <c r="K81" i="1"/>
  <c r="J81" i="1"/>
  <c r="D81" i="1"/>
  <c r="D80" i="1" s="1"/>
  <c r="C81" i="1"/>
  <c r="B81" i="1"/>
  <c r="P80" i="1"/>
  <c r="N80" i="1"/>
  <c r="M80" i="1"/>
  <c r="L80" i="1"/>
  <c r="O80" i="1" s="1"/>
  <c r="I80" i="1"/>
  <c r="H80" i="1"/>
  <c r="G80" i="1"/>
  <c r="P79" i="1"/>
  <c r="O79" i="1"/>
  <c r="K79" i="1"/>
  <c r="J79" i="1"/>
  <c r="E79" i="1"/>
  <c r="D79" i="1"/>
  <c r="D77" i="1" s="1"/>
  <c r="C79" i="1"/>
  <c r="F79" i="1" s="1"/>
  <c r="B79" i="1"/>
  <c r="P78" i="1"/>
  <c r="O78" i="1"/>
  <c r="K78" i="1"/>
  <c r="J78" i="1"/>
  <c r="F78" i="1"/>
  <c r="D78" i="1"/>
  <c r="C78" i="1"/>
  <c r="B78" i="1"/>
  <c r="E78" i="1" s="1"/>
  <c r="N77" i="1"/>
  <c r="M77" i="1"/>
  <c r="P77" i="1" s="1"/>
  <c r="L77" i="1"/>
  <c r="J77" i="1"/>
  <c r="I77" i="1"/>
  <c r="Q77" i="1" s="1"/>
  <c r="H77" i="1"/>
  <c r="K77" i="1" s="1"/>
  <c r="G77" i="1"/>
  <c r="B77" i="1"/>
  <c r="P76" i="1"/>
  <c r="O76" i="1"/>
  <c r="K76" i="1"/>
  <c r="J76" i="1"/>
  <c r="D76" i="1"/>
  <c r="C76" i="1"/>
  <c r="B76" i="1"/>
  <c r="E76" i="1" s="1"/>
  <c r="P75" i="1"/>
  <c r="O75" i="1"/>
  <c r="K75" i="1"/>
  <c r="J75" i="1"/>
  <c r="D75" i="1"/>
  <c r="D74" i="1" s="1"/>
  <c r="C75" i="1"/>
  <c r="B75" i="1"/>
  <c r="P74" i="1"/>
  <c r="N74" i="1"/>
  <c r="M74" i="1"/>
  <c r="L74" i="1"/>
  <c r="O74" i="1" s="1"/>
  <c r="I74" i="1"/>
  <c r="H74" i="1"/>
  <c r="G74" i="1"/>
  <c r="P73" i="1"/>
  <c r="O73" i="1"/>
  <c r="K73" i="1"/>
  <c r="J73" i="1"/>
  <c r="E73" i="1"/>
  <c r="D73" i="1"/>
  <c r="D71" i="1" s="1"/>
  <c r="C73" i="1"/>
  <c r="F73" i="1" s="1"/>
  <c r="B73" i="1"/>
  <c r="P72" i="1"/>
  <c r="O72" i="1"/>
  <c r="K72" i="1"/>
  <c r="J72" i="1"/>
  <c r="F72" i="1"/>
  <c r="D72" i="1"/>
  <c r="C72" i="1"/>
  <c r="B72" i="1"/>
  <c r="E72" i="1" s="1"/>
  <c r="N71" i="1"/>
  <c r="M71" i="1"/>
  <c r="P71" i="1" s="1"/>
  <c r="L71" i="1"/>
  <c r="O71" i="1" s="1"/>
  <c r="J71" i="1"/>
  <c r="I71" i="1"/>
  <c r="Q71" i="1" s="1"/>
  <c r="H71" i="1"/>
  <c r="K71" i="1" s="1"/>
  <c r="G71" i="1"/>
  <c r="B71" i="1"/>
  <c r="P70" i="1"/>
  <c r="O70" i="1"/>
  <c r="K70" i="1"/>
  <c r="J70" i="1"/>
  <c r="D70" i="1"/>
  <c r="C70" i="1"/>
  <c r="B70" i="1"/>
  <c r="P69" i="1"/>
  <c r="O69" i="1"/>
  <c r="K69" i="1"/>
  <c r="J69" i="1"/>
  <c r="D69" i="1"/>
  <c r="C69" i="1"/>
  <c r="F69" i="1" s="1"/>
  <c r="B69" i="1"/>
  <c r="E69" i="1" s="1"/>
  <c r="N68" i="1"/>
  <c r="M68" i="1"/>
  <c r="L68" i="1"/>
  <c r="I68" i="1"/>
  <c r="H68" i="1"/>
  <c r="G68" i="1"/>
  <c r="J68" i="1" s="1"/>
  <c r="D68" i="1"/>
  <c r="P67" i="1"/>
  <c r="O67" i="1"/>
  <c r="K67" i="1"/>
  <c r="J67" i="1"/>
  <c r="E67" i="1"/>
  <c r="D67" i="1"/>
  <c r="D65" i="1" s="1"/>
  <c r="C67" i="1"/>
  <c r="F67" i="1" s="1"/>
  <c r="B67" i="1"/>
  <c r="P66" i="1"/>
  <c r="O66" i="1"/>
  <c r="K66" i="1"/>
  <c r="J66" i="1"/>
  <c r="D66" i="1"/>
  <c r="C66" i="1"/>
  <c r="B66" i="1"/>
  <c r="N65" i="1"/>
  <c r="M65" i="1"/>
  <c r="P65" i="1" s="1"/>
  <c r="L65" i="1"/>
  <c r="O65" i="1" s="1"/>
  <c r="J65" i="1"/>
  <c r="I65" i="1"/>
  <c r="Q65" i="1" s="1"/>
  <c r="H65" i="1"/>
  <c r="K65" i="1" s="1"/>
  <c r="G65" i="1"/>
  <c r="P64" i="1"/>
  <c r="O64" i="1"/>
  <c r="K64" i="1"/>
  <c r="J64" i="1"/>
  <c r="D64" i="1"/>
  <c r="C64" i="1"/>
  <c r="B64" i="1"/>
  <c r="P63" i="1"/>
  <c r="O63" i="1"/>
  <c r="K63" i="1"/>
  <c r="J63" i="1"/>
  <c r="D63" i="1"/>
  <c r="C63" i="1"/>
  <c r="F63" i="1" s="1"/>
  <c r="B63" i="1"/>
  <c r="E63" i="1" s="1"/>
  <c r="N62" i="1"/>
  <c r="M62" i="1"/>
  <c r="L62" i="1"/>
  <c r="O62" i="1" s="1"/>
  <c r="I62" i="1"/>
  <c r="H62" i="1"/>
  <c r="G62" i="1"/>
  <c r="J62" i="1" s="1"/>
  <c r="D62" i="1"/>
  <c r="P61" i="1"/>
  <c r="O61" i="1"/>
  <c r="K61" i="1"/>
  <c r="J61" i="1"/>
  <c r="E61" i="1"/>
  <c r="D61" i="1"/>
  <c r="D59" i="1" s="1"/>
  <c r="C61" i="1"/>
  <c r="F61" i="1" s="1"/>
  <c r="B61" i="1"/>
  <c r="P60" i="1"/>
  <c r="O60" i="1"/>
  <c r="K60" i="1"/>
  <c r="J60" i="1"/>
  <c r="D60" i="1"/>
  <c r="C60" i="1"/>
  <c r="B60" i="1"/>
  <c r="E60" i="1" s="1"/>
  <c r="N59" i="1"/>
  <c r="M59" i="1"/>
  <c r="L59" i="1"/>
  <c r="J59" i="1"/>
  <c r="I59" i="1"/>
  <c r="Q59" i="1" s="1"/>
  <c r="H59" i="1"/>
  <c r="K59" i="1" s="1"/>
  <c r="G59" i="1"/>
  <c r="P58" i="1"/>
  <c r="O58" i="1"/>
  <c r="K58" i="1"/>
  <c r="J58" i="1"/>
  <c r="D58" i="1"/>
  <c r="C58" i="1"/>
  <c r="B58" i="1"/>
  <c r="E58" i="1" s="1"/>
  <c r="P57" i="1"/>
  <c r="O57" i="1"/>
  <c r="K57" i="1"/>
  <c r="J57" i="1"/>
  <c r="D57" i="1"/>
  <c r="D56" i="1" s="1"/>
  <c r="C57" i="1"/>
  <c r="B57" i="1"/>
  <c r="P56" i="1"/>
  <c r="N56" i="1"/>
  <c r="M56" i="1"/>
  <c r="L56" i="1"/>
  <c r="O56" i="1" s="1"/>
  <c r="I56" i="1"/>
  <c r="H56" i="1"/>
  <c r="G56" i="1"/>
  <c r="P55" i="1"/>
  <c r="O55" i="1"/>
  <c r="K55" i="1"/>
  <c r="J55" i="1"/>
  <c r="E55" i="1"/>
  <c r="D55" i="1"/>
  <c r="D53" i="1" s="1"/>
  <c r="C55" i="1"/>
  <c r="F55" i="1" s="1"/>
  <c r="B55" i="1"/>
  <c r="P54" i="1"/>
  <c r="O54" i="1"/>
  <c r="K54" i="1"/>
  <c r="J54" i="1"/>
  <c r="F54" i="1"/>
  <c r="D54" i="1"/>
  <c r="C54" i="1"/>
  <c r="B54" i="1"/>
  <c r="E54" i="1" s="1"/>
  <c r="N53" i="1"/>
  <c r="M53" i="1"/>
  <c r="P53" i="1" s="1"/>
  <c r="L53" i="1"/>
  <c r="J53" i="1"/>
  <c r="I53" i="1"/>
  <c r="Q53" i="1" s="1"/>
  <c r="H53" i="1"/>
  <c r="K53" i="1" s="1"/>
  <c r="G53" i="1"/>
  <c r="C53" i="1"/>
  <c r="B53" i="1"/>
  <c r="P52" i="1"/>
  <c r="O52" i="1"/>
  <c r="K52" i="1"/>
  <c r="J52" i="1"/>
  <c r="D52" i="1"/>
  <c r="C52" i="1"/>
  <c r="B52" i="1"/>
  <c r="E52" i="1" s="1"/>
  <c r="P51" i="1"/>
  <c r="O51" i="1"/>
  <c r="K51" i="1"/>
  <c r="J51" i="1"/>
  <c r="D51" i="1"/>
  <c r="D50" i="1" s="1"/>
  <c r="C51" i="1"/>
  <c r="B51" i="1"/>
  <c r="P50" i="1"/>
  <c r="N50" i="1"/>
  <c r="M50" i="1"/>
  <c r="L50" i="1"/>
  <c r="O50" i="1" s="1"/>
  <c r="I50" i="1"/>
  <c r="H50" i="1"/>
  <c r="G50" i="1"/>
  <c r="P49" i="1"/>
  <c r="O49" i="1"/>
  <c r="K49" i="1"/>
  <c r="J49" i="1"/>
  <c r="E49" i="1"/>
  <c r="D49" i="1"/>
  <c r="D47" i="1" s="1"/>
  <c r="C49" i="1"/>
  <c r="F49" i="1" s="1"/>
  <c r="B49" i="1"/>
  <c r="P48" i="1"/>
  <c r="O48" i="1"/>
  <c r="K48" i="1"/>
  <c r="J48" i="1"/>
  <c r="F48" i="1"/>
  <c r="D48" i="1"/>
  <c r="C48" i="1"/>
  <c r="B48" i="1"/>
  <c r="E48" i="1" s="1"/>
  <c r="N47" i="1"/>
  <c r="M47" i="1"/>
  <c r="L47" i="1"/>
  <c r="J47" i="1"/>
  <c r="I47" i="1"/>
  <c r="Q47" i="1" s="1"/>
  <c r="H47" i="1"/>
  <c r="K47" i="1" s="1"/>
  <c r="G47" i="1"/>
  <c r="C47" i="1"/>
  <c r="B47" i="1"/>
  <c r="P46" i="1"/>
  <c r="O46" i="1"/>
  <c r="K46" i="1"/>
  <c r="J46" i="1"/>
  <c r="D46" i="1"/>
  <c r="C46" i="1"/>
  <c r="F46" i="1" s="1"/>
  <c r="B46" i="1"/>
  <c r="E46" i="1" s="1"/>
  <c r="P45" i="1"/>
  <c r="O45" i="1"/>
  <c r="K45" i="1"/>
  <c r="J45" i="1"/>
  <c r="D45" i="1"/>
  <c r="C45" i="1"/>
  <c r="B45" i="1"/>
  <c r="N44" i="1"/>
  <c r="M44" i="1"/>
  <c r="L44" i="1"/>
  <c r="O44" i="1" s="1"/>
  <c r="I44" i="1"/>
  <c r="H44" i="1"/>
  <c r="G44" i="1"/>
  <c r="J44" i="1" s="1"/>
  <c r="D44" i="1"/>
  <c r="P43" i="1"/>
  <c r="O43" i="1"/>
  <c r="K43" i="1"/>
  <c r="J43" i="1"/>
  <c r="D43" i="1"/>
  <c r="C43" i="1"/>
  <c r="B43" i="1"/>
  <c r="P42" i="1"/>
  <c r="O42" i="1"/>
  <c r="K42" i="1"/>
  <c r="J42" i="1"/>
  <c r="E42" i="1"/>
  <c r="D42" i="1"/>
  <c r="C42" i="1"/>
  <c r="B42" i="1"/>
  <c r="F42" i="1" s="1"/>
  <c r="Q41" i="1"/>
  <c r="N41" i="1"/>
  <c r="M41" i="1"/>
  <c r="L41" i="1"/>
  <c r="J41" i="1"/>
  <c r="I41" i="1"/>
  <c r="H41" i="1"/>
  <c r="G41" i="1"/>
  <c r="C41" i="1"/>
  <c r="B41" i="1"/>
  <c r="P40" i="1"/>
  <c r="O40" i="1"/>
  <c r="K40" i="1"/>
  <c r="J40" i="1"/>
  <c r="F40" i="1"/>
  <c r="D40" i="1"/>
  <c r="C40" i="1"/>
  <c r="E40" i="1" s="1"/>
  <c r="B40" i="1"/>
  <c r="B38" i="1" s="1"/>
  <c r="P39" i="1"/>
  <c r="O39" i="1"/>
  <c r="K39" i="1"/>
  <c r="J39" i="1"/>
  <c r="D39" i="1"/>
  <c r="C39" i="1"/>
  <c r="B39" i="1"/>
  <c r="O38" i="1"/>
  <c r="N38" i="1"/>
  <c r="M38" i="1"/>
  <c r="L38" i="1"/>
  <c r="P38" i="1" s="1"/>
  <c r="K38" i="1"/>
  <c r="I38" i="1"/>
  <c r="H38" i="1"/>
  <c r="G38" i="1"/>
  <c r="J38" i="1" s="1"/>
  <c r="D38" i="1"/>
  <c r="C38" i="1"/>
  <c r="P37" i="1"/>
  <c r="O37" i="1"/>
  <c r="K37" i="1"/>
  <c r="J37" i="1"/>
  <c r="D37" i="1"/>
  <c r="D35" i="1" s="1"/>
  <c r="C37" i="1"/>
  <c r="B37" i="1"/>
  <c r="F37" i="1" s="1"/>
  <c r="P36" i="1"/>
  <c r="O36" i="1"/>
  <c r="K36" i="1"/>
  <c r="J36" i="1"/>
  <c r="E36" i="1"/>
  <c r="D36" i="1"/>
  <c r="C36" i="1"/>
  <c r="B36" i="1"/>
  <c r="F36" i="1" s="1"/>
  <c r="N35" i="1"/>
  <c r="M35" i="1"/>
  <c r="L35" i="1"/>
  <c r="I35" i="1"/>
  <c r="H35" i="1"/>
  <c r="G35" i="1"/>
  <c r="F35" i="1"/>
  <c r="E35" i="1"/>
  <c r="C35" i="1"/>
  <c r="B35" i="1"/>
  <c r="P34" i="1"/>
  <c r="O34" i="1"/>
  <c r="K34" i="1"/>
  <c r="J34" i="1"/>
  <c r="D34" i="1"/>
  <c r="C34" i="1"/>
  <c r="F34" i="1" s="1"/>
  <c r="B34" i="1"/>
  <c r="P33" i="1"/>
  <c r="O33" i="1"/>
  <c r="K33" i="1"/>
  <c r="J33" i="1"/>
  <c r="D33" i="1"/>
  <c r="C33" i="1"/>
  <c r="B33" i="1"/>
  <c r="O32" i="1"/>
  <c r="N32" i="1"/>
  <c r="M32" i="1"/>
  <c r="L32" i="1"/>
  <c r="P32" i="1" s="1"/>
  <c r="I32" i="1"/>
  <c r="H32" i="1"/>
  <c r="G32" i="1"/>
  <c r="D32" i="1"/>
  <c r="P31" i="1"/>
  <c r="O31" i="1"/>
  <c r="K31" i="1"/>
  <c r="J31" i="1"/>
  <c r="E31" i="1"/>
  <c r="D31" i="1"/>
  <c r="D29" i="1" s="1"/>
  <c r="C31" i="1"/>
  <c r="B31" i="1"/>
  <c r="F31" i="1" s="1"/>
  <c r="P30" i="1"/>
  <c r="O30" i="1"/>
  <c r="K30" i="1"/>
  <c r="J30" i="1"/>
  <c r="D30" i="1"/>
  <c r="C30" i="1"/>
  <c r="B30" i="1"/>
  <c r="E30" i="1" s="1"/>
  <c r="N29" i="1"/>
  <c r="M29" i="1"/>
  <c r="L29" i="1"/>
  <c r="I29" i="1"/>
  <c r="H29" i="1"/>
  <c r="G29" i="1"/>
  <c r="K29" i="1" s="1"/>
  <c r="C29" i="1"/>
  <c r="P28" i="1"/>
  <c r="O28" i="1"/>
  <c r="K28" i="1"/>
  <c r="J28" i="1"/>
  <c r="D28" i="1"/>
  <c r="C28" i="1"/>
  <c r="F28" i="1" s="1"/>
  <c r="B28" i="1"/>
  <c r="P27" i="1"/>
  <c r="O27" i="1"/>
  <c r="K27" i="1"/>
  <c r="J27" i="1"/>
  <c r="D27" i="1"/>
  <c r="C27" i="1"/>
  <c r="B27" i="1"/>
  <c r="N26" i="1"/>
  <c r="M26" i="1"/>
  <c r="L26" i="1"/>
  <c r="O26" i="1" s="1"/>
  <c r="I26" i="1"/>
  <c r="H26" i="1"/>
  <c r="G26" i="1"/>
  <c r="J26" i="1" s="1"/>
  <c r="D26" i="1"/>
  <c r="P25" i="1"/>
  <c r="O25" i="1"/>
  <c r="K25" i="1"/>
  <c r="J25" i="1"/>
  <c r="D25" i="1"/>
  <c r="D23" i="1" s="1"/>
  <c r="C25" i="1"/>
  <c r="B25" i="1"/>
  <c r="P24" i="1"/>
  <c r="O24" i="1"/>
  <c r="K24" i="1"/>
  <c r="J24" i="1"/>
  <c r="E24" i="1"/>
  <c r="D24" i="1"/>
  <c r="C24" i="1"/>
  <c r="B24" i="1"/>
  <c r="F24" i="1" s="1"/>
  <c r="Q23" i="1"/>
  <c r="N23" i="1"/>
  <c r="M23" i="1"/>
  <c r="L23" i="1"/>
  <c r="J23" i="1"/>
  <c r="I23" i="1"/>
  <c r="H23" i="1"/>
  <c r="G23" i="1"/>
  <c r="K23" i="1" s="1"/>
  <c r="F23" i="1"/>
  <c r="C23" i="1"/>
  <c r="B23" i="1"/>
  <c r="P22" i="1"/>
  <c r="O22" i="1"/>
  <c r="K22" i="1"/>
  <c r="J22" i="1"/>
  <c r="D22" i="1"/>
  <c r="C22" i="1"/>
  <c r="C20" i="1" s="1"/>
  <c r="B22" i="1"/>
  <c r="P21" i="1"/>
  <c r="O21" i="1"/>
  <c r="K21" i="1"/>
  <c r="J21" i="1"/>
  <c r="D21" i="1"/>
  <c r="C21" i="1"/>
  <c r="B21" i="1"/>
  <c r="N20" i="1"/>
  <c r="M20" i="1"/>
  <c r="L20" i="1"/>
  <c r="P20" i="1" s="1"/>
  <c r="I20" i="1"/>
  <c r="H20" i="1"/>
  <c r="Q20" i="1" s="1"/>
  <c r="G20" i="1"/>
  <c r="D20" i="1"/>
  <c r="P19" i="1"/>
  <c r="O19" i="1"/>
  <c r="K19" i="1"/>
  <c r="J19" i="1"/>
  <c r="D19" i="1"/>
  <c r="D17" i="1" s="1"/>
  <c r="C19" i="1"/>
  <c r="B19" i="1"/>
  <c r="P18" i="1"/>
  <c r="O18" i="1"/>
  <c r="K18" i="1"/>
  <c r="J18" i="1"/>
  <c r="E18" i="1"/>
  <c r="D18" i="1"/>
  <c r="C18" i="1"/>
  <c r="B18" i="1"/>
  <c r="F18" i="1" s="1"/>
  <c r="Q17" i="1"/>
  <c r="N17" i="1"/>
  <c r="M17" i="1"/>
  <c r="L17" i="1"/>
  <c r="J17" i="1"/>
  <c r="I17" i="1"/>
  <c r="H17" i="1"/>
  <c r="G17" i="1"/>
  <c r="K17" i="1" s="1"/>
  <c r="F17" i="1"/>
  <c r="C17" i="1"/>
  <c r="B17" i="1"/>
  <c r="E17" i="1" s="1"/>
  <c r="P16" i="1"/>
  <c r="O16" i="1"/>
  <c r="K16" i="1"/>
  <c r="J16" i="1"/>
  <c r="F16" i="1"/>
  <c r="D16" i="1"/>
  <c r="C16" i="1"/>
  <c r="B16" i="1"/>
  <c r="P15" i="1"/>
  <c r="O15" i="1"/>
  <c r="K15" i="1"/>
  <c r="J15" i="1"/>
  <c r="D15" i="1"/>
  <c r="D14" i="1" s="1"/>
  <c r="C15" i="1"/>
  <c r="B15" i="1"/>
  <c r="N14" i="1"/>
  <c r="O14" i="1" s="1"/>
  <c r="M14" i="1"/>
  <c r="L14" i="1"/>
  <c r="K14" i="1"/>
  <c r="J14" i="1"/>
  <c r="H14" i="1"/>
  <c r="G14" i="1"/>
  <c r="C14" i="1"/>
  <c r="P13" i="1"/>
  <c r="O13" i="1"/>
  <c r="K13" i="1"/>
  <c r="J13" i="1"/>
  <c r="D13" i="1"/>
  <c r="C13" i="1"/>
  <c r="F13" i="1" s="1"/>
  <c r="B13" i="1"/>
  <c r="P12" i="1"/>
  <c r="O12" i="1"/>
  <c r="K12" i="1"/>
  <c r="J12" i="1"/>
  <c r="D12" i="1"/>
  <c r="D11" i="1" s="1"/>
  <c r="C12" i="1"/>
  <c r="F12" i="1" s="1"/>
  <c r="B12" i="1"/>
  <c r="N11" i="1"/>
  <c r="N8" i="1" s="1"/>
  <c r="M11" i="1"/>
  <c r="L11" i="1"/>
  <c r="L8" i="1" s="1"/>
  <c r="J11" i="1"/>
  <c r="I11" i="1"/>
  <c r="H11" i="1"/>
  <c r="H8" i="1" s="1"/>
  <c r="G11" i="1"/>
  <c r="G8" i="1" s="1"/>
  <c r="B11" i="1"/>
  <c r="O10" i="1"/>
  <c r="N10" i="1"/>
  <c r="M10" i="1"/>
  <c r="P10" i="1" s="1"/>
  <c r="L10" i="1"/>
  <c r="I10" i="1"/>
  <c r="D10" i="1" s="1"/>
  <c r="H10" i="1"/>
  <c r="G10" i="1"/>
  <c r="C10" i="1"/>
  <c r="B10" i="1"/>
  <c r="N9" i="1"/>
  <c r="N6" i="1" s="1"/>
  <c r="M9" i="1"/>
  <c r="P9" i="1" s="1"/>
  <c r="L9" i="1"/>
  <c r="I9" i="1"/>
  <c r="D9" i="1" s="1"/>
  <c r="H9" i="1"/>
  <c r="G9" i="1"/>
  <c r="K9" i="1" s="1"/>
  <c r="B9" i="1"/>
  <c r="M8" i="1"/>
  <c r="I8" i="1"/>
  <c r="N7" i="1"/>
  <c r="P7" i="1" s="1"/>
  <c r="M7" i="1"/>
  <c r="L7" i="1"/>
  <c r="I7" i="1"/>
  <c r="H7" i="1"/>
  <c r="M6" i="1"/>
  <c r="O6" i="1" s="1"/>
  <c r="L6" i="1"/>
  <c r="H6" i="1"/>
  <c r="G6" i="1"/>
  <c r="C6" i="1"/>
  <c r="M5" i="1"/>
  <c r="H5" i="1"/>
  <c r="N5" i="1" l="1"/>
  <c r="O8" i="1"/>
  <c r="G5" i="1"/>
  <c r="K5" i="1" s="1"/>
  <c r="Q8" i="1"/>
  <c r="K8" i="1"/>
  <c r="J8" i="1"/>
  <c r="P5" i="1"/>
  <c r="D7" i="1"/>
  <c r="F10" i="1"/>
  <c r="F20" i="1"/>
  <c r="Q35" i="1"/>
  <c r="J35" i="1"/>
  <c r="P44" i="1"/>
  <c r="I5" i="1"/>
  <c r="Q5" i="1" s="1"/>
  <c r="I6" i="1"/>
  <c r="D6" i="1" s="1"/>
  <c r="E10" i="1"/>
  <c r="K10" i="1"/>
  <c r="K11" i="1"/>
  <c r="O11" i="1"/>
  <c r="F27" i="1"/>
  <c r="E27" i="1"/>
  <c r="P29" i="1"/>
  <c r="O29" i="1"/>
  <c r="F33" i="1"/>
  <c r="E33" i="1"/>
  <c r="K50" i="1"/>
  <c r="Q50" i="1"/>
  <c r="E53" i="1"/>
  <c r="F53" i="1"/>
  <c r="O68" i="1"/>
  <c r="P68" i="1"/>
  <c r="P6" i="1"/>
  <c r="O7" i="1"/>
  <c r="P8" i="1"/>
  <c r="O9" i="1"/>
  <c r="J10" i="1"/>
  <c r="G7" i="1"/>
  <c r="P11" i="1"/>
  <c r="E12" i="1"/>
  <c r="K20" i="1"/>
  <c r="O20" i="1"/>
  <c r="F22" i="1"/>
  <c r="E25" i="1"/>
  <c r="Q26" i="1"/>
  <c r="K26" i="1"/>
  <c r="B29" i="1"/>
  <c r="F30" i="1"/>
  <c r="Q32" i="1"/>
  <c r="K32" i="1"/>
  <c r="P35" i="1"/>
  <c r="O35" i="1"/>
  <c r="F39" i="1"/>
  <c r="E39" i="1"/>
  <c r="D41" i="1"/>
  <c r="E43" i="1"/>
  <c r="P47" i="1"/>
  <c r="E66" i="1"/>
  <c r="F66" i="1"/>
  <c r="B65" i="1"/>
  <c r="E65" i="1" s="1"/>
  <c r="J74" i="1"/>
  <c r="F75" i="1"/>
  <c r="F64" i="1"/>
  <c r="C62" i="1"/>
  <c r="F70" i="1"/>
  <c r="C68" i="1"/>
  <c r="K80" i="1"/>
  <c r="Q80" i="1"/>
  <c r="J9" i="1"/>
  <c r="D8" i="1"/>
  <c r="D5" i="1" s="1"/>
  <c r="E16" i="1"/>
  <c r="B14" i="1"/>
  <c r="E19" i="1"/>
  <c r="L5" i="1"/>
  <c r="J6" i="1"/>
  <c r="B6" i="1"/>
  <c r="E6" i="1" s="1"/>
  <c r="C7" i="1"/>
  <c r="C9" i="1"/>
  <c r="C11" i="1"/>
  <c r="F15" i="1"/>
  <c r="E15" i="1"/>
  <c r="J20" i="1"/>
  <c r="E22" i="1"/>
  <c r="B20" i="1"/>
  <c r="E20" i="1" s="1"/>
  <c r="E23" i="1"/>
  <c r="P23" i="1"/>
  <c r="O23" i="1"/>
  <c r="F25" i="1"/>
  <c r="C26" i="1"/>
  <c r="P26" i="1"/>
  <c r="E28" i="1"/>
  <c r="B26" i="1"/>
  <c r="E26" i="1" s="1"/>
  <c r="Q29" i="1"/>
  <c r="J29" i="1"/>
  <c r="C32" i="1"/>
  <c r="F38" i="1"/>
  <c r="K44" i="1"/>
  <c r="E47" i="1"/>
  <c r="F47" i="1"/>
  <c r="K56" i="1"/>
  <c r="Q56" i="1"/>
  <c r="B59" i="1"/>
  <c r="E59" i="1" s="1"/>
  <c r="F60" i="1"/>
  <c r="P62" i="1"/>
  <c r="E64" i="1"/>
  <c r="K74" i="1"/>
  <c r="Q74" i="1"/>
  <c r="E38" i="1"/>
  <c r="K41" i="1"/>
  <c r="Q44" i="1"/>
  <c r="E45" i="1"/>
  <c r="E51" i="1"/>
  <c r="F52" i="1"/>
  <c r="C50" i="1"/>
  <c r="F50" i="1" s="1"/>
  <c r="E57" i="1"/>
  <c r="F58" i="1"/>
  <c r="C56" i="1"/>
  <c r="O59" i="1"/>
  <c r="K68" i="1"/>
  <c r="Q68" i="1"/>
  <c r="E81" i="1"/>
  <c r="F82" i="1"/>
  <c r="C80" i="1"/>
  <c r="E13" i="1"/>
  <c r="P14" i="1"/>
  <c r="P17" i="1"/>
  <c r="O17" i="1"/>
  <c r="F19" i="1"/>
  <c r="F21" i="1"/>
  <c r="E21" i="1"/>
  <c r="J32" i="1"/>
  <c r="E34" i="1"/>
  <c r="B32" i="1"/>
  <c r="E32" i="1" s="1"/>
  <c r="K35" i="1"/>
  <c r="E37" i="1"/>
  <c r="Q38" i="1"/>
  <c r="P41" i="1"/>
  <c r="O41" i="1"/>
  <c r="F43" i="1"/>
  <c r="C44" i="1"/>
  <c r="F44" i="1" s="1"/>
  <c r="F45" i="1"/>
  <c r="O47" i="1"/>
  <c r="J50" i="1"/>
  <c r="F51" i="1"/>
  <c r="O53" i="1"/>
  <c r="J56" i="1"/>
  <c r="F57" i="1"/>
  <c r="P59" i="1"/>
  <c r="K62" i="1"/>
  <c r="Q62" i="1"/>
  <c r="E70" i="1"/>
  <c r="E75" i="1"/>
  <c r="F76" i="1"/>
  <c r="C74" i="1"/>
  <c r="F74" i="1" s="1"/>
  <c r="O77" i="1"/>
  <c r="J80" i="1"/>
  <c r="F81" i="1"/>
  <c r="C59" i="1"/>
  <c r="C65" i="1"/>
  <c r="C71" i="1"/>
  <c r="F71" i="1" s="1"/>
  <c r="C77" i="1"/>
  <c r="F77" i="1" s="1"/>
  <c r="B44" i="1"/>
  <c r="B50" i="1"/>
  <c r="B56" i="1"/>
  <c r="E56" i="1" s="1"/>
  <c r="B62" i="1"/>
  <c r="E62" i="1" s="1"/>
  <c r="B68" i="1"/>
  <c r="E68" i="1" s="1"/>
  <c r="B74" i="1"/>
  <c r="B80" i="1"/>
  <c r="E80" i="1" s="1"/>
  <c r="E14" i="1" l="1"/>
  <c r="B8" i="1"/>
  <c r="B5" i="1" s="1"/>
  <c r="F14" i="1"/>
  <c r="F62" i="1"/>
  <c r="F56" i="1"/>
  <c r="F9" i="1"/>
  <c r="E9" i="1"/>
  <c r="E74" i="1"/>
  <c r="E50" i="1"/>
  <c r="F65" i="1"/>
  <c r="F80" i="1"/>
  <c r="F26" i="1"/>
  <c r="F68" i="1"/>
  <c r="F6" i="1"/>
  <c r="F41" i="1"/>
  <c r="E41" i="1"/>
  <c r="F29" i="1"/>
  <c r="E29" i="1"/>
  <c r="J5" i="1"/>
  <c r="O5" i="1"/>
  <c r="F32" i="1"/>
  <c r="C8" i="1"/>
  <c r="F11" i="1"/>
  <c r="B7" i="1"/>
  <c r="E7" i="1" s="1"/>
  <c r="J7" i="1"/>
  <c r="E71" i="1"/>
  <c r="E44" i="1"/>
  <c r="F59" i="1"/>
  <c r="E77" i="1"/>
  <c r="K7" i="1"/>
  <c r="E11" i="1"/>
  <c r="E8" i="1" s="1"/>
  <c r="E5" i="1" s="1"/>
  <c r="K6" i="1"/>
  <c r="F8" i="1" l="1"/>
  <c r="C5" i="1"/>
  <c r="F5" i="1" s="1"/>
  <c r="F7" i="1"/>
</calcChain>
</file>

<file path=xl/sharedStrings.xml><?xml version="1.0" encoding="utf-8"?>
<sst xmlns="http://schemas.openxmlformats.org/spreadsheetml/2006/main" count="99" uniqueCount="43">
  <si>
    <t>시군</t>
    <phoneticPr fontId="4" type="noConversion"/>
  </si>
  <si>
    <t>총 계</t>
    <phoneticPr fontId="4" type="noConversion"/>
  </si>
  <si>
    <t>현년</t>
    <phoneticPr fontId="4" type="noConversion"/>
  </si>
  <si>
    <t>과년</t>
    <phoneticPr fontId="4" type="noConversion"/>
  </si>
  <si>
    <t>실적값</t>
    <phoneticPr fontId="4" type="noConversion"/>
  </si>
  <si>
    <t>징수결정</t>
    <phoneticPr fontId="4" type="noConversion"/>
  </si>
  <si>
    <t>수납액</t>
    <phoneticPr fontId="4" type="noConversion"/>
  </si>
  <si>
    <t>불납결손액</t>
    <phoneticPr fontId="4" type="noConversion"/>
  </si>
  <si>
    <t>미수납액</t>
    <phoneticPr fontId="4" type="noConversion"/>
  </si>
  <si>
    <t>징수율</t>
    <phoneticPr fontId="4" type="noConversion"/>
  </si>
  <si>
    <t>징수율</t>
    <phoneticPr fontId="4" type="noConversion"/>
  </si>
  <si>
    <t>불납결손액</t>
    <phoneticPr fontId="4" type="noConversion"/>
  </si>
  <si>
    <t>도합계</t>
    <phoneticPr fontId="4" type="noConversion"/>
  </si>
  <si>
    <t>시설물</t>
    <phoneticPr fontId="4" type="noConversion"/>
  </si>
  <si>
    <t>차량</t>
    <phoneticPr fontId="4" type="noConversion"/>
  </si>
  <si>
    <t>포항</t>
    <phoneticPr fontId="4" type="noConversion"/>
  </si>
  <si>
    <t>시설물</t>
    <phoneticPr fontId="4" type="noConversion"/>
  </si>
  <si>
    <t>차량</t>
    <phoneticPr fontId="4" type="noConversion"/>
  </si>
  <si>
    <t>포항남</t>
    <phoneticPr fontId="4" type="noConversion"/>
  </si>
  <si>
    <t>포항북</t>
    <phoneticPr fontId="4" type="noConversion"/>
  </si>
  <si>
    <t>경주</t>
  </si>
  <si>
    <t>김천</t>
  </si>
  <si>
    <t>안동</t>
  </si>
  <si>
    <t>구미</t>
  </si>
  <si>
    <t>영주</t>
  </si>
  <si>
    <t>영천</t>
  </si>
  <si>
    <t>상주</t>
  </si>
  <si>
    <t>문경</t>
  </si>
  <si>
    <t>경산</t>
    <phoneticPr fontId="4" type="noConversion"/>
  </si>
  <si>
    <t>군위</t>
  </si>
  <si>
    <t>의성</t>
  </si>
  <si>
    <t>청송</t>
  </si>
  <si>
    <t>영양</t>
  </si>
  <si>
    <t>영덕</t>
  </si>
  <si>
    <t>청도</t>
  </si>
  <si>
    <t>고령</t>
  </si>
  <si>
    <t>성주</t>
  </si>
  <si>
    <t>칠곡</t>
  </si>
  <si>
    <t>예천</t>
  </si>
  <si>
    <t>봉화</t>
  </si>
  <si>
    <t>울진</t>
  </si>
  <si>
    <t>울릉</t>
  </si>
  <si>
    <t>2018년 환경개선부담금 징수율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</si>
</sst>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00_-;\-* #,##0.000_-;_-* &quot;-&quot;??_-;_-@_-"/>
    <numFmt numFmtId="177" formatCode="0.000_ 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4"/>
      <color theme="1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10" fontId="0" fillId="2" borderId="5" xfId="2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shrinkToFit="1"/>
    </xf>
    <xf numFmtId="41" fontId="5" fillId="3" borderId="5" xfId="0" applyNumberFormat="1" applyFont="1" applyFill="1" applyBorder="1" applyAlignment="1">
      <alignment vertical="center" shrinkToFit="1"/>
    </xf>
    <xf numFmtId="10" fontId="5" fillId="3" borderId="5" xfId="2" applyNumberFormat="1" applyFont="1" applyFill="1" applyBorder="1" applyAlignment="1">
      <alignment vertical="center" shrinkToFit="1"/>
    </xf>
    <xf numFmtId="176" fontId="5" fillId="3" borderId="6" xfId="0" applyNumberFormat="1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41" fontId="6" fillId="0" borderId="5" xfId="0" applyNumberFormat="1" applyFont="1" applyFill="1" applyBorder="1" applyAlignment="1">
      <alignment vertical="center" shrinkToFit="1"/>
    </xf>
    <xf numFmtId="10" fontId="6" fillId="0" borderId="5" xfId="2" applyNumberFormat="1" applyFont="1" applyFill="1" applyBorder="1" applyAlignment="1">
      <alignment vertical="center" shrinkToFit="1"/>
    </xf>
    <xf numFmtId="177" fontId="6" fillId="0" borderId="6" xfId="0" applyNumberFormat="1" applyFont="1" applyFill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41" fontId="6" fillId="4" borderId="5" xfId="0" applyNumberFormat="1" applyFont="1" applyFill="1" applyBorder="1" applyAlignment="1">
      <alignment vertical="center" shrinkToFit="1"/>
    </xf>
    <xf numFmtId="10" fontId="6" fillId="4" borderId="5" xfId="2" applyNumberFormat="1" applyFont="1" applyFill="1" applyBorder="1" applyAlignment="1">
      <alignment vertical="center" shrinkToFit="1"/>
    </xf>
    <xf numFmtId="176" fontId="6" fillId="4" borderId="6" xfId="0" applyNumberFormat="1" applyFont="1" applyFill="1" applyBorder="1" applyAlignment="1">
      <alignment vertical="center" shrinkToFit="1"/>
    </xf>
    <xf numFmtId="0" fontId="6" fillId="5" borderId="4" xfId="0" applyFont="1" applyFill="1" applyBorder="1" applyAlignment="1">
      <alignment horizontal="center" vertical="center" shrinkToFit="1"/>
    </xf>
    <xf numFmtId="41" fontId="6" fillId="5" borderId="5" xfId="0" applyNumberFormat="1" applyFont="1" applyFill="1" applyBorder="1" applyAlignment="1">
      <alignment vertical="center" shrinkToFit="1"/>
    </xf>
    <xf numFmtId="10" fontId="6" fillId="5" borderId="5" xfId="2" applyNumberFormat="1" applyFont="1" applyFill="1" applyBorder="1" applyAlignment="1">
      <alignment vertical="center" shrinkToFit="1"/>
    </xf>
    <xf numFmtId="177" fontId="6" fillId="5" borderId="6" xfId="0" applyNumberFormat="1" applyFont="1" applyFill="1" applyBorder="1" applyAlignment="1">
      <alignment vertical="center" shrinkToFit="1"/>
    </xf>
    <xf numFmtId="41" fontId="7" fillId="4" borderId="5" xfId="0" applyNumberFormat="1" applyFont="1" applyFill="1" applyBorder="1" applyAlignment="1">
      <alignment vertical="center" shrinkToFit="1"/>
    </xf>
    <xf numFmtId="10" fontId="7" fillId="4" borderId="5" xfId="2" applyNumberFormat="1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6" fillId="0" borderId="7" xfId="0" applyFont="1" applyFill="1" applyBorder="1" applyAlignment="1">
      <alignment horizontal="center" vertical="center" shrinkToFit="1"/>
    </xf>
    <xf numFmtId="10" fontId="6" fillId="0" borderId="8" xfId="2" applyNumberFormat="1" applyFont="1" applyFill="1" applyBorder="1" applyAlignment="1">
      <alignment vertical="center" shrinkToFit="1"/>
    </xf>
    <xf numFmtId="41" fontId="6" fillId="0" borderId="8" xfId="0" applyNumberFormat="1" applyFont="1" applyFill="1" applyBorder="1" applyAlignment="1">
      <alignment vertical="center" shrinkToFit="1"/>
    </xf>
    <xf numFmtId="177" fontId="6" fillId="0" borderId="9" xfId="0" applyNumberFormat="1" applyFont="1" applyFill="1" applyBorder="1" applyAlignment="1">
      <alignment vertical="center" shrinkToFit="1"/>
    </xf>
    <xf numFmtId="42" fontId="3" fillId="0" borderId="0" xfId="1" applyFont="1" applyAlignment="1">
      <alignment horizontal="center" vertical="center"/>
    </xf>
    <xf numFmtId="42" fontId="0" fillId="0" borderId="0" xfId="1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2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3">
    <cellStyle name="백분율" xfId="2" builtinId="5"/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view="pageBreakPreview" zoomScaleNormal="100" zoomScaleSheetLayoutView="100" workbookViewId="0">
      <pane ySplit="5" topLeftCell="A6" activePane="bottomLeft" state="frozen"/>
      <selection sqref="A1:Q1"/>
      <selection pane="bottomLeft" activeCell="A2" sqref="A2:Q2"/>
    </sheetView>
  </sheetViews>
  <sheetFormatPr defaultRowHeight="16.5"/>
  <cols>
    <col min="1" max="1" width="6.5" customWidth="1"/>
    <col min="2" max="2" width="15.625" customWidth="1"/>
    <col min="3" max="3" width="15.625" bestFit="1" customWidth="1"/>
    <col min="4" max="5" width="15.625" customWidth="1"/>
    <col min="6" max="6" width="10.625" customWidth="1"/>
    <col min="7" max="7" width="15.625" customWidth="1"/>
    <col min="8" max="8" width="15.625" bestFit="1" customWidth="1"/>
    <col min="9" max="10" width="15.625" customWidth="1"/>
    <col min="11" max="11" width="10.625" customWidth="1"/>
    <col min="12" max="12" width="15.625" customWidth="1"/>
    <col min="13" max="13" width="13.625" customWidth="1"/>
    <col min="14" max="15" width="15.625" customWidth="1"/>
    <col min="16" max="16" width="10.625" customWidth="1"/>
    <col min="17" max="17" width="8.625" customWidth="1"/>
  </cols>
  <sheetData>
    <row r="1" spans="1:17" ht="31.5">
      <c r="A1" s="27" t="s">
        <v>42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19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</row>
    <row r="3" spans="1:17" ht="18.95" customHeight="1">
      <c r="A3" s="29" t="s">
        <v>0</v>
      </c>
      <c r="B3" s="31" t="s">
        <v>1</v>
      </c>
      <c r="C3" s="31"/>
      <c r="D3" s="31"/>
      <c r="E3" s="31"/>
      <c r="F3" s="31"/>
      <c r="G3" s="31" t="s">
        <v>2</v>
      </c>
      <c r="H3" s="31"/>
      <c r="I3" s="31"/>
      <c r="J3" s="31"/>
      <c r="K3" s="31"/>
      <c r="L3" s="32" t="s">
        <v>3</v>
      </c>
      <c r="M3" s="32"/>
      <c r="N3" s="32"/>
      <c r="O3" s="32"/>
      <c r="P3" s="32"/>
      <c r="Q3" s="33" t="s">
        <v>4</v>
      </c>
    </row>
    <row r="4" spans="1:17" ht="18.95" customHeight="1">
      <c r="A4" s="30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10</v>
      </c>
      <c r="L4" s="1" t="s">
        <v>5</v>
      </c>
      <c r="M4" s="1" t="s">
        <v>6</v>
      </c>
      <c r="N4" s="1" t="s">
        <v>11</v>
      </c>
      <c r="O4" s="1" t="s">
        <v>8</v>
      </c>
      <c r="P4" s="2" t="s">
        <v>9</v>
      </c>
      <c r="Q4" s="34"/>
    </row>
    <row r="5" spans="1:17" ht="18.95" customHeight="1">
      <c r="A5" s="3" t="s">
        <v>12</v>
      </c>
      <c r="B5" s="4">
        <f>SUM(B8,B17,B20,B23,B26,B29,B32,B35,B38,B41,B44,B47,B50,B53,B56,B59,B62,B65,B68,B71,B74,B77,B80)</f>
        <v>58961574190</v>
      </c>
      <c r="C5" s="4">
        <f t="shared" ref="C5:E5" si="0">SUM(C8,C17,C20,C23,C26,C29,C32,C35,C38,C41,C44,C47,C50,C53,C56,C59,C62,C65,C68,C71,C74,C77,C80)</f>
        <v>26667158150</v>
      </c>
      <c r="D5" s="4">
        <f t="shared" si="0"/>
        <v>1479828860</v>
      </c>
      <c r="E5" s="4">
        <f t="shared" si="0"/>
        <v>30814587180</v>
      </c>
      <c r="F5" s="5">
        <f>C5/(B5-D5)</f>
        <v>0.46392394658347791</v>
      </c>
      <c r="G5" s="4">
        <f>SUM(G8,G17,G20,G23,G26,G29,G32,G35,G38,G41,G44,G47,G50,G53,G56,G59,G62,G65,G68,G71,G74,G77,G80)</f>
        <v>27056030180</v>
      </c>
      <c r="H5" s="4">
        <f t="shared" ref="H5:J5" si="1">SUM(H8,H17,H20,H23,H26,H29,H32,H35,H38,H41,H44,H47,H50,H53,H56,H59,H62,H65,H68,H71,H74,H77,H80)</f>
        <v>22658109120</v>
      </c>
      <c r="I5" s="4">
        <f t="shared" si="1"/>
        <v>0</v>
      </c>
      <c r="J5" s="4">
        <f t="shared" si="1"/>
        <v>4397921060</v>
      </c>
      <c r="K5" s="5">
        <f>H5/(G5-I5)</f>
        <v>0.83745135443961127</v>
      </c>
      <c r="L5" s="4">
        <f>SUM(L8,L17,L20,L23,L26,L29,L32,L35,L38,L41,L44,L47,L50,L53,L56,L59,L62,L65,L68,L71,L74,L77,L80)</f>
        <v>31905544010</v>
      </c>
      <c r="M5" s="4">
        <f t="shared" ref="M5:O5" si="2">SUM(M8,M17,M20,M23,M26,M29,M32,M35,M38,M41,M44,M47,M50,M53,M56,M59,M62,M65,M68,M71,M74,M77,M80)</f>
        <v>4009049030</v>
      </c>
      <c r="N5" s="4">
        <f t="shared" si="2"/>
        <v>1479828860</v>
      </c>
      <c r="O5" s="4">
        <f t="shared" si="2"/>
        <v>26416666120</v>
      </c>
      <c r="P5" s="5">
        <f>M5/(L5-N5)</f>
        <v>0.13176515359574054</v>
      </c>
      <c r="Q5" s="6">
        <f>(H5/(G5-I5)*100*0.4)+(M5/(L5-N5)*100*0.6)</f>
        <v>41.403963393328887</v>
      </c>
    </row>
    <row r="6" spans="1:17" ht="18.95" customHeight="1">
      <c r="A6" s="7" t="s">
        <v>13</v>
      </c>
      <c r="B6" s="8">
        <f>G6+L6</f>
        <v>2008830670</v>
      </c>
      <c r="C6" s="8">
        <f>H6+M6</f>
        <v>92739130</v>
      </c>
      <c r="D6" s="8">
        <f>I6+N6</f>
        <v>217818150</v>
      </c>
      <c r="E6" s="8">
        <f>B6-C6-D6</f>
        <v>1698273390</v>
      </c>
      <c r="F6" s="9">
        <f t="shared" ref="F6:F69" si="3">C6/(B6-D6)</f>
        <v>5.178028012891836E-2</v>
      </c>
      <c r="G6" s="8">
        <f>G9+G18+G21+G24+G27+G30+G33+G36+G39+G42+G45+G48+G51+G54+G57+G60+G63+G66+G69+G72+G75+G78+G81</f>
        <v>0</v>
      </c>
      <c r="H6" s="8">
        <f t="shared" ref="H6:I7" si="4">H9+H18+H21+H24+H27+H30+H33+H36+H39+H42+H45+H48+H51+H54+H57+H60+H63+H66+H69+H72+H75+H78+H81</f>
        <v>0</v>
      </c>
      <c r="I6" s="8">
        <f t="shared" si="4"/>
        <v>0</v>
      </c>
      <c r="J6" s="8">
        <f t="shared" ref="J6:J69" si="5">G6-H6-I6</f>
        <v>0</v>
      </c>
      <c r="K6" s="9" t="e">
        <f t="shared" ref="K6:K69" si="6">H6/(G6-I6)</f>
        <v>#DIV/0!</v>
      </c>
      <c r="L6" s="8">
        <f>L9+L18+L21+L24+L27+L30+L33+L36+L39+L42+L45+L48+L51+L54+L57+L60+L63+L66+L69+L72+L75+L78+L81</f>
        <v>2008830670</v>
      </c>
      <c r="M6" s="8">
        <f t="shared" ref="M6:N7" si="7">M9+M18+M21+M24+M27+M30+M33+M36+M39+M42+M45+M48+M51+M54+M57+M60+M63+M66+M69+M72+M75+M78+M81</f>
        <v>92739130</v>
      </c>
      <c r="N6" s="8">
        <f t="shared" si="7"/>
        <v>217818150</v>
      </c>
      <c r="O6" s="8">
        <f t="shared" ref="O6:O69" si="8">L6-M6-N6</f>
        <v>1698273390</v>
      </c>
      <c r="P6" s="9">
        <f t="shared" ref="P6:P69" si="9">M6/(L6-N6)</f>
        <v>5.178028012891836E-2</v>
      </c>
      <c r="Q6" s="10"/>
    </row>
    <row r="7" spans="1:17" ht="18.95" customHeight="1">
      <c r="A7" s="11" t="s">
        <v>14</v>
      </c>
      <c r="B7" s="8">
        <f>G7+L7</f>
        <v>56952743520</v>
      </c>
      <c r="C7" s="8">
        <f t="shared" ref="C7:D7" si="10">H7+M7</f>
        <v>26574419020</v>
      </c>
      <c r="D7" s="8">
        <f t="shared" si="10"/>
        <v>1262010710</v>
      </c>
      <c r="E7" s="8">
        <f>B7-C7-D7</f>
        <v>29116313790</v>
      </c>
      <c r="F7" s="9">
        <f t="shared" si="3"/>
        <v>0.47717847618676362</v>
      </c>
      <c r="G7" s="8">
        <f>G10+G19+G22+G25+G28+G31+G34+G37+G40+G43+G46+G49+G52+G55+G58+G61+G64+G67+G70+G73+G76+G79+G82</f>
        <v>27056030180</v>
      </c>
      <c r="H7" s="8">
        <f t="shared" si="4"/>
        <v>22658109120</v>
      </c>
      <c r="I7" s="8">
        <f t="shared" si="4"/>
        <v>0</v>
      </c>
      <c r="J7" s="8">
        <f t="shared" si="5"/>
        <v>4397921060</v>
      </c>
      <c r="K7" s="9">
        <f t="shared" si="6"/>
        <v>0.83745135443961127</v>
      </c>
      <c r="L7" s="8">
        <f>L10+L19+L22+L25+L28+L31+L34+L37+L40+L43+L46+L49+L52+L55+L58+L61+L64+L67+L70+L73+L76+L79+L82</f>
        <v>29896713340</v>
      </c>
      <c r="M7" s="8">
        <f t="shared" si="7"/>
        <v>3916309900</v>
      </c>
      <c r="N7" s="8">
        <f t="shared" si="7"/>
        <v>1262010710</v>
      </c>
      <c r="O7" s="8">
        <f t="shared" si="8"/>
        <v>24718392730</v>
      </c>
      <c r="P7" s="9">
        <f t="shared" si="9"/>
        <v>0.13676796126029825</v>
      </c>
      <c r="Q7" s="10"/>
    </row>
    <row r="8" spans="1:17" ht="18.95" customHeight="1">
      <c r="A8" s="12" t="s">
        <v>15</v>
      </c>
      <c r="B8" s="13">
        <f>SUM(B11,B14)</f>
        <v>9491854400</v>
      </c>
      <c r="C8" s="13">
        <f t="shared" ref="C8:D8" si="11">SUM(C11,C14)</f>
        <v>4560023690</v>
      </c>
      <c r="D8" s="13">
        <f t="shared" si="11"/>
        <v>77534910</v>
      </c>
      <c r="E8" s="13">
        <f>SUM(E11,E14)</f>
        <v>4854295800</v>
      </c>
      <c r="F8" s="14">
        <f t="shared" si="3"/>
        <v>0.48437103657292602</v>
      </c>
      <c r="G8" s="13">
        <f>SUM(G11,G14)</f>
        <v>4616139780</v>
      </c>
      <c r="H8" s="13">
        <f t="shared" ref="H8:I8" si="12">SUM(H11,H14)</f>
        <v>3931963830</v>
      </c>
      <c r="I8" s="13">
        <f t="shared" si="12"/>
        <v>0</v>
      </c>
      <c r="J8" s="13">
        <f t="shared" si="5"/>
        <v>684175950</v>
      </c>
      <c r="K8" s="14">
        <f t="shared" si="6"/>
        <v>0.85178612810550547</v>
      </c>
      <c r="L8" s="13">
        <f>SUM(L11,L14)</f>
        <v>4875714620</v>
      </c>
      <c r="M8" s="13">
        <f>SUM(M11,M14)</f>
        <v>628059860</v>
      </c>
      <c r="N8" s="13">
        <f>SUM(N11,N14)</f>
        <v>77534910</v>
      </c>
      <c r="O8" s="13">
        <f t="shared" si="8"/>
        <v>4170119850</v>
      </c>
      <c r="P8" s="14">
        <f t="shared" si="9"/>
        <v>0.13089544326383723</v>
      </c>
      <c r="Q8" s="15">
        <f>(H8/(G8-I8)*100*0.4)+(M8/(L8-N8)*100*0.6)</f>
        <v>41.92517172005045</v>
      </c>
    </row>
    <row r="9" spans="1:17" ht="18.95" customHeight="1">
      <c r="A9" s="11" t="s">
        <v>16</v>
      </c>
      <c r="B9" s="8">
        <f>G9+L9</f>
        <v>235937810</v>
      </c>
      <c r="C9" s="8">
        <f>H9+M9</f>
        <v>12603650</v>
      </c>
      <c r="D9" s="8">
        <f>I9+N9</f>
        <v>26523950</v>
      </c>
      <c r="E9" s="8">
        <f t="shared" ref="E9:E72" si="13">B9-C9-D9</f>
        <v>196810210</v>
      </c>
      <c r="F9" s="9">
        <f t="shared" si="3"/>
        <v>6.0185366909334466E-2</v>
      </c>
      <c r="G9" s="8">
        <f>G12+G15</f>
        <v>0</v>
      </c>
      <c r="H9" s="8">
        <f t="shared" ref="H9:I10" si="14">H12+H15</f>
        <v>0</v>
      </c>
      <c r="I9" s="8">
        <f t="shared" si="14"/>
        <v>0</v>
      </c>
      <c r="J9" s="8">
        <f>G9-H9-I9</f>
        <v>0</v>
      </c>
      <c r="K9" s="9" t="e">
        <f t="shared" si="6"/>
        <v>#DIV/0!</v>
      </c>
      <c r="L9" s="8">
        <f>L12+L15</f>
        <v>235937810</v>
      </c>
      <c r="M9" s="8">
        <f t="shared" ref="M9:N10" si="15">M12+M15</f>
        <v>12603650</v>
      </c>
      <c r="N9" s="8">
        <f t="shared" si="15"/>
        <v>26523950</v>
      </c>
      <c r="O9" s="8">
        <f t="shared" si="8"/>
        <v>196810210</v>
      </c>
      <c r="P9" s="9">
        <f t="shared" si="9"/>
        <v>6.0185366909334466E-2</v>
      </c>
      <c r="Q9" s="10"/>
    </row>
    <row r="10" spans="1:17" ht="18.95" customHeight="1">
      <c r="A10" s="11" t="s">
        <v>17</v>
      </c>
      <c r="B10" s="8">
        <f>G10+L10</f>
        <v>9255916590</v>
      </c>
      <c r="C10" s="8">
        <f t="shared" ref="C10:D10" si="16">H10+M10</f>
        <v>4547420040</v>
      </c>
      <c r="D10" s="8">
        <f t="shared" si="16"/>
        <v>51010960</v>
      </c>
      <c r="E10" s="8">
        <f t="shared" si="13"/>
        <v>4657485590</v>
      </c>
      <c r="F10" s="9">
        <f t="shared" si="3"/>
        <v>0.49402136456232199</v>
      </c>
      <c r="G10" s="8">
        <f>G13+G16</f>
        <v>4616139780</v>
      </c>
      <c r="H10" s="8">
        <f t="shared" si="14"/>
        <v>3931963830</v>
      </c>
      <c r="I10" s="8">
        <f t="shared" si="14"/>
        <v>0</v>
      </c>
      <c r="J10" s="8">
        <f t="shared" si="5"/>
        <v>684175950</v>
      </c>
      <c r="K10" s="9">
        <f t="shared" si="6"/>
        <v>0.85178612810550547</v>
      </c>
      <c r="L10" s="8">
        <f>L13+L16</f>
        <v>4639776810</v>
      </c>
      <c r="M10" s="8">
        <f t="shared" si="15"/>
        <v>615456210</v>
      </c>
      <c r="N10" s="8">
        <f t="shared" si="15"/>
        <v>51010960</v>
      </c>
      <c r="O10" s="8">
        <f t="shared" si="8"/>
        <v>3973309640</v>
      </c>
      <c r="P10" s="9">
        <f t="shared" si="9"/>
        <v>0.13412238281890107</v>
      </c>
      <c r="Q10" s="10"/>
    </row>
    <row r="11" spans="1:17" ht="18.95" customHeight="1">
      <c r="A11" s="16" t="s">
        <v>18</v>
      </c>
      <c r="B11" s="17">
        <f>SUM(B12:B13)</f>
        <v>4998252040</v>
      </c>
      <c r="C11" s="17">
        <f t="shared" ref="C11:D11" si="17">SUM(C12:C13)</f>
        <v>2369511350</v>
      </c>
      <c r="D11" s="17">
        <f t="shared" si="17"/>
        <v>43772880</v>
      </c>
      <c r="E11" s="17">
        <f t="shared" si="13"/>
        <v>2584967810</v>
      </c>
      <c r="F11" s="18">
        <f t="shared" si="3"/>
        <v>0.47825639658155311</v>
      </c>
      <c r="G11" s="17">
        <f>SUM(G12:G13)</f>
        <v>2388565020</v>
      </c>
      <c r="H11" s="17">
        <f t="shared" ref="H11:I11" si="18">SUM(H12:H13)</f>
        <v>2056559170</v>
      </c>
      <c r="I11" s="17">
        <f t="shared" si="18"/>
        <v>0</v>
      </c>
      <c r="J11" s="17">
        <f t="shared" si="5"/>
        <v>332005850</v>
      </c>
      <c r="K11" s="18">
        <f t="shared" si="6"/>
        <v>0.86100196259258621</v>
      </c>
      <c r="L11" s="17">
        <f>SUM(L12:L13)</f>
        <v>2609687020</v>
      </c>
      <c r="M11" s="17">
        <f t="shared" ref="M11:N11" si="19">SUM(M12:M13)</f>
        <v>312952180</v>
      </c>
      <c r="N11" s="17">
        <f t="shared" si="19"/>
        <v>43772880</v>
      </c>
      <c r="O11" s="17">
        <f t="shared" si="8"/>
        <v>2252961960</v>
      </c>
      <c r="P11" s="18">
        <f t="shared" si="9"/>
        <v>0.1219651800196245</v>
      </c>
      <c r="Q11" s="19"/>
    </row>
    <row r="12" spans="1:17" ht="18.95" customHeight="1">
      <c r="A12" s="11" t="s">
        <v>16</v>
      </c>
      <c r="B12" s="8">
        <f>G12+L12</f>
        <v>110373030</v>
      </c>
      <c r="C12" s="8">
        <f>H12+M12</f>
        <v>5410910</v>
      </c>
      <c r="D12" s="8">
        <f>I12+N12</f>
        <v>0</v>
      </c>
      <c r="E12" s="8">
        <f t="shared" si="13"/>
        <v>104962120</v>
      </c>
      <c r="F12" s="9">
        <f t="shared" si="3"/>
        <v>4.9023842146944774E-2</v>
      </c>
      <c r="G12" s="8"/>
      <c r="H12" s="8"/>
      <c r="I12" s="8"/>
      <c r="J12" s="8">
        <f t="shared" si="5"/>
        <v>0</v>
      </c>
      <c r="K12" s="9" t="e">
        <f t="shared" si="6"/>
        <v>#DIV/0!</v>
      </c>
      <c r="L12" s="8">
        <v>110373030</v>
      </c>
      <c r="M12" s="8">
        <v>5410910</v>
      </c>
      <c r="N12" s="8"/>
      <c r="O12" s="8">
        <f t="shared" si="8"/>
        <v>104962120</v>
      </c>
      <c r="P12" s="9">
        <f t="shared" si="9"/>
        <v>4.9023842146944774E-2</v>
      </c>
      <c r="Q12" s="10"/>
    </row>
    <row r="13" spans="1:17" ht="18.95" customHeight="1">
      <c r="A13" s="11" t="s">
        <v>17</v>
      </c>
      <c r="B13" s="8">
        <f>G13+L13</f>
        <v>4887879010</v>
      </c>
      <c r="C13" s="8">
        <f t="shared" ref="C13:D13" si="20">H13+M13</f>
        <v>2364100440</v>
      </c>
      <c r="D13" s="8">
        <f t="shared" si="20"/>
        <v>43772880</v>
      </c>
      <c r="E13" s="8">
        <f t="shared" si="13"/>
        <v>2480005690</v>
      </c>
      <c r="F13" s="9">
        <f t="shared" si="3"/>
        <v>0.48803646669896555</v>
      </c>
      <c r="G13" s="8">
        <v>2388565020</v>
      </c>
      <c r="H13" s="8">
        <v>2056559170</v>
      </c>
      <c r="I13" s="8"/>
      <c r="J13" s="8">
        <f t="shared" si="5"/>
        <v>332005850</v>
      </c>
      <c r="K13" s="9">
        <f t="shared" si="6"/>
        <v>0.86100196259258621</v>
      </c>
      <c r="L13" s="8">
        <v>2499313990</v>
      </c>
      <c r="M13" s="8">
        <v>307541270</v>
      </c>
      <c r="N13" s="8">
        <v>43772880</v>
      </c>
      <c r="O13" s="8">
        <f t="shared" si="8"/>
        <v>2147999840</v>
      </c>
      <c r="P13" s="9">
        <f t="shared" si="9"/>
        <v>0.12524378791605734</v>
      </c>
      <c r="Q13" s="10"/>
    </row>
    <row r="14" spans="1:17" ht="18.95" customHeight="1">
      <c r="A14" s="16" t="s">
        <v>19</v>
      </c>
      <c r="B14" s="17">
        <f>SUM(B15:B16)</f>
        <v>4493602360</v>
      </c>
      <c r="C14" s="17">
        <f t="shared" ref="C14:D14" si="21">SUM(C15:C16)</f>
        <v>2190512340</v>
      </c>
      <c r="D14" s="17">
        <f t="shared" si="21"/>
        <v>33762030</v>
      </c>
      <c r="E14" s="17">
        <f t="shared" si="13"/>
        <v>2269327990</v>
      </c>
      <c r="F14" s="18">
        <f t="shared" si="3"/>
        <v>0.49116384846001876</v>
      </c>
      <c r="G14" s="17">
        <f>SUM(G15:G16)</f>
        <v>2227574760</v>
      </c>
      <c r="H14" s="17">
        <f t="shared" ref="H14" si="22">SUM(H15:H16)</f>
        <v>1875404660</v>
      </c>
      <c r="I14" s="17"/>
      <c r="J14" s="17">
        <f t="shared" si="5"/>
        <v>352170100</v>
      </c>
      <c r="K14" s="18">
        <f t="shared" si="6"/>
        <v>0.84190425106091615</v>
      </c>
      <c r="L14" s="17">
        <f>SUM(L15:L16)</f>
        <v>2266027600</v>
      </c>
      <c r="M14" s="17">
        <f t="shared" ref="M14" si="23">SUM(M15:M16)</f>
        <v>315107680</v>
      </c>
      <c r="N14" s="17">
        <f>SUM(N15:N16)</f>
        <v>33762030</v>
      </c>
      <c r="O14" s="17">
        <f t="shared" si="8"/>
        <v>1917157890</v>
      </c>
      <c r="P14" s="18">
        <f t="shared" si="9"/>
        <v>0.14116048029177819</v>
      </c>
      <c r="Q14" s="19"/>
    </row>
    <row r="15" spans="1:17" ht="18.95" customHeight="1">
      <c r="A15" s="11" t="s">
        <v>16</v>
      </c>
      <c r="B15" s="8">
        <f>G15+L15</f>
        <v>125564780</v>
      </c>
      <c r="C15" s="8">
        <f>H15+M15</f>
        <v>7192740</v>
      </c>
      <c r="D15" s="8">
        <f>I15+N15</f>
        <v>26523950</v>
      </c>
      <c r="E15" s="8">
        <f t="shared" si="13"/>
        <v>91848090</v>
      </c>
      <c r="F15" s="9">
        <f t="shared" si="3"/>
        <v>7.2623987500912507E-2</v>
      </c>
      <c r="G15" s="8"/>
      <c r="H15" s="8"/>
      <c r="I15" s="8"/>
      <c r="J15" s="8">
        <f t="shared" si="5"/>
        <v>0</v>
      </c>
      <c r="K15" s="9" t="e">
        <f t="shared" si="6"/>
        <v>#DIV/0!</v>
      </c>
      <c r="L15" s="8">
        <v>125564780</v>
      </c>
      <c r="M15" s="8">
        <v>7192740</v>
      </c>
      <c r="N15" s="8">
        <v>26523950</v>
      </c>
      <c r="O15" s="8">
        <f t="shared" si="8"/>
        <v>91848090</v>
      </c>
      <c r="P15" s="9">
        <f t="shared" si="9"/>
        <v>7.2623987500912507E-2</v>
      </c>
      <c r="Q15" s="10"/>
    </row>
    <row r="16" spans="1:17" ht="18.95" customHeight="1">
      <c r="A16" s="11" t="s">
        <v>17</v>
      </c>
      <c r="B16" s="8">
        <f>G16+L16</f>
        <v>4368037580</v>
      </c>
      <c r="C16" s="8">
        <f t="shared" ref="C16:D16" si="24">H16+M16</f>
        <v>2183319600</v>
      </c>
      <c r="D16" s="8">
        <f t="shared" si="24"/>
        <v>7238080</v>
      </c>
      <c r="E16" s="8">
        <f t="shared" si="13"/>
        <v>2177479900</v>
      </c>
      <c r="F16" s="9">
        <f t="shared" si="3"/>
        <v>0.50066956758731973</v>
      </c>
      <c r="G16" s="8">
        <v>2227574760</v>
      </c>
      <c r="H16" s="8">
        <v>1875404660</v>
      </c>
      <c r="I16" s="8"/>
      <c r="J16" s="8">
        <f t="shared" si="5"/>
        <v>352170100</v>
      </c>
      <c r="K16" s="9">
        <f t="shared" si="6"/>
        <v>0.84190425106091615</v>
      </c>
      <c r="L16" s="8">
        <v>2140462820</v>
      </c>
      <c r="M16" s="8">
        <v>307914940</v>
      </c>
      <c r="N16" s="8">
        <v>7238080</v>
      </c>
      <c r="O16" s="8">
        <f t="shared" si="8"/>
        <v>1825309800</v>
      </c>
      <c r="P16" s="9">
        <f t="shared" si="9"/>
        <v>0.1443424756080787</v>
      </c>
      <c r="Q16" s="10"/>
    </row>
    <row r="17" spans="1:17" s="22" customFormat="1" ht="18.95" customHeight="1">
      <c r="A17" s="12" t="s">
        <v>20</v>
      </c>
      <c r="B17" s="20">
        <f>SUM(B18:B19)</f>
        <v>6261796680</v>
      </c>
      <c r="C17" s="20">
        <f t="shared" ref="C17:D17" si="25">SUM(C18:C19)</f>
        <v>2611963310</v>
      </c>
      <c r="D17" s="20">
        <f t="shared" si="25"/>
        <v>364595480</v>
      </c>
      <c r="E17" s="13">
        <f t="shared" si="13"/>
        <v>3285237890</v>
      </c>
      <c r="F17" s="21">
        <f t="shared" si="3"/>
        <v>0.44291575298465313</v>
      </c>
      <c r="G17" s="20">
        <f>SUM(G18:G19)</f>
        <v>2644146450</v>
      </c>
      <c r="H17" s="20">
        <f t="shared" ref="H17:I17" si="26">SUM(H18:H19)</f>
        <v>2182720060</v>
      </c>
      <c r="I17" s="20">
        <f t="shared" si="26"/>
        <v>0</v>
      </c>
      <c r="J17" s="20">
        <f t="shared" si="5"/>
        <v>461426390</v>
      </c>
      <c r="K17" s="21">
        <f t="shared" si="6"/>
        <v>0.82549136414134705</v>
      </c>
      <c r="L17" s="20">
        <f>SUM(L18:L19)</f>
        <v>3617650230</v>
      </c>
      <c r="M17" s="20">
        <f t="shared" ref="M17:N17" si="27">SUM(M18:M19)</f>
        <v>429243250</v>
      </c>
      <c r="N17" s="20">
        <f t="shared" si="27"/>
        <v>364595480</v>
      </c>
      <c r="O17" s="20">
        <f t="shared" si="8"/>
        <v>2823811500</v>
      </c>
      <c r="P17" s="21">
        <f t="shared" si="9"/>
        <v>0.13195082253073054</v>
      </c>
      <c r="Q17" s="15">
        <f>(H17/(G17-I17)*100*0.4)+(M17/(L17-N17)*100*0.6)</f>
        <v>40.936703917497717</v>
      </c>
    </row>
    <row r="18" spans="1:17" ht="18.95" customHeight="1">
      <c r="A18" s="11" t="s">
        <v>16</v>
      </c>
      <c r="B18" s="8">
        <f>G18+L18</f>
        <v>182197520</v>
      </c>
      <c r="C18" s="8">
        <f>H18+M18</f>
        <v>21752680</v>
      </c>
      <c r="D18" s="8">
        <f>I18+N18</f>
        <v>47277130</v>
      </c>
      <c r="E18" s="8">
        <f t="shared" si="13"/>
        <v>113167710</v>
      </c>
      <c r="F18" s="9">
        <f t="shared" si="3"/>
        <v>0.16122603855503234</v>
      </c>
      <c r="G18" s="8"/>
      <c r="H18" s="8"/>
      <c r="I18" s="8"/>
      <c r="J18" s="8">
        <f t="shared" si="5"/>
        <v>0</v>
      </c>
      <c r="K18" s="9" t="e">
        <f t="shared" si="6"/>
        <v>#DIV/0!</v>
      </c>
      <c r="L18" s="8">
        <v>182197520</v>
      </c>
      <c r="M18" s="8">
        <v>21752680</v>
      </c>
      <c r="N18" s="8">
        <v>47277130</v>
      </c>
      <c r="O18" s="8">
        <f t="shared" si="8"/>
        <v>113167710</v>
      </c>
      <c r="P18" s="9">
        <f t="shared" si="9"/>
        <v>0.16122603855503234</v>
      </c>
      <c r="Q18" s="10"/>
    </row>
    <row r="19" spans="1:17" ht="18.95" customHeight="1">
      <c r="A19" s="11" t="s">
        <v>17</v>
      </c>
      <c r="B19" s="8">
        <f>G19+L19</f>
        <v>6079599160</v>
      </c>
      <c r="C19" s="8">
        <f t="shared" ref="C19:D19" si="28">H19+M19</f>
        <v>2590210630</v>
      </c>
      <c r="D19" s="8">
        <f t="shared" si="28"/>
        <v>317318350</v>
      </c>
      <c r="E19" s="8">
        <f t="shared" si="13"/>
        <v>3172070180</v>
      </c>
      <c r="F19" s="9">
        <f t="shared" si="3"/>
        <v>0.44951135069725978</v>
      </c>
      <c r="G19" s="8">
        <v>2644146450</v>
      </c>
      <c r="H19" s="8">
        <v>2182720060</v>
      </c>
      <c r="I19" s="8"/>
      <c r="J19" s="8">
        <f t="shared" si="5"/>
        <v>461426390</v>
      </c>
      <c r="K19" s="9">
        <f t="shared" si="6"/>
        <v>0.82549136414134705</v>
      </c>
      <c r="L19" s="8">
        <v>3435452710</v>
      </c>
      <c r="M19" s="8">
        <v>407490570</v>
      </c>
      <c r="N19" s="8">
        <v>317318350</v>
      </c>
      <c r="O19" s="8">
        <f t="shared" si="8"/>
        <v>2710643790</v>
      </c>
      <c r="P19" s="9">
        <f t="shared" si="9"/>
        <v>0.13068409598616526</v>
      </c>
      <c r="Q19" s="10"/>
    </row>
    <row r="20" spans="1:17" ht="18.95" customHeight="1">
      <c r="A20" s="12" t="s">
        <v>21</v>
      </c>
      <c r="B20" s="13">
        <f>SUM(B21:B22)</f>
        <v>3597190460</v>
      </c>
      <c r="C20" s="13">
        <f t="shared" ref="C20:D20" si="29">SUM(C21:C22)</f>
        <v>1631227680</v>
      </c>
      <c r="D20" s="13">
        <f t="shared" si="29"/>
        <v>0</v>
      </c>
      <c r="E20" s="13">
        <f t="shared" si="13"/>
        <v>1965962780</v>
      </c>
      <c r="F20" s="14">
        <f t="shared" si="3"/>
        <v>0.45347270269364609</v>
      </c>
      <c r="G20" s="13">
        <f>SUM(G21:G22)</f>
        <v>1659346610</v>
      </c>
      <c r="H20" s="13">
        <f t="shared" ref="H20:I20" si="30">SUM(H21:H22)</f>
        <v>1431044910</v>
      </c>
      <c r="I20" s="13">
        <f t="shared" si="30"/>
        <v>0</v>
      </c>
      <c r="J20" s="20">
        <f t="shared" si="5"/>
        <v>228301700</v>
      </c>
      <c r="K20" s="14">
        <f t="shared" si="6"/>
        <v>0.86241470068751935</v>
      </c>
      <c r="L20" s="13">
        <f>SUM(L21:L22)</f>
        <v>1937843850</v>
      </c>
      <c r="M20" s="13">
        <f t="shared" ref="M20:N20" si="31">SUM(M21:M22)</f>
        <v>200182770</v>
      </c>
      <c r="N20" s="13">
        <f t="shared" si="31"/>
        <v>0</v>
      </c>
      <c r="O20" s="20">
        <f t="shared" si="8"/>
        <v>1737661080</v>
      </c>
      <c r="P20" s="14">
        <f t="shared" si="9"/>
        <v>0.10330180628330812</v>
      </c>
      <c r="Q20" s="15">
        <f>(H20/(G20-I20)*100*0.4)+(M20/(L20-N20)*100*0.6)</f>
        <v>40.694696404499268</v>
      </c>
    </row>
    <row r="21" spans="1:17" ht="18.95" customHeight="1">
      <c r="A21" s="11" t="s">
        <v>16</v>
      </c>
      <c r="B21" s="8">
        <f>G21+L21</f>
        <v>135133020</v>
      </c>
      <c r="C21" s="8">
        <f>H21+M21</f>
        <v>1391380</v>
      </c>
      <c r="D21" s="8">
        <f>I21+N21</f>
        <v>0</v>
      </c>
      <c r="E21" s="8">
        <f t="shared" si="13"/>
        <v>133741640</v>
      </c>
      <c r="F21" s="9">
        <f t="shared" si="3"/>
        <v>1.0296373158832682E-2</v>
      </c>
      <c r="G21" s="8"/>
      <c r="H21" s="8"/>
      <c r="I21" s="8"/>
      <c r="J21" s="8">
        <f t="shared" si="5"/>
        <v>0</v>
      </c>
      <c r="K21" s="9" t="e">
        <f t="shared" si="6"/>
        <v>#DIV/0!</v>
      </c>
      <c r="L21" s="8">
        <v>135133020</v>
      </c>
      <c r="M21" s="8">
        <v>1391380</v>
      </c>
      <c r="N21" s="8"/>
      <c r="O21" s="8">
        <f t="shared" si="8"/>
        <v>133741640</v>
      </c>
      <c r="P21" s="9">
        <f t="shared" si="9"/>
        <v>1.0296373158832682E-2</v>
      </c>
      <c r="Q21" s="10"/>
    </row>
    <row r="22" spans="1:17" ht="18.95" customHeight="1">
      <c r="A22" s="11" t="s">
        <v>17</v>
      </c>
      <c r="B22" s="8">
        <f>G22+L22</f>
        <v>3462057440</v>
      </c>
      <c r="C22" s="8">
        <f t="shared" ref="C22:D22" si="32">H22+M22</f>
        <v>1629836300</v>
      </c>
      <c r="D22" s="8">
        <f t="shared" si="32"/>
        <v>0</v>
      </c>
      <c r="E22" s="8">
        <f t="shared" si="13"/>
        <v>1832221140</v>
      </c>
      <c r="F22" s="9">
        <f t="shared" si="3"/>
        <v>0.4707710164392882</v>
      </c>
      <c r="G22" s="8">
        <v>1659346610</v>
      </c>
      <c r="H22" s="8">
        <v>1431044910</v>
      </c>
      <c r="I22" s="8"/>
      <c r="J22" s="8">
        <f t="shared" si="5"/>
        <v>228301700</v>
      </c>
      <c r="K22" s="9">
        <f t="shared" si="6"/>
        <v>0.86241470068751935</v>
      </c>
      <c r="L22" s="8">
        <v>1802710830</v>
      </c>
      <c r="M22" s="8">
        <v>198791390</v>
      </c>
      <c r="N22" s="8"/>
      <c r="O22" s="8">
        <f t="shared" si="8"/>
        <v>1603919440</v>
      </c>
      <c r="P22" s="9">
        <f t="shared" si="9"/>
        <v>0.11027358725081826</v>
      </c>
      <c r="Q22" s="10"/>
    </row>
    <row r="23" spans="1:17" ht="18.95" customHeight="1">
      <c r="A23" s="12" t="s">
        <v>22</v>
      </c>
      <c r="B23" s="13">
        <f>SUM(B24:B25)</f>
        <v>4483475320</v>
      </c>
      <c r="C23" s="13">
        <f t="shared" ref="C23:D23" si="33">SUM(C24:C25)</f>
        <v>1936562520</v>
      </c>
      <c r="D23" s="13">
        <f t="shared" si="33"/>
        <v>0</v>
      </c>
      <c r="E23" s="13">
        <f t="shared" si="13"/>
        <v>2546912800</v>
      </c>
      <c r="F23" s="14">
        <f t="shared" si="3"/>
        <v>0.43193335120220983</v>
      </c>
      <c r="G23" s="13">
        <f>SUM(G24:G25)</f>
        <v>1947079210</v>
      </c>
      <c r="H23" s="13">
        <f t="shared" ref="H23:I23" si="34">SUM(H24:H25)</f>
        <v>1630403710</v>
      </c>
      <c r="I23" s="13">
        <f t="shared" si="34"/>
        <v>0</v>
      </c>
      <c r="J23" s="20">
        <f t="shared" si="5"/>
        <v>316675500</v>
      </c>
      <c r="K23" s="14">
        <f t="shared" si="6"/>
        <v>0.83735869687602493</v>
      </c>
      <c r="L23" s="13">
        <f>SUM(L24:L25)</f>
        <v>2536396110</v>
      </c>
      <c r="M23" s="13">
        <f t="shared" ref="M23:N23" si="35">SUM(M24:M25)</f>
        <v>306158810</v>
      </c>
      <c r="N23" s="13">
        <f t="shared" si="35"/>
        <v>0</v>
      </c>
      <c r="O23" s="20">
        <f t="shared" si="8"/>
        <v>2230237300</v>
      </c>
      <c r="P23" s="14">
        <f t="shared" si="9"/>
        <v>0.12070622912286362</v>
      </c>
      <c r="Q23" s="15">
        <f>(H23/(G23-I23)*100*0.4)+(M23/(L23-N23)*100*0.6)</f>
        <v>40.736721622412809</v>
      </c>
    </row>
    <row r="24" spans="1:17" ht="18.95" customHeight="1">
      <c r="A24" s="11" t="s">
        <v>16</v>
      </c>
      <c r="B24" s="8">
        <f>G24+L24</f>
        <v>257426660</v>
      </c>
      <c r="C24" s="8">
        <f>H24+M24</f>
        <v>3999740</v>
      </c>
      <c r="D24" s="8">
        <f>I24+N24</f>
        <v>0</v>
      </c>
      <c r="E24" s="8">
        <f t="shared" si="13"/>
        <v>253426920</v>
      </c>
      <c r="F24" s="9">
        <f t="shared" si="3"/>
        <v>1.5537396165571973E-2</v>
      </c>
      <c r="G24" s="8"/>
      <c r="H24" s="8"/>
      <c r="I24" s="8"/>
      <c r="J24" s="8">
        <f t="shared" si="5"/>
        <v>0</v>
      </c>
      <c r="K24" s="9" t="e">
        <f t="shared" si="6"/>
        <v>#DIV/0!</v>
      </c>
      <c r="L24" s="8">
        <v>257426660</v>
      </c>
      <c r="M24" s="8">
        <v>3999740</v>
      </c>
      <c r="N24" s="8"/>
      <c r="O24" s="8">
        <f t="shared" si="8"/>
        <v>253426920</v>
      </c>
      <c r="P24" s="9">
        <f t="shared" si="9"/>
        <v>1.5537396165571973E-2</v>
      </c>
      <c r="Q24" s="10"/>
    </row>
    <row r="25" spans="1:17" ht="18.95" customHeight="1">
      <c r="A25" s="11" t="s">
        <v>17</v>
      </c>
      <c r="B25" s="8">
        <f>G25+L25</f>
        <v>4226048660</v>
      </c>
      <c r="C25" s="8">
        <f t="shared" ref="C25:D25" si="36">H25+M25</f>
        <v>1932562780</v>
      </c>
      <c r="D25" s="8">
        <f t="shared" si="36"/>
        <v>0</v>
      </c>
      <c r="E25" s="8">
        <f t="shared" si="13"/>
        <v>2293485880</v>
      </c>
      <c r="F25" s="9">
        <f t="shared" si="3"/>
        <v>0.45729780593676361</v>
      </c>
      <c r="G25" s="8">
        <v>1947079210</v>
      </c>
      <c r="H25" s="8">
        <v>1630403710</v>
      </c>
      <c r="I25" s="8"/>
      <c r="J25" s="8">
        <f t="shared" si="5"/>
        <v>316675500</v>
      </c>
      <c r="K25" s="9">
        <f t="shared" si="6"/>
        <v>0.83735869687602493</v>
      </c>
      <c r="L25" s="8">
        <v>2278969450</v>
      </c>
      <c r="M25" s="8">
        <v>302159070</v>
      </c>
      <c r="N25" s="8"/>
      <c r="O25" s="8">
        <f t="shared" si="8"/>
        <v>1976810380</v>
      </c>
      <c r="P25" s="9">
        <f t="shared" si="9"/>
        <v>0.13258583611114225</v>
      </c>
      <c r="Q25" s="10"/>
    </row>
    <row r="26" spans="1:17" ht="18.95" customHeight="1">
      <c r="A26" s="12" t="s">
        <v>23</v>
      </c>
      <c r="B26" s="13">
        <f>SUM(B27:B28)</f>
        <v>9468174540</v>
      </c>
      <c r="C26" s="13">
        <f t="shared" ref="C26:D26" si="37">SUM(C27:C28)</f>
        <v>3964188200</v>
      </c>
      <c r="D26" s="13">
        <f t="shared" si="37"/>
        <v>390213470</v>
      </c>
      <c r="E26" s="13">
        <f t="shared" si="13"/>
        <v>5113772870</v>
      </c>
      <c r="F26" s="14">
        <f t="shared" si="3"/>
        <v>0.43668266138532802</v>
      </c>
      <c r="G26" s="13">
        <f>SUM(G27:G28)</f>
        <v>3936312260</v>
      </c>
      <c r="H26" s="13">
        <f t="shared" ref="H26:I26" si="38">SUM(H27:H28)</f>
        <v>3315245500</v>
      </c>
      <c r="I26" s="13">
        <f t="shared" si="38"/>
        <v>0</v>
      </c>
      <c r="J26" s="20">
        <f t="shared" si="5"/>
        <v>621066760</v>
      </c>
      <c r="K26" s="14">
        <f t="shared" si="6"/>
        <v>0.84222116565518612</v>
      </c>
      <c r="L26" s="13">
        <f>SUM(L27:L28)</f>
        <v>5531862280</v>
      </c>
      <c r="M26" s="13">
        <f>SUM(M27:M28)</f>
        <v>648942700</v>
      </c>
      <c r="N26" s="13">
        <f t="shared" ref="N26" si="39">SUM(N27:N28)</f>
        <v>390213470</v>
      </c>
      <c r="O26" s="20">
        <f t="shared" si="8"/>
        <v>4492706110</v>
      </c>
      <c r="P26" s="14">
        <f t="shared" si="9"/>
        <v>0.12621295696778637</v>
      </c>
      <c r="Q26" s="15">
        <f>(H26/(G26-I26)*100*0.4)+(M26/(L26-N26)*100*0.6)</f>
        <v>41.261624044274633</v>
      </c>
    </row>
    <row r="27" spans="1:17" ht="18.95" customHeight="1">
      <c r="A27" s="11" t="s">
        <v>16</v>
      </c>
      <c r="B27" s="8">
        <f>G27+L27</f>
        <v>441348090</v>
      </c>
      <c r="C27" s="8">
        <f>H27+M27</f>
        <v>15925670</v>
      </c>
      <c r="D27" s="8">
        <f>I27+N27</f>
        <v>45708730</v>
      </c>
      <c r="E27" s="8">
        <f t="shared" si="13"/>
        <v>379713690</v>
      </c>
      <c r="F27" s="9">
        <f t="shared" si="3"/>
        <v>4.0252997072889818E-2</v>
      </c>
      <c r="G27" s="8"/>
      <c r="H27" s="8"/>
      <c r="I27" s="8"/>
      <c r="J27" s="8">
        <f t="shared" si="5"/>
        <v>0</v>
      </c>
      <c r="K27" s="9" t="e">
        <f t="shared" si="6"/>
        <v>#DIV/0!</v>
      </c>
      <c r="L27" s="8">
        <v>441348090</v>
      </c>
      <c r="M27" s="8">
        <v>15925670</v>
      </c>
      <c r="N27" s="8">
        <v>45708730</v>
      </c>
      <c r="O27" s="8">
        <f t="shared" si="8"/>
        <v>379713690</v>
      </c>
      <c r="P27" s="9">
        <f t="shared" si="9"/>
        <v>4.0252997072889818E-2</v>
      </c>
      <c r="Q27" s="10"/>
    </row>
    <row r="28" spans="1:17" ht="18.95" customHeight="1">
      <c r="A28" s="11" t="s">
        <v>17</v>
      </c>
      <c r="B28" s="8">
        <f>G28+L28</f>
        <v>9026826450</v>
      </c>
      <c r="C28" s="8">
        <f t="shared" ref="C28:D28" si="40">H28+M28</f>
        <v>3948262530</v>
      </c>
      <c r="D28" s="8">
        <f t="shared" si="40"/>
        <v>344504740</v>
      </c>
      <c r="E28" s="8">
        <f t="shared" si="13"/>
        <v>4734059180</v>
      </c>
      <c r="F28" s="9">
        <f t="shared" si="3"/>
        <v>0.45474732011514002</v>
      </c>
      <c r="G28" s="8">
        <v>3936312260</v>
      </c>
      <c r="H28" s="8">
        <v>3315245500</v>
      </c>
      <c r="I28" s="8"/>
      <c r="J28" s="8">
        <f t="shared" si="5"/>
        <v>621066760</v>
      </c>
      <c r="K28" s="9">
        <f t="shared" si="6"/>
        <v>0.84222116565518612</v>
      </c>
      <c r="L28" s="8">
        <v>5090514190</v>
      </c>
      <c r="M28" s="8">
        <v>633017030</v>
      </c>
      <c r="N28" s="8">
        <v>344504740</v>
      </c>
      <c r="O28" s="8">
        <f t="shared" si="8"/>
        <v>4112992420</v>
      </c>
      <c r="P28" s="9">
        <f t="shared" si="9"/>
        <v>0.13337879679105991</v>
      </c>
      <c r="Q28" s="10"/>
    </row>
    <row r="29" spans="1:17" ht="18.95" customHeight="1">
      <c r="A29" s="12" t="s">
        <v>24</v>
      </c>
      <c r="B29" s="13">
        <f>SUM(B30:B31)</f>
        <v>2954296670</v>
      </c>
      <c r="C29" s="13">
        <f t="shared" ref="C29:D29" si="41">SUM(C30:C31)</f>
        <v>1354127700</v>
      </c>
      <c r="D29" s="13">
        <f t="shared" si="41"/>
        <v>20496330</v>
      </c>
      <c r="E29" s="13">
        <f t="shared" si="13"/>
        <v>1579672640</v>
      </c>
      <c r="F29" s="14">
        <f t="shared" si="3"/>
        <v>0.46156095953005444</v>
      </c>
      <c r="G29" s="13">
        <f>SUM(G30:G31)</f>
        <v>1372083250</v>
      </c>
      <c r="H29" s="13">
        <f t="shared" ref="H29:I29" si="42">SUM(H30:H31)</f>
        <v>1179648100</v>
      </c>
      <c r="I29" s="13">
        <f t="shared" si="42"/>
        <v>0</v>
      </c>
      <c r="J29" s="20">
        <f t="shared" si="5"/>
        <v>192435150</v>
      </c>
      <c r="K29" s="14">
        <f t="shared" si="6"/>
        <v>0.85974965440325868</v>
      </c>
      <c r="L29" s="13">
        <f>SUM(L30:L31)</f>
        <v>1582213420</v>
      </c>
      <c r="M29" s="13">
        <f t="shared" ref="M29:N29" si="43">SUM(M30:M31)</f>
        <v>174479600</v>
      </c>
      <c r="N29" s="13">
        <f t="shared" si="43"/>
        <v>20496330</v>
      </c>
      <c r="O29" s="20">
        <f t="shared" si="8"/>
        <v>1387237490</v>
      </c>
      <c r="P29" s="14">
        <f t="shared" si="9"/>
        <v>0.11172292415651289</v>
      </c>
      <c r="Q29" s="15">
        <f>(H29/(G29-I29)*100*0.4)+(M29/(L29-N29)*100*0.6)</f>
        <v>41.093361625521126</v>
      </c>
    </row>
    <row r="30" spans="1:17" ht="18.95" customHeight="1">
      <c r="A30" s="11" t="s">
        <v>16</v>
      </c>
      <c r="B30" s="8">
        <f>G30+L30</f>
        <v>84485540</v>
      </c>
      <c r="C30" s="8">
        <f>H30+M30</f>
        <v>807240</v>
      </c>
      <c r="D30" s="8">
        <f>I30+N30</f>
        <v>2831140</v>
      </c>
      <c r="E30" s="8">
        <f t="shared" si="13"/>
        <v>80847160</v>
      </c>
      <c r="F30" s="9">
        <f t="shared" si="3"/>
        <v>9.8860563545871381E-3</v>
      </c>
      <c r="G30" s="8"/>
      <c r="H30" s="8"/>
      <c r="I30" s="8"/>
      <c r="J30" s="8">
        <f t="shared" si="5"/>
        <v>0</v>
      </c>
      <c r="K30" s="9" t="e">
        <f t="shared" si="6"/>
        <v>#DIV/0!</v>
      </c>
      <c r="L30" s="8">
        <v>84485540</v>
      </c>
      <c r="M30" s="8">
        <v>807240</v>
      </c>
      <c r="N30" s="8">
        <v>2831140</v>
      </c>
      <c r="O30" s="8">
        <f t="shared" si="8"/>
        <v>80847160</v>
      </c>
      <c r="P30" s="9">
        <f t="shared" si="9"/>
        <v>9.8860563545871381E-3</v>
      </c>
      <c r="Q30" s="10"/>
    </row>
    <row r="31" spans="1:17" ht="18.95" customHeight="1">
      <c r="A31" s="11" t="s">
        <v>17</v>
      </c>
      <c r="B31" s="8">
        <f>G31+L31</f>
        <v>2869811130</v>
      </c>
      <c r="C31" s="8">
        <f t="shared" ref="C31:D31" si="44">H31+M31</f>
        <v>1353320460</v>
      </c>
      <c r="D31" s="8">
        <f t="shared" si="44"/>
        <v>17665190</v>
      </c>
      <c r="E31" s="8">
        <f t="shared" si="13"/>
        <v>1498825480</v>
      </c>
      <c r="F31" s="9">
        <f t="shared" si="3"/>
        <v>0.47449201004069236</v>
      </c>
      <c r="G31" s="8">
        <v>1372083250</v>
      </c>
      <c r="H31" s="8">
        <v>1179648100</v>
      </c>
      <c r="I31" s="8"/>
      <c r="J31" s="8">
        <f t="shared" si="5"/>
        <v>192435150</v>
      </c>
      <c r="K31" s="9">
        <f t="shared" si="6"/>
        <v>0.85974965440325868</v>
      </c>
      <c r="L31" s="8">
        <v>1497727880</v>
      </c>
      <c r="M31" s="8">
        <v>173672360</v>
      </c>
      <c r="N31" s="8">
        <v>17665190</v>
      </c>
      <c r="O31" s="8">
        <f t="shared" si="8"/>
        <v>1306390330</v>
      </c>
      <c r="P31" s="9">
        <f t="shared" si="9"/>
        <v>0.11734121883715615</v>
      </c>
      <c r="Q31" s="10"/>
    </row>
    <row r="32" spans="1:17" ht="18.95" customHeight="1">
      <c r="A32" s="12" t="s">
        <v>25</v>
      </c>
      <c r="B32" s="13">
        <f>SUM(B33:B34)</f>
        <v>2838360200</v>
      </c>
      <c r="C32" s="13">
        <f t="shared" ref="C32:D32" si="45">SUM(C33:C34)</f>
        <v>1405957850</v>
      </c>
      <c r="D32" s="13">
        <f t="shared" si="45"/>
        <v>0</v>
      </c>
      <c r="E32" s="13">
        <f t="shared" si="13"/>
        <v>1432402350</v>
      </c>
      <c r="F32" s="14">
        <f t="shared" si="3"/>
        <v>0.49534158842841725</v>
      </c>
      <c r="G32" s="13">
        <f>SUM(G33:G34)</f>
        <v>1393406090</v>
      </c>
      <c r="H32" s="13">
        <f t="shared" ref="H32:I32" si="46">SUM(H33:H34)</f>
        <v>1169001900</v>
      </c>
      <c r="I32" s="13">
        <f t="shared" si="46"/>
        <v>0</v>
      </c>
      <c r="J32" s="20">
        <f t="shared" si="5"/>
        <v>224404190</v>
      </c>
      <c r="K32" s="14">
        <f t="shared" si="6"/>
        <v>0.83895277076046082</v>
      </c>
      <c r="L32" s="13">
        <f>SUM(L33:L34)</f>
        <v>1444954110</v>
      </c>
      <c r="M32" s="13">
        <f t="shared" ref="M32:N32" si="47">SUM(M33:M34)</f>
        <v>236955950</v>
      </c>
      <c r="N32" s="13">
        <f t="shared" si="47"/>
        <v>0</v>
      </c>
      <c r="O32" s="20">
        <f t="shared" si="8"/>
        <v>1207998160</v>
      </c>
      <c r="P32" s="14">
        <f t="shared" si="9"/>
        <v>0.16398856431502867</v>
      </c>
      <c r="Q32" s="15">
        <f>(H32/(G32-I32)*100*0.4)+(M32/(L32-N32)*100*0.6)</f>
        <v>43.397424689320154</v>
      </c>
    </row>
    <row r="33" spans="1:17" ht="18.95" customHeight="1">
      <c r="A33" s="11" t="s">
        <v>16</v>
      </c>
      <c r="B33" s="8">
        <f>G33+L33</f>
        <v>33539710</v>
      </c>
      <c r="C33" s="8">
        <f>H33+M33</f>
        <v>1221760</v>
      </c>
      <c r="D33" s="8">
        <f>I33+N33</f>
        <v>0</v>
      </c>
      <c r="E33" s="8">
        <f t="shared" si="13"/>
        <v>32317950</v>
      </c>
      <c r="F33" s="9">
        <f t="shared" si="3"/>
        <v>3.6427267856519931E-2</v>
      </c>
      <c r="G33" s="8"/>
      <c r="H33" s="8"/>
      <c r="I33" s="8"/>
      <c r="J33" s="8">
        <f t="shared" si="5"/>
        <v>0</v>
      </c>
      <c r="K33" s="9" t="e">
        <f t="shared" si="6"/>
        <v>#DIV/0!</v>
      </c>
      <c r="L33" s="8">
        <v>33539710</v>
      </c>
      <c r="M33" s="8">
        <v>1221760</v>
      </c>
      <c r="N33" s="8"/>
      <c r="O33" s="8">
        <f t="shared" si="8"/>
        <v>32317950</v>
      </c>
      <c r="P33" s="9">
        <f t="shared" si="9"/>
        <v>3.6427267856519931E-2</v>
      </c>
      <c r="Q33" s="10"/>
    </row>
    <row r="34" spans="1:17" ht="18.95" customHeight="1">
      <c r="A34" s="11" t="s">
        <v>17</v>
      </c>
      <c r="B34" s="8">
        <f>G34+L34</f>
        <v>2804820490</v>
      </c>
      <c r="C34" s="8">
        <f t="shared" ref="C34" si="48">H34+M34</f>
        <v>1404736090</v>
      </c>
      <c r="D34" s="8">
        <f>I34+N34</f>
        <v>0</v>
      </c>
      <c r="E34" s="8">
        <f t="shared" si="13"/>
        <v>1400084400</v>
      </c>
      <c r="F34" s="9">
        <f t="shared" si="3"/>
        <v>0.50082923132096768</v>
      </c>
      <c r="G34" s="8">
        <v>1393406090</v>
      </c>
      <c r="H34" s="8">
        <v>1169001900</v>
      </c>
      <c r="I34" s="8"/>
      <c r="J34" s="8">
        <f t="shared" si="5"/>
        <v>224404190</v>
      </c>
      <c r="K34" s="9">
        <f t="shared" si="6"/>
        <v>0.83895277076046082</v>
      </c>
      <c r="L34" s="8">
        <v>1411414400</v>
      </c>
      <c r="M34" s="8">
        <v>235734190</v>
      </c>
      <c r="N34" s="8"/>
      <c r="O34" s="8">
        <f t="shared" si="8"/>
        <v>1175680210</v>
      </c>
      <c r="P34" s="9">
        <f t="shared" si="9"/>
        <v>0.16701982776993066</v>
      </c>
      <c r="Q34" s="10"/>
    </row>
    <row r="35" spans="1:17" ht="18.95" customHeight="1">
      <c r="A35" s="12" t="s">
        <v>26</v>
      </c>
      <c r="B35" s="13">
        <f>SUM(B36:B37)</f>
        <v>2849169570</v>
      </c>
      <c r="C35" s="13">
        <f t="shared" ref="C35:D35" si="49">SUM(C36:C37)</f>
        <v>1380647620</v>
      </c>
      <c r="D35" s="13">
        <f t="shared" si="49"/>
        <v>29437890</v>
      </c>
      <c r="E35" s="13">
        <f t="shared" si="13"/>
        <v>1439084060</v>
      </c>
      <c r="F35" s="14">
        <f t="shared" si="3"/>
        <v>0.48963794313932735</v>
      </c>
      <c r="G35" s="13">
        <f>SUM(G36:G37)</f>
        <v>1384392730</v>
      </c>
      <c r="H35" s="13">
        <f t="shared" ref="H35:I35" si="50">SUM(H36:H37)</f>
        <v>1173630050</v>
      </c>
      <c r="I35" s="13">
        <f t="shared" si="50"/>
        <v>0</v>
      </c>
      <c r="J35" s="20">
        <f t="shared" si="5"/>
        <v>210762680</v>
      </c>
      <c r="K35" s="14">
        <f t="shared" si="6"/>
        <v>0.84775802744933515</v>
      </c>
      <c r="L35" s="13">
        <f>SUM(L36:L37)</f>
        <v>1464776840</v>
      </c>
      <c r="M35" s="13">
        <f t="shared" ref="M35:N35" si="51">SUM(M36:M37)</f>
        <v>207017570</v>
      </c>
      <c r="N35" s="13">
        <f t="shared" si="51"/>
        <v>29437890</v>
      </c>
      <c r="O35" s="20">
        <f t="shared" si="8"/>
        <v>1228321380</v>
      </c>
      <c r="P35" s="14">
        <f t="shared" si="9"/>
        <v>0.14422904777996862</v>
      </c>
      <c r="Q35" s="15">
        <f>(H35/(G35-I35)*100*0.4)+(M35/(L35-N35)*100*0.6)</f>
        <v>42.564063964771528</v>
      </c>
    </row>
    <row r="36" spans="1:17" ht="18.95" customHeight="1">
      <c r="A36" s="11" t="s">
        <v>16</v>
      </c>
      <c r="B36" s="8">
        <f>G36+L36</f>
        <v>37320600</v>
      </c>
      <c r="C36" s="8">
        <f>H36+M36</f>
        <v>2659530</v>
      </c>
      <c r="D36" s="8">
        <f>I36+N36</f>
        <v>4393000</v>
      </c>
      <c r="E36" s="8">
        <f t="shared" si="13"/>
        <v>30268070</v>
      </c>
      <c r="F36" s="9">
        <f t="shared" si="3"/>
        <v>8.0769020517741957E-2</v>
      </c>
      <c r="G36" s="8"/>
      <c r="H36" s="8"/>
      <c r="I36" s="8"/>
      <c r="J36" s="8">
        <f t="shared" si="5"/>
        <v>0</v>
      </c>
      <c r="K36" s="9" t="e">
        <f t="shared" si="6"/>
        <v>#DIV/0!</v>
      </c>
      <c r="L36" s="8">
        <v>37320600</v>
      </c>
      <c r="M36" s="8">
        <v>2659530</v>
      </c>
      <c r="N36" s="8">
        <v>4393000</v>
      </c>
      <c r="O36" s="8">
        <f t="shared" si="8"/>
        <v>30268070</v>
      </c>
      <c r="P36" s="9">
        <f t="shared" si="9"/>
        <v>8.0769020517741957E-2</v>
      </c>
      <c r="Q36" s="10"/>
    </row>
    <row r="37" spans="1:17" ht="18.95" customHeight="1">
      <c r="A37" s="11" t="s">
        <v>17</v>
      </c>
      <c r="B37" s="8">
        <f>G37+L37</f>
        <v>2811848970</v>
      </c>
      <c r="C37" s="8">
        <f t="shared" ref="C37:D37" si="52">H37+M37</f>
        <v>1377988090</v>
      </c>
      <c r="D37" s="8">
        <f t="shared" si="52"/>
        <v>25044890</v>
      </c>
      <c r="E37" s="8">
        <f t="shared" si="13"/>
        <v>1408815990</v>
      </c>
      <c r="F37" s="9">
        <f t="shared" si="3"/>
        <v>0.49446895097125021</v>
      </c>
      <c r="G37" s="8">
        <v>1384392730</v>
      </c>
      <c r="H37" s="8">
        <v>1173630050</v>
      </c>
      <c r="I37" s="8"/>
      <c r="J37" s="8">
        <f t="shared" si="5"/>
        <v>210762680</v>
      </c>
      <c r="K37" s="9">
        <f t="shared" si="6"/>
        <v>0.84775802744933515</v>
      </c>
      <c r="L37" s="8">
        <v>1427456240</v>
      </c>
      <c r="M37" s="8">
        <v>204358040</v>
      </c>
      <c r="N37" s="8">
        <v>25044890</v>
      </c>
      <c r="O37" s="8">
        <f t="shared" si="8"/>
        <v>1198053310</v>
      </c>
      <c r="P37" s="9">
        <f t="shared" si="9"/>
        <v>0.14571904313238765</v>
      </c>
      <c r="Q37" s="10"/>
    </row>
    <row r="38" spans="1:17" ht="18.95" customHeight="1">
      <c r="A38" s="12" t="s">
        <v>27</v>
      </c>
      <c r="B38" s="13">
        <f>SUM(B39:B40)</f>
        <v>1214830170</v>
      </c>
      <c r="C38" s="13">
        <f t="shared" ref="C38:D38" si="53">SUM(C39:C40)</f>
        <v>594944970</v>
      </c>
      <c r="D38" s="13">
        <f t="shared" si="53"/>
        <v>89350</v>
      </c>
      <c r="E38" s="13">
        <f t="shared" si="13"/>
        <v>619795850</v>
      </c>
      <c r="F38" s="14">
        <f t="shared" si="3"/>
        <v>0.48977111841849524</v>
      </c>
      <c r="G38" s="13">
        <f>SUM(G39:G40)</f>
        <v>591830080</v>
      </c>
      <c r="H38" s="13">
        <f t="shared" ref="H38:I38" si="54">SUM(H39:H40)</f>
        <v>518119830</v>
      </c>
      <c r="I38" s="13">
        <f t="shared" si="54"/>
        <v>0</v>
      </c>
      <c r="J38" s="20">
        <f t="shared" si="5"/>
        <v>73710250</v>
      </c>
      <c r="K38" s="14">
        <f t="shared" si="6"/>
        <v>0.87545369441174736</v>
      </c>
      <c r="L38" s="13">
        <f>SUM(L39:L40)</f>
        <v>623000090</v>
      </c>
      <c r="M38" s="13">
        <f t="shared" ref="M38:N38" si="55">SUM(M39:M40)</f>
        <v>76825140</v>
      </c>
      <c r="N38" s="13">
        <f t="shared" si="55"/>
        <v>89350</v>
      </c>
      <c r="O38" s="20">
        <f t="shared" si="8"/>
        <v>546085600</v>
      </c>
      <c r="P38" s="14">
        <f t="shared" si="9"/>
        <v>0.12333250186053944</v>
      </c>
      <c r="Q38" s="15">
        <f>(H38/(G38-I38)*100*0.4)+(M38/(L38-N38)*100*0.6)</f>
        <v>42.41809788810226</v>
      </c>
    </row>
    <row r="39" spans="1:17" ht="18.95" customHeight="1">
      <c r="A39" s="11" t="s">
        <v>16</v>
      </c>
      <c r="B39" s="8">
        <f>G39+L39</f>
        <v>73936570</v>
      </c>
      <c r="C39" s="8">
        <f>H39+M39</f>
        <v>3514150</v>
      </c>
      <c r="D39" s="8">
        <f>I39+N39</f>
        <v>0</v>
      </c>
      <c r="E39" s="8">
        <f t="shared" si="13"/>
        <v>70422420</v>
      </c>
      <c r="F39" s="9">
        <f t="shared" si="3"/>
        <v>4.7529253791459357E-2</v>
      </c>
      <c r="G39" s="8"/>
      <c r="H39" s="8"/>
      <c r="I39" s="8"/>
      <c r="J39" s="8">
        <f t="shared" si="5"/>
        <v>0</v>
      </c>
      <c r="K39" s="9" t="e">
        <f t="shared" si="6"/>
        <v>#DIV/0!</v>
      </c>
      <c r="L39" s="8">
        <v>73936570</v>
      </c>
      <c r="M39" s="8">
        <v>3514150</v>
      </c>
      <c r="N39" s="8"/>
      <c r="O39" s="8">
        <f t="shared" si="8"/>
        <v>70422420</v>
      </c>
      <c r="P39" s="9">
        <f t="shared" si="9"/>
        <v>4.7529253791459357E-2</v>
      </c>
      <c r="Q39" s="10"/>
    </row>
    <row r="40" spans="1:17" ht="18.95" customHeight="1">
      <c r="A40" s="11" t="s">
        <v>17</v>
      </c>
      <c r="B40" s="8">
        <f>G40+L40</f>
        <v>1140893600</v>
      </c>
      <c r="C40" s="8">
        <f t="shared" ref="C40:D40" si="56">H40+M40</f>
        <v>591430820</v>
      </c>
      <c r="D40" s="8">
        <f t="shared" si="56"/>
        <v>89350</v>
      </c>
      <c r="E40" s="8">
        <f>B43-C40-D40</f>
        <v>4288150930</v>
      </c>
      <c r="F40" s="9">
        <f>C40/(B43-D40)</f>
        <v>0.12120522829646209</v>
      </c>
      <c r="G40" s="8">
        <v>591830080</v>
      </c>
      <c r="H40" s="8">
        <v>518119830</v>
      </c>
      <c r="I40" s="8"/>
      <c r="J40" s="8">
        <f t="shared" si="5"/>
        <v>73710250</v>
      </c>
      <c r="K40" s="9">
        <f t="shared" si="6"/>
        <v>0.87545369441174736</v>
      </c>
      <c r="L40" s="8">
        <v>549063520</v>
      </c>
      <c r="M40" s="8">
        <v>73310990</v>
      </c>
      <c r="N40" s="8">
        <v>89350</v>
      </c>
      <c r="O40" s="8">
        <f t="shared" si="8"/>
        <v>475663180</v>
      </c>
      <c r="P40" s="9">
        <f t="shared" si="9"/>
        <v>0.13354178394222083</v>
      </c>
      <c r="Q40" s="10"/>
    </row>
    <row r="41" spans="1:17" ht="18.95" customHeight="1">
      <c r="A41" s="12" t="s">
        <v>28</v>
      </c>
      <c r="B41" s="13">
        <f>SUM(B42:B43)</f>
        <v>4962016970</v>
      </c>
      <c r="C41" s="13">
        <f>SUM(C42:C43)</f>
        <v>2226594820</v>
      </c>
      <c r="D41" s="13">
        <f t="shared" ref="D41" si="57">SUM(D42:D43)</f>
        <v>210839930</v>
      </c>
      <c r="E41" s="13">
        <f t="shared" si="13"/>
        <v>2524582220</v>
      </c>
      <c r="F41" s="14">
        <f t="shared" si="3"/>
        <v>0.46864067603761617</v>
      </c>
      <c r="G41" s="13">
        <f>SUM(G42:G43)</f>
        <v>2289272760</v>
      </c>
      <c r="H41" s="13">
        <f t="shared" ref="H41:I41" si="58">SUM(H42:H43)</f>
        <v>1918062250</v>
      </c>
      <c r="I41" s="13">
        <f t="shared" si="58"/>
        <v>0</v>
      </c>
      <c r="J41" s="20">
        <f t="shared" si="5"/>
        <v>371210510</v>
      </c>
      <c r="K41" s="14">
        <f t="shared" si="6"/>
        <v>0.83784784561888559</v>
      </c>
      <c r="L41" s="13">
        <f>SUM(L42:L43)</f>
        <v>2672744210</v>
      </c>
      <c r="M41" s="13">
        <f t="shared" ref="M41:N41" si="59">SUM(M42:M43)</f>
        <v>308532570</v>
      </c>
      <c r="N41" s="13">
        <f t="shared" si="59"/>
        <v>210839930</v>
      </c>
      <c r="O41" s="20">
        <f t="shared" si="8"/>
        <v>2153371710</v>
      </c>
      <c r="P41" s="14">
        <f t="shared" si="9"/>
        <v>0.12532273188135487</v>
      </c>
      <c r="Q41" s="15">
        <f>(H41/(G41-I41)*100*0.4)+(M41/(L41-N41)*100*0.6)</f>
        <v>41.033277737636723</v>
      </c>
    </row>
    <row r="42" spans="1:17" ht="18.95" customHeight="1">
      <c r="A42" s="11" t="s">
        <v>16</v>
      </c>
      <c r="B42" s="8">
        <f t="shared" ref="B42:D43" si="60">G42+L42</f>
        <v>82345870</v>
      </c>
      <c r="C42" s="8">
        <f t="shared" si="60"/>
        <v>4451980</v>
      </c>
      <c r="D42" s="8">
        <f t="shared" si="60"/>
        <v>1053330</v>
      </c>
      <c r="E42" s="8">
        <f>B42-C42-D42</f>
        <v>76840560</v>
      </c>
      <c r="F42" s="9">
        <f>C42/(B42-D42)</f>
        <v>5.4764926769418201E-2</v>
      </c>
      <c r="G42" s="8"/>
      <c r="H42" s="8"/>
      <c r="I42" s="8"/>
      <c r="J42" s="8">
        <f t="shared" si="5"/>
        <v>0</v>
      </c>
      <c r="K42" s="9" t="e">
        <f t="shared" si="6"/>
        <v>#DIV/0!</v>
      </c>
      <c r="L42" s="8">
        <v>82345870</v>
      </c>
      <c r="M42" s="8">
        <v>4451980</v>
      </c>
      <c r="N42" s="8">
        <v>1053330</v>
      </c>
      <c r="O42" s="8">
        <f t="shared" si="8"/>
        <v>76840560</v>
      </c>
      <c r="P42" s="9">
        <f t="shared" si="9"/>
        <v>5.4764926769418201E-2</v>
      </c>
      <c r="Q42" s="10"/>
    </row>
    <row r="43" spans="1:17" ht="18.95" customHeight="1">
      <c r="A43" s="11" t="s">
        <v>17</v>
      </c>
      <c r="B43" s="8">
        <f t="shared" si="60"/>
        <v>4879671100</v>
      </c>
      <c r="C43" s="8">
        <f t="shared" si="60"/>
        <v>2222142840</v>
      </c>
      <c r="D43" s="8">
        <f t="shared" si="60"/>
        <v>209786600</v>
      </c>
      <c r="E43" s="8">
        <f>B43-C43-D43</f>
        <v>2447741660</v>
      </c>
      <c r="F43" s="9">
        <f>C43/(B43-D43)</f>
        <v>0.47584535334867489</v>
      </c>
      <c r="G43" s="8">
        <v>2289272760</v>
      </c>
      <c r="H43" s="8">
        <v>1918062250</v>
      </c>
      <c r="I43" s="8"/>
      <c r="J43" s="8">
        <f t="shared" si="5"/>
        <v>371210510</v>
      </c>
      <c r="K43" s="9">
        <f t="shared" si="6"/>
        <v>0.83784784561888559</v>
      </c>
      <c r="L43" s="8">
        <v>2590398340</v>
      </c>
      <c r="M43" s="8">
        <v>304080590</v>
      </c>
      <c r="N43" s="8">
        <v>209786600</v>
      </c>
      <c r="O43" s="8">
        <f t="shared" si="8"/>
        <v>2076531150</v>
      </c>
      <c r="P43" s="9">
        <f t="shared" si="9"/>
        <v>0.12773212233255643</v>
      </c>
      <c r="Q43" s="10"/>
    </row>
    <row r="44" spans="1:17" ht="18.95" customHeight="1">
      <c r="A44" s="12" t="s">
        <v>29</v>
      </c>
      <c r="B44" s="13">
        <f>SUM(B45:B46)</f>
        <v>656453770</v>
      </c>
      <c r="C44" s="13">
        <f t="shared" ref="C44:D44" si="61">SUM(C45:C46)</f>
        <v>268754020</v>
      </c>
      <c r="D44" s="13">
        <f t="shared" si="61"/>
        <v>26513370</v>
      </c>
      <c r="E44" s="13">
        <f t="shared" si="13"/>
        <v>361186380</v>
      </c>
      <c r="F44" s="14">
        <f t="shared" si="3"/>
        <v>0.426634043474589</v>
      </c>
      <c r="G44" s="13">
        <f>SUM(G45:G46)</f>
        <v>279381480</v>
      </c>
      <c r="H44" s="13">
        <f t="shared" ref="H44:I44" si="62">SUM(H45:H46)</f>
        <v>225848840</v>
      </c>
      <c r="I44" s="13">
        <f t="shared" si="62"/>
        <v>0</v>
      </c>
      <c r="J44" s="20">
        <f t="shared" si="5"/>
        <v>53532640</v>
      </c>
      <c r="K44" s="14">
        <f t="shared" si="6"/>
        <v>0.80838873070612982</v>
      </c>
      <c r="L44" s="13">
        <f>SUM(L45:L46)</f>
        <v>377072290</v>
      </c>
      <c r="M44" s="13">
        <f t="shared" ref="M44:N44" si="63">SUM(M45:M46)</f>
        <v>42905180</v>
      </c>
      <c r="N44" s="13">
        <f t="shared" si="63"/>
        <v>26513370</v>
      </c>
      <c r="O44" s="20">
        <f t="shared" si="8"/>
        <v>307653740</v>
      </c>
      <c r="P44" s="14">
        <f t="shared" si="9"/>
        <v>0.12239078098483416</v>
      </c>
      <c r="Q44" s="15">
        <f>(H44/(G44-I44)*100*0.4)+(M44/(L44-N44)*100*0.6)</f>
        <v>39.678996087335243</v>
      </c>
    </row>
    <row r="45" spans="1:17" ht="18.95" customHeight="1">
      <c r="A45" s="11" t="s">
        <v>16</v>
      </c>
      <c r="B45" s="8">
        <f>G45+L45</f>
        <v>32929620</v>
      </c>
      <c r="C45" s="8">
        <f>H45+M45</f>
        <v>792060</v>
      </c>
      <c r="D45" s="8">
        <f>I45+N45</f>
        <v>26513370</v>
      </c>
      <c r="E45" s="8">
        <f t="shared" si="13"/>
        <v>5624190</v>
      </c>
      <c r="F45" s="9">
        <f t="shared" si="3"/>
        <v>0.1234459380479252</v>
      </c>
      <c r="G45" s="8"/>
      <c r="H45" s="8"/>
      <c r="I45" s="8"/>
      <c r="J45" s="8">
        <f t="shared" si="5"/>
        <v>0</v>
      </c>
      <c r="K45" s="9" t="e">
        <f t="shared" si="6"/>
        <v>#DIV/0!</v>
      </c>
      <c r="L45" s="8">
        <v>32929620</v>
      </c>
      <c r="M45" s="8">
        <v>792060</v>
      </c>
      <c r="N45" s="8">
        <v>26513370</v>
      </c>
      <c r="O45" s="8">
        <f t="shared" si="8"/>
        <v>5624190</v>
      </c>
      <c r="P45" s="9">
        <f t="shared" si="9"/>
        <v>0.1234459380479252</v>
      </c>
      <c r="Q45" s="10"/>
    </row>
    <row r="46" spans="1:17" ht="18.95" customHeight="1">
      <c r="A46" s="11" t="s">
        <v>17</v>
      </c>
      <c r="B46" s="8">
        <f>G46+L46</f>
        <v>623524150</v>
      </c>
      <c r="C46" s="8">
        <f t="shared" ref="C46:D46" si="64">H46+M46</f>
        <v>267961960</v>
      </c>
      <c r="D46" s="8">
        <f t="shared" si="64"/>
        <v>0</v>
      </c>
      <c r="E46" s="8">
        <f t="shared" si="13"/>
        <v>355562190</v>
      </c>
      <c r="F46" s="9">
        <f t="shared" si="3"/>
        <v>0.42975393976319926</v>
      </c>
      <c r="G46" s="8">
        <v>279381480</v>
      </c>
      <c r="H46" s="8">
        <v>225848840</v>
      </c>
      <c r="I46" s="8"/>
      <c r="J46" s="8">
        <f t="shared" si="5"/>
        <v>53532640</v>
      </c>
      <c r="K46" s="9">
        <f t="shared" si="6"/>
        <v>0.80838873070612982</v>
      </c>
      <c r="L46" s="8">
        <v>344142670</v>
      </c>
      <c r="M46" s="8">
        <v>42113120</v>
      </c>
      <c r="N46" s="8"/>
      <c r="O46" s="8">
        <f t="shared" si="8"/>
        <v>302029550</v>
      </c>
      <c r="P46" s="9">
        <f t="shared" si="9"/>
        <v>0.12237110847079788</v>
      </c>
      <c r="Q46" s="10"/>
    </row>
    <row r="47" spans="1:17" ht="18.95" customHeight="1">
      <c r="A47" s="12" t="s">
        <v>30</v>
      </c>
      <c r="B47" s="13">
        <f>SUM(B48:B49)</f>
        <v>1037322200</v>
      </c>
      <c r="C47" s="13">
        <f t="shared" ref="C47:D47" si="65">SUM(C48:C49)</f>
        <v>615646450</v>
      </c>
      <c r="D47" s="13">
        <f t="shared" si="65"/>
        <v>12037170</v>
      </c>
      <c r="E47" s="13">
        <f t="shared" si="13"/>
        <v>409638580</v>
      </c>
      <c r="F47" s="14">
        <f t="shared" si="3"/>
        <v>0.60046370715078123</v>
      </c>
      <c r="G47" s="13">
        <f>SUM(G48:G49)</f>
        <v>623271500</v>
      </c>
      <c r="H47" s="13">
        <f t="shared" ref="H47:I47" si="66">SUM(H48:H49)</f>
        <v>542177430</v>
      </c>
      <c r="I47" s="13">
        <f t="shared" si="66"/>
        <v>0</v>
      </c>
      <c r="J47" s="20">
        <f t="shared" si="5"/>
        <v>81094070</v>
      </c>
      <c r="K47" s="14">
        <f t="shared" si="6"/>
        <v>0.86988965482939618</v>
      </c>
      <c r="L47" s="13">
        <f>SUM(L48:L49)</f>
        <v>414050700</v>
      </c>
      <c r="M47" s="13">
        <f t="shared" ref="M47:N47" si="67">SUM(M48:M49)</f>
        <v>73469020</v>
      </c>
      <c r="N47" s="13">
        <f t="shared" si="67"/>
        <v>12037170</v>
      </c>
      <c r="O47" s="20">
        <f t="shared" si="8"/>
        <v>328544510</v>
      </c>
      <c r="P47" s="14">
        <f t="shared" si="9"/>
        <v>0.18275260536629204</v>
      </c>
      <c r="Q47" s="15">
        <f>(H47/(G47-I47)*100*0.4)+(M47/(L47-N47)*100*0.6)</f>
        <v>45.760742515153375</v>
      </c>
    </row>
    <row r="48" spans="1:17" ht="18.95" customHeight="1">
      <c r="A48" s="11" t="s">
        <v>16</v>
      </c>
      <c r="B48" s="8">
        <f>G48+L48</f>
        <v>16916710</v>
      </c>
      <c r="C48" s="8">
        <f>H48+M48</f>
        <v>483640</v>
      </c>
      <c r="D48" s="8">
        <f>I48+N48</f>
        <v>0</v>
      </c>
      <c r="E48" s="8">
        <f t="shared" si="13"/>
        <v>16433070</v>
      </c>
      <c r="F48" s="9">
        <f t="shared" si="3"/>
        <v>2.8589483416101593E-2</v>
      </c>
      <c r="G48" s="8"/>
      <c r="H48" s="8"/>
      <c r="I48" s="8"/>
      <c r="J48" s="8">
        <f t="shared" si="5"/>
        <v>0</v>
      </c>
      <c r="K48" s="9" t="e">
        <f t="shared" si="6"/>
        <v>#DIV/0!</v>
      </c>
      <c r="L48" s="8">
        <v>16916710</v>
      </c>
      <c r="M48" s="8">
        <v>483640</v>
      </c>
      <c r="N48" s="8"/>
      <c r="O48" s="8">
        <f t="shared" si="8"/>
        <v>16433070</v>
      </c>
      <c r="P48" s="9">
        <f t="shared" si="9"/>
        <v>2.8589483416101593E-2</v>
      </c>
      <c r="Q48" s="10"/>
    </row>
    <row r="49" spans="1:17" ht="18.95" customHeight="1">
      <c r="A49" s="11" t="s">
        <v>17</v>
      </c>
      <c r="B49" s="8">
        <f>G49+L49</f>
        <v>1020405490</v>
      </c>
      <c r="C49" s="8">
        <f t="shared" ref="C49:D49" si="68">H49+M49</f>
        <v>615162810</v>
      </c>
      <c r="D49" s="8">
        <f t="shared" si="68"/>
        <v>12037170</v>
      </c>
      <c r="E49" s="8">
        <f t="shared" si="13"/>
        <v>393205510</v>
      </c>
      <c r="F49" s="9">
        <f t="shared" si="3"/>
        <v>0.61005765234671394</v>
      </c>
      <c r="G49" s="8">
        <v>623271500</v>
      </c>
      <c r="H49" s="8">
        <v>542177430</v>
      </c>
      <c r="I49" s="8"/>
      <c r="J49" s="8">
        <f t="shared" si="5"/>
        <v>81094070</v>
      </c>
      <c r="K49" s="9">
        <f t="shared" si="6"/>
        <v>0.86988965482939618</v>
      </c>
      <c r="L49" s="8">
        <v>397133990</v>
      </c>
      <c r="M49" s="8">
        <v>72985380</v>
      </c>
      <c r="N49" s="8">
        <v>12037170</v>
      </c>
      <c r="O49" s="8">
        <f t="shared" si="8"/>
        <v>312111440</v>
      </c>
      <c r="P49" s="9">
        <f t="shared" si="9"/>
        <v>0.18952475380087533</v>
      </c>
      <c r="Q49" s="10"/>
    </row>
    <row r="50" spans="1:17" ht="18.95" customHeight="1">
      <c r="A50" s="12" t="s">
        <v>31</v>
      </c>
      <c r="B50" s="13">
        <f>SUM(B51:B52)</f>
        <v>639776960</v>
      </c>
      <c r="C50" s="13">
        <f t="shared" ref="C50:D50" si="69">SUM(C51:C52)</f>
        <v>285450500</v>
      </c>
      <c r="D50" s="13">
        <f t="shared" si="69"/>
        <v>55164610</v>
      </c>
      <c r="E50" s="13">
        <f t="shared" si="13"/>
        <v>299161850</v>
      </c>
      <c r="F50" s="14">
        <f t="shared" si="3"/>
        <v>0.48827312662826916</v>
      </c>
      <c r="G50" s="13">
        <f>SUM(G51:G52)</f>
        <v>279476360</v>
      </c>
      <c r="H50" s="13">
        <f t="shared" ref="H50:I50" si="70">SUM(H51:H52)</f>
        <v>232408670</v>
      </c>
      <c r="I50" s="13">
        <f t="shared" si="70"/>
        <v>0</v>
      </c>
      <c r="J50" s="20">
        <f t="shared" si="5"/>
        <v>47067690</v>
      </c>
      <c r="K50" s="14">
        <f t="shared" si="6"/>
        <v>0.83158614918270723</v>
      </c>
      <c r="L50" s="13">
        <f>SUM(L51:L52)</f>
        <v>360300600</v>
      </c>
      <c r="M50" s="13">
        <f t="shared" ref="M50:N50" si="71">SUM(M51:M52)</f>
        <v>53041830</v>
      </c>
      <c r="N50" s="13">
        <f t="shared" si="71"/>
        <v>55164610</v>
      </c>
      <c r="O50" s="20">
        <f t="shared" si="8"/>
        <v>252094160</v>
      </c>
      <c r="P50" s="14">
        <f t="shared" si="9"/>
        <v>0.17383013390193663</v>
      </c>
      <c r="Q50" s="15">
        <f>(H50/(G50-I50)*100*0.4)+(M50/(L50-N50)*100*0.6)</f>
        <v>43.693254001424492</v>
      </c>
    </row>
    <row r="51" spans="1:17" ht="18.95" customHeight="1">
      <c r="A51" s="11" t="s">
        <v>16</v>
      </c>
      <c r="B51" s="8">
        <f>G51+L51</f>
        <v>47567680</v>
      </c>
      <c r="C51" s="8">
        <f>H51+M51</f>
        <v>3709250</v>
      </c>
      <c r="D51" s="8">
        <f>I51+N51</f>
        <v>26836330</v>
      </c>
      <c r="E51" s="8">
        <f t="shared" si="13"/>
        <v>17022100</v>
      </c>
      <c r="F51" s="9">
        <f t="shared" si="3"/>
        <v>0.17891984844209374</v>
      </c>
      <c r="G51" s="8"/>
      <c r="H51" s="8"/>
      <c r="I51" s="8"/>
      <c r="J51" s="8">
        <f t="shared" si="5"/>
        <v>0</v>
      </c>
      <c r="K51" s="9" t="e">
        <f t="shared" si="6"/>
        <v>#DIV/0!</v>
      </c>
      <c r="L51" s="8">
        <v>47567680</v>
      </c>
      <c r="M51" s="8">
        <v>3709250</v>
      </c>
      <c r="N51" s="8">
        <v>26836330</v>
      </c>
      <c r="O51" s="8">
        <f t="shared" si="8"/>
        <v>17022100</v>
      </c>
      <c r="P51" s="9">
        <f t="shared" si="9"/>
        <v>0.17891984844209374</v>
      </c>
      <c r="Q51" s="10"/>
    </row>
    <row r="52" spans="1:17" ht="18.95" customHeight="1">
      <c r="A52" s="11" t="s">
        <v>17</v>
      </c>
      <c r="B52" s="8">
        <f>G52+L52</f>
        <v>592209280</v>
      </c>
      <c r="C52" s="8">
        <f t="shared" ref="C52:D52" si="72">H52+M52</f>
        <v>281741250</v>
      </c>
      <c r="D52" s="8">
        <f t="shared" si="72"/>
        <v>28328280</v>
      </c>
      <c r="E52" s="8">
        <f t="shared" si="13"/>
        <v>282139750</v>
      </c>
      <c r="F52" s="9">
        <f t="shared" si="3"/>
        <v>0.49964664530282099</v>
      </c>
      <c r="G52" s="8">
        <v>279476360</v>
      </c>
      <c r="H52" s="8">
        <v>232408670</v>
      </c>
      <c r="I52" s="8"/>
      <c r="J52" s="8">
        <f t="shared" si="5"/>
        <v>47067690</v>
      </c>
      <c r="K52" s="9">
        <f t="shared" si="6"/>
        <v>0.83158614918270723</v>
      </c>
      <c r="L52" s="8">
        <v>312732920</v>
      </c>
      <c r="M52" s="8">
        <v>49332580</v>
      </c>
      <c r="N52" s="8">
        <v>28328280</v>
      </c>
      <c r="O52" s="8">
        <f t="shared" si="8"/>
        <v>235072060</v>
      </c>
      <c r="P52" s="9">
        <f t="shared" si="9"/>
        <v>0.17345912499880453</v>
      </c>
      <c r="Q52" s="10"/>
    </row>
    <row r="53" spans="1:17" ht="18.95" customHeight="1">
      <c r="A53" s="12" t="s">
        <v>32</v>
      </c>
      <c r="B53" s="13">
        <f>SUM(B54:B55)</f>
        <v>366743780</v>
      </c>
      <c r="C53" s="13">
        <f t="shared" ref="C53:D53" si="73">SUM(C54:C55)</f>
        <v>183261320</v>
      </c>
      <c r="D53" s="13">
        <f t="shared" si="73"/>
        <v>0</v>
      </c>
      <c r="E53" s="13">
        <f t="shared" si="13"/>
        <v>183482460</v>
      </c>
      <c r="F53" s="14">
        <f t="shared" si="3"/>
        <v>0.49969850886087286</v>
      </c>
      <c r="G53" s="13">
        <f>SUM(G54:G55)</f>
        <v>186938400</v>
      </c>
      <c r="H53" s="13">
        <f t="shared" ref="H53:I53" si="74">SUM(H54:H55)</f>
        <v>149656400</v>
      </c>
      <c r="I53" s="13">
        <f t="shared" si="74"/>
        <v>0</v>
      </c>
      <c r="J53" s="20">
        <f t="shared" si="5"/>
        <v>37282000</v>
      </c>
      <c r="K53" s="14">
        <f t="shared" si="6"/>
        <v>0.80056531991286972</v>
      </c>
      <c r="L53" s="13">
        <f>SUM(L54:L55)</f>
        <v>179805380</v>
      </c>
      <c r="M53" s="13">
        <f t="shared" ref="M53:N53" si="75">SUM(M54:M55)</f>
        <v>33604920</v>
      </c>
      <c r="N53" s="13">
        <f t="shared" si="75"/>
        <v>0</v>
      </c>
      <c r="O53" s="20">
        <f t="shared" si="8"/>
        <v>146200460</v>
      </c>
      <c r="P53" s="14">
        <f t="shared" si="9"/>
        <v>0.18689607619082366</v>
      </c>
      <c r="Q53" s="15">
        <f>(H53/(G53-I53)*100*0.4)+(M53/(L53-N53)*100*0.6)</f>
        <v>43.236377367964209</v>
      </c>
    </row>
    <row r="54" spans="1:17" ht="18.95" customHeight="1">
      <c r="A54" s="11" t="s">
        <v>16</v>
      </c>
      <c r="B54" s="8">
        <f>G54+L54</f>
        <v>5405950</v>
      </c>
      <c r="C54" s="8">
        <f>H54+M54</f>
        <v>330400</v>
      </c>
      <c r="D54" s="8">
        <f>I54+N54</f>
        <v>0</v>
      </c>
      <c r="E54" s="8">
        <f t="shared" si="13"/>
        <v>5075550</v>
      </c>
      <c r="F54" s="9">
        <f t="shared" si="3"/>
        <v>6.111784237738048E-2</v>
      </c>
      <c r="G54" s="8"/>
      <c r="H54" s="8"/>
      <c r="I54" s="8"/>
      <c r="J54" s="8">
        <f t="shared" si="5"/>
        <v>0</v>
      </c>
      <c r="K54" s="9" t="e">
        <f t="shared" si="6"/>
        <v>#DIV/0!</v>
      </c>
      <c r="L54" s="8">
        <v>5405950</v>
      </c>
      <c r="M54" s="8">
        <v>330400</v>
      </c>
      <c r="N54" s="8"/>
      <c r="O54" s="8">
        <f t="shared" si="8"/>
        <v>5075550</v>
      </c>
      <c r="P54" s="9">
        <f t="shared" si="9"/>
        <v>6.111784237738048E-2</v>
      </c>
      <c r="Q54" s="10"/>
    </row>
    <row r="55" spans="1:17" ht="18.95" customHeight="1">
      <c r="A55" s="11" t="s">
        <v>17</v>
      </c>
      <c r="B55" s="8">
        <f>G55+L55</f>
        <v>361337830</v>
      </c>
      <c r="C55" s="8">
        <f t="shared" ref="C55:D55" si="76">H55+M55</f>
        <v>182930920</v>
      </c>
      <c r="D55" s="8">
        <f t="shared" si="76"/>
        <v>0</v>
      </c>
      <c r="E55" s="8">
        <f t="shared" si="13"/>
        <v>178406910</v>
      </c>
      <c r="F55" s="9">
        <f t="shared" si="3"/>
        <v>0.50626008353456931</v>
      </c>
      <c r="G55" s="8">
        <v>186938400</v>
      </c>
      <c r="H55" s="8">
        <v>149656400</v>
      </c>
      <c r="I55" s="8"/>
      <c r="J55" s="8">
        <f t="shared" si="5"/>
        <v>37282000</v>
      </c>
      <c r="K55" s="9">
        <f t="shared" si="6"/>
        <v>0.80056531991286972</v>
      </c>
      <c r="L55" s="8">
        <v>174399430</v>
      </c>
      <c r="M55" s="8">
        <v>33274520</v>
      </c>
      <c r="N55" s="8"/>
      <c r="O55" s="8">
        <f t="shared" si="8"/>
        <v>141124910</v>
      </c>
      <c r="P55" s="9">
        <f t="shared" si="9"/>
        <v>0.19079488963926086</v>
      </c>
      <c r="Q55" s="10"/>
    </row>
    <row r="56" spans="1:17" ht="18.95" customHeight="1">
      <c r="A56" s="12" t="s">
        <v>33</v>
      </c>
      <c r="B56" s="13">
        <f>SUM(B57:B58)</f>
        <v>717645660</v>
      </c>
      <c r="C56" s="13">
        <f t="shared" ref="C56:D56" si="77">SUM(C57:C58)</f>
        <v>305461240</v>
      </c>
      <c r="D56" s="13">
        <f t="shared" si="77"/>
        <v>4649490</v>
      </c>
      <c r="E56" s="13">
        <f t="shared" si="13"/>
        <v>407534930</v>
      </c>
      <c r="F56" s="14">
        <f t="shared" si="3"/>
        <v>0.42841918772158344</v>
      </c>
      <c r="G56" s="13">
        <f>SUM(G57:G58)</f>
        <v>299347750</v>
      </c>
      <c r="H56" s="13">
        <f t="shared" ref="H56:I56" si="78">SUM(H57:H58)</f>
        <v>249531120</v>
      </c>
      <c r="I56" s="13">
        <f t="shared" si="78"/>
        <v>0</v>
      </c>
      <c r="J56" s="20">
        <f t="shared" si="5"/>
        <v>49816630</v>
      </c>
      <c r="K56" s="14">
        <f t="shared" si="6"/>
        <v>0.83358274782422781</v>
      </c>
      <c r="L56" s="13">
        <f>SUM(L57:L58)</f>
        <v>418297910</v>
      </c>
      <c r="M56" s="13">
        <f t="shared" ref="M56:N56" si="79">SUM(M57:M58)</f>
        <v>55930120</v>
      </c>
      <c r="N56" s="13">
        <f t="shared" si="79"/>
        <v>4649490</v>
      </c>
      <c r="O56" s="20">
        <f t="shared" si="8"/>
        <v>357718300</v>
      </c>
      <c r="P56" s="14">
        <f t="shared" si="9"/>
        <v>0.13521173367469891</v>
      </c>
      <c r="Q56" s="15">
        <f>(H56/(G56-I56)*100*0.4)+(M56/(L56-N56)*100*0.6)</f>
        <v>41.456013933451047</v>
      </c>
    </row>
    <row r="57" spans="1:17" ht="18.95" customHeight="1">
      <c r="A57" s="11" t="s">
        <v>16</v>
      </c>
      <c r="B57" s="8">
        <f>G57+L57</f>
        <v>36539790</v>
      </c>
      <c r="C57" s="8">
        <f>H57+M57</f>
        <v>7766220</v>
      </c>
      <c r="D57" s="8">
        <f>I57+N57</f>
        <v>2434840</v>
      </c>
      <c r="E57" s="8">
        <f t="shared" si="13"/>
        <v>26338730</v>
      </c>
      <c r="F57" s="9">
        <f t="shared" si="3"/>
        <v>0.2277153316454063</v>
      </c>
      <c r="G57" s="8"/>
      <c r="H57" s="8"/>
      <c r="I57" s="8"/>
      <c r="J57" s="8">
        <f t="shared" si="5"/>
        <v>0</v>
      </c>
      <c r="K57" s="9" t="e">
        <f t="shared" si="6"/>
        <v>#DIV/0!</v>
      </c>
      <c r="L57" s="8">
        <v>36539790</v>
      </c>
      <c r="M57" s="8">
        <v>7766220</v>
      </c>
      <c r="N57" s="8">
        <v>2434840</v>
      </c>
      <c r="O57" s="8">
        <f t="shared" si="8"/>
        <v>26338730</v>
      </c>
      <c r="P57" s="9">
        <f t="shared" si="9"/>
        <v>0.2277153316454063</v>
      </c>
      <c r="Q57" s="10"/>
    </row>
    <row r="58" spans="1:17" ht="18.95" customHeight="1">
      <c r="A58" s="11" t="s">
        <v>17</v>
      </c>
      <c r="B58" s="8">
        <f>G58+L58</f>
        <v>681105870</v>
      </c>
      <c r="C58" s="8">
        <f t="shared" ref="C58:D58" si="80">H58+M58</f>
        <v>297695020</v>
      </c>
      <c r="D58" s="8">
        <f t="shared" si="80"/>
        <v>2214650</v>
      </c>
      <c r="E58" s="8">
        <f t="shared" si="13"/>
        <v>381196200</v>
      </c>
      <c r="F58" s="9">
        <f t="shared" si="3"/>
        <v>0.43850179709202897</v>
      </c>
      <c r="G58" s="8">
        <v>299347750</v>
      </c>
      <c r="H58" s="8">
        <v>249531120</v>
      </c>
      <c r="I58" s="8"/>
      <c r="J58" s="8">
        <f t="shared" si="5"/>
        <v>49816630</v>
      </c>
      <c r="K58" s="9">
        <f t="shared" si="6"/>
        <v>0.83358274782422781</v>
      </c>
      <c r="L58" s="8">
        <v>381758120</v>
      </c>
      <c r="M58" s="8">
        <v>48163900</v>
      </c>
      <c r="N58" s="8">
        <v>2214650</v>
      </c>
      <c r="O58" s="8">
        <f t="shared" si="8"/>
        <v>331379570</v>
      </c>
      <c r="P58" s="9">
        <f t="shared" si="9"/>
        <v>0.12689956172872635</v>
      </c>
      <c r="Q58" s="10"/>
    </row>
    <row r="59" spans="1:17" ht="18.95" customHeight="1">
      <c r="A59" s="12" t="s">
        <v>34</v>
      </c>
      <c r="B59" s="13">
        <f>SUM(B60:B61)</f>
        <v>1081264650</v>
      </c>
      <c r="C59" s="13">
        <f t="shared" ref="C59:D59" si="81">SUM(C60:C61)</f>
        <v>455406340</v>
      </c>
      <c r="D59" s="13">
        <f t="shared" si="81"/>
        <v>27236600</v>
      </c>
      <c r="E59" s="13">
        <f t="shared" si="13"/>
        <v>598621710</v>
      </c>
      <c r="F59" s="14">
        <f t="shared" si="3"/>
        <v>0.43206282792948442</v>
      </c>
      <c r="G59" s="13">
        <f>SUM(G60:G61)</f>
        <v>443240490</v>
      </c>
      <c r="H59" s="13">
        <f t="shared" ref="H59:I59" si="82">SUM(H60:H61)</f>
        <v>360336510</v>
      </c>
      <c r="I59" s="13">
        <f t="shared" si="82"/>
        <v>0</v>
      </c>
      <c r="J59" s="20">
        <f t="shared" si="5"/>
        <v>82903980</v>
      </c>
      <c r="K59" s="14">
        <f t="shared" si="6"/>
        <v>0.81295937110799599</v>
      </c>
      <c r="L59" s="13">
        <f>SUM(L60:L61)</f>
        <v>638024160</v>
      </c>
      <c r="M59" s="13">
        <f t="shared" ref="M59:N59" si="83">SUM(M60:M61)</f>
        <v>95069830</v>
      </c>
      <c r="N59" s="13">
        <f t="shared" si="83"/>
        <v>27236600</v>
      </c>
      <c r="O59" s="20">
        <f t="shared" si="8"/>
        <v>515717730</v>
      </c>
      <c r="P59" s="14">
        <f t="shared" si="9"/>
        <v>0.15565122184217373</v>
      </c>
      <c r="Q59" s="15">
        <f>(H59/(G59-I59)*100*0.4)+(M59/(L59-N59)*100*0.6)</f>
        <v>41.857448154850267</v>
      </c>
    </row>
    <row r="60" spans="1:17" ht="18.95" customHeight="1">
      <c r="A60" s="11" t="s">
        <v>16</v>
      </c>
      <c r="B60" s="8">
        <f>G60+L60</f>
        <v>104655190</v>
      </c>
      <c r="C60" s="8">
        <f>H60+M60</f>
        <v>2192410</v>
      </c>
      <c r="D60" s="8">
        <f>I60+N60</f>
        <v>18298450</v>
      </c>
      <c r="E60" s="8">
        <f t="shared" si="13"/>
        <v>84164330</v>
      </c>
      <c r="F60" s="9">
        <f t="shared" si="3"/>
        <v>2.5387827284818764E-2</v>
      </c>
      <c r="G60" s="8"/>
      <c r="H60" s="8"/>
      <c r="I60" s="8"/>
      <c r="J60" s="8">
        <f t="shared" si="5"/>
        <v>0</v>
      </c>
      <c r="K60" s="9" t="e">
        <f t="shared" si="6"/>
        <v>#DIV/0!</v>
      </c>
      <c r="L60" s="8">
        <v>104655190</v>
      </c>
      <c r="M60" s="8">
        <v>2192410</v>
      </c>
      <c r="N60" s="8">
        <v>18298450</v>
      </c>
      <c r="O60" s="8">
        <f t="shared" si="8"/>
        <v>84164330</v>
      </c>
      <c r="P60" s="9">
        <f t="shared" si="9"/>
        <v>2.5387827284818764E-2</v>
      </c>
      <c r="Q60" s="10"/>
    </row>
    <row r="61" spans="1:17" ht="18.95" customHeight="1">
      <c r="A61" s="11" t="s">
        <v>17</v>
      </c>
      <c r="B61" s="8">
        <f>G61+L61</f>
        <v>976609460</v>
      </c>
      <c r="C61" s="8">
        <f t="shared" ref="C61:D61" si="84">H61+M61</f>
        <v>453213930</v>
      </c>
      <c r="D61" s="8">
        <f t="shared" si="84"/>
        <v>8938150</v>
      </c>
      <c r="E61" s="8">
        <f t="shared" si="13"/>
        <v>514457380</v>
      </c>
      <c r="F61" s="9">
        <f t="shared" si="3"/>
        <v>0.46835524140939966</v>
      </c>
      <c r="G61" s="8">
        <v>443240490</v>
      </c>
      <c r="H61" s="8">
        <v>360336510</v>
      </c>
      <c r="I61" s="8"/>
      <c r="J61" s="8">
        <f t="shared" si="5"/>
        <v>82903980</v>
      </c>
      <c r="K61" s="9">
        <f t="shared" si="6"/>
        <v>0.81295937110799599</v>
      </c>
      <c r="L61" s="8">
        <v>533368970</v>
      </c>
      <c r="M61" s="8">
        <v>92877420</v>
      </c>
      <c r="N61" s="8">
        <v>8938150</v>
      </c>
      <c r="O61" s="8">
        <f t="shared" si="8"/>
        <v>431553400</v>
      </c>
      <c r="P61" s="9">
        <f t="shared" si="9"/>
        <v>0.177101376307365</v>
      </c>
      <c r="Q61" s="10"/>
    </row>
    <row r="62" spans="1:17" ht="18.95" customHeight="1">
      <c r="A62" s="12" t="s">
        <v>35</v>
      </c>
      <c r="B62" s="13">
        <f>SUM(B63:B64)</f>
        <v>738815070</v>
      </c>
      <c r="C62" s="13">
        <f t="shared" ref="C62:D62" si="85">SUM(C63:C64)</f>
        <v>364006590</v>
      </c>
      <c r="D62" s="13">
        <f t="shared" si="85"/>
        <v>0</v>
      </c>
      <c r="E62" s="13">
        <f t="shared" si="13"/>
        <v>374808480</v>
      </c>
      <c r="F62" s="14">
        <f t="shared" si="3"/>
        <v>0.49268972004049671</v>
      </c>
      <c r="G62" s="13">
        <f>SUM(G63:G64)</f>
        <v>365479290</v>
      </c>
      <c r="H62" s="13">
        <f t="shared" ref="H62:I62" si="86">SUM(H63:H64)</f>
        <v>299308420</v>
      </c>
      <c r="I62" s="13">
        <f t="shared" si="86"/>
        <v>0</v>
      </c>
      <c r="J62" s="20">
        <f t="shared" si="5"/>
        <v>66170870</v>
      </c>
      <c r="K62" s="14">
        <f t="shared" si="6"/>
        <v>0.81894768921106309</v>
      </c>
      <c r="L62" s="13">
        <f>SUM(L63:L64)</f>
        <v>373335780</v>
      </c>
      <c r="M62" s="13">
        <f t="shared" ref="M62:N62" si="87">SUM(M63:M64)</f>
        <v>64698170</v>
      </c>
      <c r="N62" s="13">
        <f t="shared" si="87"/>
        <v>0</v>
      </c>
      <c r="O62" s="20">
        <f t="shared" si="8"/>
        <v>308637610</v>
      </c>
      <c r="P62" s="14">
        <f t="shared" si="9"/>
        <v>0.17329753392509017</v>
      </c>
      <c r="Q62" s="15">
        <f>(H62/(G62-I62)*100*0.4)+(M62/(L62-N62)*100*0.6)</f>
        <v>43.155759603947935</v>
      </c>
    </row>
    <row r="63" spans="1:17" ht="18.95" customHeight="1">
      <c r="A63" s="11" t="s">
        <v>16</v>
      </c>
      <c r="B63" s="8">
        <f>G63+L63</f>
        <v>11462340</v>
      </c>
      <c r="C63" s="8">
        <f>H63+M63</f>
        <v>1062680</v>
      </c>
      <c r="D63" s="8">
        <f>I63+N63</f>
        <v>0</v>
      </c>
      <c r="E63" s="8">
        <f t="shared" si="13"/>
        <v>10399660</v>
      </c>
      <c r="F63" s="9">
        <f t="shared" si="3"/>
        <v>9.271056346260885E-2</v>
      </c>
      <c r="G63" s="8"/>
      <c r="H63" s="8"/>
      <c r="I63" s="8"/>
      <c r="J63" s="8">
        <f t="shared" si="5"/>
        <v>0</v>
      </c>
      <c r="K63" s="9" t="e">
        <f t="shared" si="6"/>
        <v>#DIV/0!</v>
      </c>
      <c r="L63" s="8">
        <v>11462340</v>
      </c>
      <c r="M63" s="8">
        <v>1062680</v>
      </c>
      <c r="N63" s="8"/>
      <c r="O63" s="8">
        <f t="shared" si="8"/>
        <v>10399660</v>
      </c>
      <c r="P63" s="9">
        <f t="shared" si="9"/>
        <v>9.271056346260885E-2</v>
      </c>
      <c r="Q63" s="10"/>
    </row>
    <row r="64" spans="1:17" ht="18.95" customHeight="1">
      <c r="A64" s="11" t="s">
        <v>17</v>
      </c>
      <c r="B64" s="8">
        <f>G64+L64</f>
        <v>727352730</v>
      </c>
      <c r="C64" s="8">
        <f t="shared" ref="C64:D64" si="88">H64+M64</f>
        <v>362943910</v>
      </c>
      <c r="D64" s="8">
        <f t="shared" si="88"/>
        <v>0</v>
      </c>
      <c r="E64" s="8">
        <f t="shared" si="13"/>
        <v>364408820</v>
      </c>
      <c r="F64" s="9">
        <f t="shared" si="3"/>
        <v>0.49899298515040974</v>
      </c>
      <c r="G64" s="8">
        <v>365479290</v>
      </c>
      <c r="H64" s="8">
        <v>299308420</v>
      </c>
      <c r="I64" s="8"/>
      <c r="J64" s="8">
        <f t="shared" si="5"/>
        <v>66170870</v>
      </c>
      <c r="K64" s="9">
        <f t="shared" si="6"/>
        <v>0.81894768921106309</v>
      </c>
      <c r="L64" s="8">
        <v>361873440</v>
      </c>
      <c r="M64" s="8">
        <v>63635490</v>
      </c>
      <c r="N64" s="8"/>
      <c r="O64" s="8">
        <f t="shared" si="8"/>
        <v>298237950</v>
      </c>
      <c r="P64" s="9">
        <f t="shared" si="9"/>
        <v>0.17585012594458438</v>
      </c>
      <c r="Q64" s="10"/>
    </row>
    <row r="65" spans="1:17" ht="18.95" customHeight="1">
      <c r="A65" s="12" t="s">
        <v>36</v>
      </c>
      <c r="B65" s="13">
        <f>SUM(B66:B67)</f>
        <v>1534610770</v>
      </c>
      <c r="C65" s="13">
        <f t="shared" ref="C65:D65" si="89">SUM(C66:C67)</f>
        <v>539144490</v>
      </c>
      <c r="D65" s="13">
        <f t="shared" si="89"/>
        <v>184977210</v>
      </c>
      <c r="E65" s="13">
        <f t="shared" si="13"/>
        <v>810489070</v>
      </c>
      <c r="F65" s="14">
        <f t="shared" si="3"/>
        <v>0.39947472112356186</v>
      </c>
      <c r="G65" s="13">
        <f>SUM(G66:G67)</f>
        <v>591598210</v>
      </c>
      <c r="H65" s="13">
        <f t="shared" ref="H65:I65" si="90">SUM(H66:H67)</f>
        <v>431316210</v>
      </c>
      <c r="I65" s="13">
        <f t="shared" si="90"/>
        <v>0</v>
      </c>
      <c r="J65" s="20">
        <f t="shared" si="5"/>
        <v>160282000</v>
      </c>
      <c r="K65" s="14">
        <f t="shared" si="6"/>
        <v>0.72906949802975229</v>
      </c>
      <c r="L65" s="13">
        <f>SUM(L66:L67)</f>
        <v>943012560</v>
      </c>
      <c r="M65" s="13">
        <f t="shared" ref="M65:N65" si="91">SUM(M66:M67)</f>
        <v>107828280</v>
      </c>
      <c r="N65" s="13">
        <f t="shared" si="91"/>
        <v>184977210</v>
      </c>
      <c r="O65" s="20">
        <f t="shared" si="8"/>
        <v>650207070</v>
      </c>
      <c r="P65" s="14">
        <f t="shared" si="9"/>
        <v>0.14224703373002329</v>
      </c>
      <c r="Q65" s="15">
        <f>(H65/(G65-I65)*100*0.4)+(M65/(L65-N65)*100*0.6)</f>
        <v>37.69760194499149</v>
      </c>
    </row>
    <row r="66" spans="1:17" ht="18.95" customHeight="1">
      <c r="A66" s="11" t="s">
        <v>16</v>
      </c>
      <c r="B66" s="8">
        <f>G66+L66</f>
        <v>25207020</v>
      </c>
      <c r="C66" s="8">
        <f>H66+M66</f>
        <v>535790</v>
      </c>
      <c r="D66" s="8">
        <f>I66+N66</f>
        <v>14729170</v>
      </c>
      <c r="E66" s="8">
        <f t="shared" si="13"/>
        <v>9942060</v>
      </c>
      <c r="F66" s="9">
        <f t="shared" si="3"/>
        <v>5.1135490582514542E-2</v>
      </c>
      <c r="G66" s="8"/>
      <c r="H66" s="8"/>
      <c r="I66" s="8"/>
      <c r="J66" s="8">
        <f t="shared" si="5"/>
        <v>0</v>
      </c>
      <c r="K66" s="9" t="e">
        <f t="shared" si="6"/>
        <v>#DIV/0!</v>
      </c>
      <c r="L66" s="8">
        <v>25207020</v>
      </c>
      <c r="M66" s="8">
        <v>535790</v>
      </c>
      <c r="N66" s="8">
        <v>14729170</v>
      </c>
      <c r="O66" s="8">
        <f t="shared" si="8"/>
        <v>9942060</v>
      </c>
      <c r="P66" s="9">
        <f t="shared" si="9"/>
        <v>5.1135490582514542E-2</v>
      </c>
      <c r="Q66" s="10"/>
    </row>
    <row r="67" spans="1:17" ht="18.95" customHeight="1">
      <c r="A67" s="11" t="s">
        <v>17</v>
      </c>
      <c r="B67" s="8">
        <f>G67+L67</f>
        <v>1509403750</v>
      </c>
      <c r="C67" s="8">
        <f t="shared" ref="C67:D67" si="92">H67+M67</f>
        <v>538608700</v>
      </c>
      <c r="D67" s="8">
        <f t="shared" si="92"/>
        <v>170248040</v>
      </c>
      <c r="E67" s="8">
        <f t="shared" si="13"/>
        <v>800547010</v>
      </c>
      <c r="F67" s="9">
        <f t="shared" si="3"/>
        <v>0.40220020418686037</v>
      </c>
      <c r="G67" s="8">
        <v>591598210</v>
      </c>
      <c r="H67" s="8">
        <v>431316210</v>
      </c>
      <c r="I67" s="8"/>
      <c r="J67" s="8">
        <f t="shared" si="5"/>
        <v>160282000</v>
      </c>
      <c r="K67" s="9">
        <f t="shared" si="6"/>
        <v>0.72906949802975229</v>
      </c>
      <c r="L67" s="8">
        <v>917805540</v>
      </c>
      <c r="M67" s="8">
        <v>107292490</v>
      </c>
      <c r="N67" s="8">
        <v>170248040</v>
      </c>
      <c r="O67" s="8">
        <f t="shared" si="8"/>
        <v>640265010</v>
      </c>
      <c r="P67" s="9">
        <f t="shared" si="9"/>
        <v>0.14352406336636311</v>
      </c>
      <c r="Q67" s="10"/>
    </row>
    <row r="68" spans="1:17" ht="18.95" customHeight="1">
      <c r="A68" s="12" t="s">
        <v>37</v>
      </c>
      <c r="B68" s="13">
        <f>SUM(B69:B70)</f>
        <v>1662252750</v>
      </c>
      <c r="C68" s="13">
        <f t="shared" ref="C68:D68" si="93">SUM(C69:C70)</f>
        <v>771848750</v>
      </c>
      <c r="D68" s="13">
        <f t="shared" si="93"/>
        <v>59902720</v>
      </c>
      <c r="E68" s="13">
        <f t="shared" si="13"/>
        <v>830501280</v>
      </c>
      <c r="F68" s="14">
        <f t="shared" si="3"/>
        <v>0.48169796583084906</v>
      </c>
      <c r="G68" s="13">
        <f>SUM(G69:G70)</f>
        <v>793051530</v>
      </c>
      <c r="H68" s="13">
        <f t="shared" ref="H68:I68" si="94">SUM(H69:H70)</f>
        <v>670753120</v>
      </c>
      <c r="I68" s="13">
        <f t="shared" si="94"/>
        <v>0</v>
      </c>
      <c r="J68" s="20">
        <f t="shared" si="5"/>
        <v>122298410</v>
      </c>
      <c r="K68" s="14">
        <f t="shared" si="6"/>
        <v>0.84578756187507764</v>
      </c>
      <c r="L68" s="13">
        <f>SUM(L69:L70)</f>
        <v>869201220</v>
      </c>
      <c r="M68" s="13">
        <f t="shared" ref="M68:N68" si="95">SUM(M69:M70)</f>
        <v>101095630</v>
      </c>
      <c r="N68" s="13">
        <f t="shared" si="95"/>
        <v>59902720</v>
      </c>
      <c r="O68" s="20">
        <f t="shared" si="8"/>
        <v>708202870</v>
      </c>
      <c r="P68" s="14">
        <f t="shared" si="9"/>
        <v>0.1249176045674124</v>
      </c>
      <c r="Q68" s="15">
        <f>(H68/(G68-I68)*100*0.4)+(M68/(L68-N68)*100*0.6)</f>
        <v>41.326558749047848</v>
      </c>
    </row>
    <row r="69" spans="1:17" ht="18.95" customHeight="1">
      <c r="A69" s="11" t="s">
        <v>16</v>
      </c>
      <c r="B69" s="8">
        <f>G69+L69</f>
        <v>48717050</v>
      </c>
      <c r="C69" s="8">
        <f>H69+M69</f>
        <v>3105860</v>
      </c>
      <c r="D69" s="8">
        <f>I69+N69</f>
        <v>0</v>
      </c>
      <c r="E69" s="8">
        <f t="shared" si="13"/>
        <v>45611190</v>
      </c>
      <c r="F69" s="9">
        <f t="shared" si="3"/>
        <v>6.3753039233697448E-2</v>
      </c>
      <c r="G69" s="8"/>
      <c r="H69" s="8"/>
      <c r="I69" s="8"/>
      <c r="J69" s="8">
        <f t="shared" si="5"/>
        <v>0</v>
      </c>
      <c r="K69" s="9" t="e">
        <f t="shared" si="6"/>
        <v>#DIV/0!</v>
      </c>
      <c r="L69" s="8">
        <v>48717050</v>
      </c>
      <c r="M69" s="8">
        <v>3105860</v>
      </c>
      <c r="N69" s="8"/>
      <c r="O69" s="8">
        <f t="shared" si="8"/>
        <v>45611190</v>
      </c>
      <c r="P69" s="9">
        <f t="shared" si="9"/>
        <v>6.3753039233697448E-2</v>
      </c>
      <c r="Q69" s="10"/>
    </row>
    <row r="70" spans="1:17" ht="18.95" customHeight="1">
      <c r="A70" s="11" t="s">
        <v>17</v>
      </c>
      <c r="B70" s="8">
        <f>G70+L70</f>
        <v>1613535700</v>
      </c>
      <c r="C70" s="8">
        <f t="shared" ref="C70:D70" si="96">H70+M70</f>
        <v>768742890</v>
      </c>
      <c r="D70" s="8">
        <f t="shared" si="96"/>
        <v>59902720</v>
      </c>
      <c r="E70" s="8">
        <f t="shared" si="13"/>
        <v>784890090</v>
      </c>
      <c r="F70" s="9">
        <f t="shared" ref="F70:F82" si="97">C70/(B70-D70)</f>
        <v>0.49480340588547495</v>
      </c>
      <c r="G70" s="8">
        <v>793051530</v>
      </c>
      <c r="H70" s="8">
        <v>670753120</v>
      </c>
      <c r="I70" s="8"/>
      <c r="J70" s="8">
        <f t="shared" ref="J70:J82" si="98">G70-H70-I70</f>
        <v>122298410</v>
      </c>
      <c r="K70" s="9">
        <f t="shared" ref="K70:K82" si="99">H70/(G70-I70)</f>
        <v>0.84578756187507764</v>
      </c>
      <c r="L70" s="8">
        <v>820484170</v>
      </c>
      <c r="M70" s="8">
        <v>97989770</v>
      </c>
      <c r="N70" s="8">
        <v>59902720</v>
      </c>
      <c r="O70" s="8">
        <f t="shared" ref="O70:O82" si="100">L70-M70-N70</f>
        <v>662591680</v>
      </c>
      <c r="P70" s="9">
        <f t="shared" ref="P70:P82" si="101">M70/(L70-N70)</f>
        <v>0.12883534038333436</v>
      </c>
      <c r="Q70" s="10"/>
    </row>
    <row r="71" spans="1:17" ht="18.95" customHeight="1">
      <c r="A71" s="12" t="s">
        <v>38</v>
      </c>
      <c r="B71" s="13">
        <f>SUM(B72:B73)</f>
        <v>605729830</v>
      </c>
      <c r="C71" s="13">
        <f t="shared" ref="C71:D71" si="102">SUM(C72:C73)</f>
        <v>423177500</v>
      </c>
      <c r="D71" s="13">
        <f t="shared" si="102"/>
        <v>4797140</v>
      </c>
      <c r="E71" s="13">
        <f t="shared" si="13"/>
        <v>177755190</v>
      </c>
      <c r="F71" s="14">
        <f t="shared" si="97"/>
        <v>0.70420116436002178</v>
      </c>
      <c r="G71" s="13">
        <f>SUM(G72:G73)</f>
        <v>416771090</v>
      </c>
      <c r="H71" s="13">
        <f t="shared" ref="H71:I71" si="103">SUM(H72:H73)</f>
        <v>375233380</v>
      </c>
      <c r="I71" s="13">
        <f t="shared" si="103"/>
        <v>0</v>
      </c>
      <c r="J71" s="20">
        <f t="shared" si="98"/>
        <v>41537710</v>
      </c>
      <c r="K71" s="14">
        <f t="shared" si="99"/>
        <v>0.90033447377552023</v>
      </c>
      <c r="L71" s="13">
        <f>SUM(L72:L73)</f>
        <v>188958740</v>
      </c>
      <c r="M71" s="13">
        <f t="shared" ref="M71:N71" si="104">SUM(M72:M73)</f>
        <v>47944120</v>
      </c>
      <c r="N71" s="13">
        <f t="shared" si="104"/>
        <v>4797140</v>
      </c>
      <c r="O71" s="20">
        <f t="shared" si="100"/>
        <v>136217480</v>
      </c>
      <c r="P71" s="14">
        <f t="shared" si="101"/>
        <v>0.26033722556711064</v>
      </c>
      <c r="Q71" s="15">
        <f>(H71/(G71-I71)*100*0.4)+(M71/(L71-N71)*100*0.6)</f>
        <v>51.63361248504745</v>
      </c>
    </row>
    <row r="72" spans="1:17" ht="18.95" customHeight="1">
      <c r="A72" s="11" t="s">
        <v>16</v>
      </c>
      <c r="B72" s="8">
        <f>G72+L72</f>
        <v>16738500</v>
      </c>
      <c r="C72" s="8">
        <f>H72+M72</f>
        <v>1317830</v>
      </c>
      <c r="D72" s="8">
        <f>I72+N72</f>
        <v>355640</v>
      </c>
      <c r="E72" s="8">
        <f t="shared" si="13"/>
        <v>15065030</v>
      </c>
      <c r="F72" s="9">
        <f t="shared" si="97"/>
        <v>8.0439556951594535E-2</v>
      </c>
      <c r="G72" s="8"/>
      <c r="H72" s="8"/>
      <c r="I72" s="8"/>
      <c r="J72" s="8">
        <f t="shared" si="98"/>
        <v>0</v>
      </c>
      <c r="K72" s="9" t="e">
        <f t="shared" si="99"/>
        <v>#DIV/0!</v>
      </c>
      <c r="L72" s="8">
        <v>16738500</v>
      </c>
      <c r="M72" s="8">
        <v>1317830</v>
      </c>
      <c r="N72" s="8">
        <v>355640</v>
      </c>
      <c r="O72" s="8">
        <f t="shared" si="100"/>
        <v>15065030</v>
      </c>
      <c r="P72" s="9">
        <f t="shared" si="101"/>
        <v>8.0439556951594535E-2</v>
      </c>
      <c r="Q72" s="10"/>
    </row>
    <row r="73" spans="1:17" ht="18.95" customHeight="1">
      <c r="A73" s="11" t="s">
        <v>17</v>
      </c>
      <c r="B73" s="8">
        <f>G73+L73</f>
        <v>588991330</v>
      </c>
      <c r="C73" s="8">
        <f t="shared" ref="C73:D73" si="105">H73+M73</f>
        <v>421859670</v>
      </c>
      <c r="D73" s="8">
        <f t="shared" si="105"/>
        <v>4441500</v>
      </c>
      <c r="E73" s="8">
        <f t="shared" ref="E73:E82" si="106">B73-C73-D73</f>
        <v>162690160</v>
      </c>
      <c r="F73" s="9">
        <f t="shared" si="97"/>
        <v>0.72168299150818327</v>
      </c>
      <c r="G73" s="8">
        <v>416771090</v>
      </c>
      <c r="H73" s="8">
        <v>375233380</v>
      </c>
      <c r="I73" s="8"/>
      <c r="J73" s="8">
        <f t="shared" si="98"/>
        <v>41537710</v>
      </c>
      <c r="K73" s="9">
        <f t="shared" si="99"/>
        <v>0.90033447377552023</v>
      </c>
      <c r="L73" s="8">
        <v>172220240</v>
      </c>
      <c r="M73" s="8">
        <v>46626290</v>
      </c>
      <c r="N73" s="8">
        <v>4441500</v>
      </c>
      <c r="O73" s="8">
        <f t="shared" si="100"/>
        <v>121152450</v>
      </c>
      <c r="P73" s="9">
        <f t="shared" si="101"/>
        <v>0.27790344593123062</v>
      </c>
      <c r="Q73" s="10"/>
    </row>
    <row r="74" spans="1:17" ht="18.95" customHeight="1">
      <c r="A74" s="12" t="s">
        <v>39</v>
      </c>
      <c r="B74" s="13">
        <f>SUM(B75:B76)</f>
        <v>679989140</v>
      </c>
      <c r="C74" s="13">
        <f t="shared" ref="C74:D74" si="107">SUM(C75:C76)</f>
        <v>337870890</v>
      </c>
      <c r="D74" s="13">
        <f t="shared" si="107"/>
        <v>11343190</v>
      </c>
      <c r="E74" s="13">
        <f t="shared" si="106"/>
        <v>330775060</v>
      </c>
      <c r="F74" s="14">
        <f t="shared" si="97"/>
        <v>0.50530611903055722</v>
      </c>
      <c r="G74" s="13">
        <f>SUM(G75:G76)</f>
        <v>485084950</v>
      </c>
      <c r="H74" s="13">
        <f t="shared" ref="H74:I74" si="108">SUM(H75:H76)</f>
        <v>301918610</v>
      </c>
      <c r="I74" s="13">
        <f t="shared" si="108"/>
        <v>0</v>
      </c>
      <c r="J74" s="20">
        <f t="shared" si="98"/>
        <v>183166340</v>
      </c>
      <c r="K74" s="14">
        <f t="shared" si="99"/>
        <v>0.62240358106348181</v>
      </c>
      <c r="L74" s="13">
        <f>SUM(L75:L76)</f>
        <v>194904190</v>
      </c>
      <c r="M74" s="13">
        <f>SUM(M75:M76)</f>
        <v>35952280</v>
      </c>
      <c r="N74" s="13">
        <f t="shared" ref="N74" si="109">SUM(N75:N76)</f>
        <v>11343190</v>
      </c>
      <c r="O74" s="20">
        <f t="shared" si="100"/>
        <v>147608720</v>
      </c>
      <c r="P74" s="14">
        <f t="shared" si="101"/>
        <v>0.19586012279296799</v>
      </c>
      <c r="Q74" s="15">
        <f>(H74/(G74-I74)*100*0.4)+(M74/(L74-N74)*100*0.6)</f>
        <v>36.647750610117356</v>
      </c>
    </row>
    <row r="75" spans="1:17" ht="18.95" customHeight="1">
      <c r="A75" s="11" t="s">
        <v>16</v>
      </c>
      <c r="B75" s="8">
        <f>G75+L75</f>
        <v>11274160</v>
      </c>
      <c r="C75" s="8">
        <f>H75+M75</f>
        <v>64680</v>
      </c>
      <c r="D75" s="8">
        <f>I75+N75</f>
        <v>863070</v>
      </c>
      <c r="E75" s="8">
        <f t="shared" si="106"/>
        <v>10346410</v>
      </c>
      <c r="F75" s="9">
        <f t="shared" si="97"/>
        <v>6.2126059807378481E-3</v>
      </c>
      <c r="G75" s="8"/>
      <c r="H75" s="8"/>
      <c r="I75" s="8"/>
      <c r="J75" s="8">
        <f t="shared" si="98"/>
        <v>0</v>
      </c>
      <c r="K75" s="9" t="e">
        <f t="shared" si="99"/>
        <v>#DIV/0!</v>
      </c>
      <c r="L75" s="8">
        <v>11274160</v>
      </c>
      <c r="M75" s="8">
        <v>64680</v>
      </c>
      <c r="N75" s="8">
        <v>863070</v>
      </c>
      <c r="O75" s="8">
        <f t="shared" si="100"/>
        <v>10346410</v>
      </c>
      <c r="P75" s="9">
        <f t="shared" si="101"/>
        <v>6.2126059807378481E-3</v>
      </c>
      <c r="Q75" s="10"/>
    </row>
    <row r="76" spans="1:17" ht="18.95" customHeight="1">
      <c r="A76" s="11" t="s">
        <v>17</v>
      </c>
      <c r="B76" s="8">
        <f>G76+L76</f>
        <v>668714980</v>
      </c>
      <c r="C76" s="8">
        <f t="shared" ref="C76:D76" si="110">H76+M76</f>
        <v>337806210</v>
      </c>
      <c r="D76" s="8">
        <f t="shared" si="110"/>
        <v>10480120</v>
      </c>
      <c r="E76" s="8">
        <f t="shared" si="106"/>
        <v>320428650</v>
      </c>
      <c r="F76" s="9">
        <f t="shared" si="97"/>
        <v>0.51320012130624626</v>
      </c>
      <c r="G76" s="8">
        <v>485084950</v>
      </c>
      <c r="H76" s="8">
        <v>301918610</v>
      </c>
      <c r="I76" s="8"/>
      <c r="J76" s="8">
        <f t="shared" si="98"/>
        <v>183166340</v>
      </c>
      <c r="K76" s="9">
        <f t="shared" si="99"/>
        <v>0.62240358106348181</v>
      </c>
      <c r="L76" s="8">
        <v>183630030</v>
      </c>
      <c r="M76" s="8">
        <v>35887600</v>
      </c>
      <c r="N76" s="8">
        <v>10480120</v>
      </c>
      <c r="O76" s="8">
        <f t="shared" si="100"/>
        <v>137262310</v>
      </c>
      <c r="P76" s="9">
        <f t="shared" si="101"/>
        <v>0.20726317443653305</v>
      </c>
      <c r="Q76" s="10"/>
    </row>
    <row r="77" spans="1:17" ht="18.95" customHeight="1">
      <c r="A77" s="12" t="s">
        <v>40</v>
      </c>
      <c r="B77" s="13">
        <f>SUM(B78:B79)</f>
        <v>867945850</v>
      </c>
      <c r="C77" s="13">
        <f t="shared" ref="C77:D77" si="111">SUM(C78:C79)</f>
        <v>348511660</v>
      </c>
      <c r="D77" s="13">
        <f t="shared" si="111"/>
        <v>0</v>
      </c>
      <c r="E77" s="13">
        <f t="shared" si="106"/>
        <v>519434190</v>
      </c>
      <c r="F77" s="14">
        <f t="shared" si="97"/>
        <v>0.40153617878350362</v>
      </c>
      <c r="G77" s="13">
        <f>SUM(G78:G79)</f>
        <v>353961330</v>
      </c>
      <c r="H77" s="13">
        <f t="shared" ref="H77:I77" si="112">SUM(H78:H79)</f>
        <v>291006440</v>
      </c>
      <c r="I77" s="13">
        <f t="shared" si="112"/>
        <v>0</v>
      </c>
      <c r="J77" s="20">
        <f t="shared" si="98"/>
        <v>62954890</v>
      </c>
      <c r="K77" s="14">
        <f t="shared" si="99"/>
        <v>0.82214189894698386</v>
      </c>
      <c r="L77" s="13">
        <f>SUM(L78:L79)</f>
        <v>513984520</v>
      </c>
      <c r="M77" s="13">
        <f t="shared" ref="M77:N77" si="113">SUM(M78:M79)</f>
        <v>57505220</v>
      </c>
      <c r="N77" s="13">
        <f t="shared" si="113"/>
        <v>0</v>
      </c>
      <c r="O77" s="20">
        <f t="shared" si="100"/>
        <v>456479300</v>
      </c>
      <c r="P77" s="14">
        <f t="shared" si="101"/>
        <v>0.11188122941912726</v>
      </c>
      <c r="Q77" s="15">
        <f>(H77/(G77-I77)*100*0.4)+(M77/(L77-N77)*100*0.6)</f>
        <v>39.598549723026991</v>
      </c>
    </row>
    <row r="78" spans="1:17" ht="18.95" customHeight="1">
      <c r="A78" s="11" t="s">
        <v>16</v>
      </c>
      <c r="B78" s="8">
        <f>G78+L78</f>
        <v>74409950</v>
      </c>
      <c r="C78" s="8">
        <f>H78+M78</f>
        <v>2889320</v>
      </c>
      <c r="D78" s="8">
        <f>I78+N78</f>
        <v>0</v>
      </c>
      <c r="E78" s="8">
        <f t="shared" si="106"/>
        <v>71520630</v>
      </c>
      <c r="F78" s="9">
        <f t="shared" si="97"/>
        <v>3.8829753278963368E-2</v>
      </c>
      <c r="G78" s="8"/>
      <c r="H78" s="8"/>
      <c r="I78" s="8"/>
      <c r="J78" s="8">
        <f t="shared" si="98"/>
        <v>0</v>
      </c>
      <c r="K78" s="9" t="e">
        <f t="shared" si="99"/>
        <v>#DIV/0!</v>
      </c>
      <c r="L78" s="8">
        <v>74409950</v>
      </c>
      <c r="M78" s="8">
        <v>2889320</v>
      </c>
      <c r="N78" s="8"/>
      <c r="O78" s="8">
        <f t="shared" si="100"/>
        <v>71520630</v>
      </c>
      <c r="P78" s="9">
        <f t="shared" si="101"/>
        <v>3.8829753278963368E-2</v>
      </c>
      <c r="Q78" s="10"/>
    </row>
    <row r="79" spans="1:17" ht="18.95" customHeight="1">
      <c r="A79" s="11" t="s">
        <v>17</v>
      </c>
      <c r="B79" s="8">
        <f>G79+L79</f>
        <v>793535900</v>
      </c>
      <c r="C79" s="8">
        <f t="shared" ref="C79:D79" si="114">H79+M79</f>
        <v>345622340</v>
      </c>
      <c r="D79" s="8">
        <f t="shared" si="114"/>
        <v>0</v>
      </c>
      <c r="E79" s="8">
        <f t="shared" si="106"/>
        <v>447913560</v>
      </c>
      <c r="F79" s="9">
        <f t="shared" si="97"/>
        <v>0.43554720082607479</v>
      </c>
      <c r="G79" s="8">
        <v>353961330</v>
      </c>
      <c r="H79" s="8">
        <v>291006440</v>
      </c>
      <c r="I79" s="8"/>
      <c r="J79" s="8">
        <f t="shared" si="98"/>
        <v>62954890</v>
      </c>
      <c r="K79" s="9">
        <f t="shared" si="99"/>
        <v>0.82214189894698386</v>
      </c>
      <c r="L79" s="8">
        <v>439574570</v>
      </c>
      <c r="M79" s="8">
        <v>54615900</v>
      </c>
      <c r="N79" s="8"/>
      <c r="O79" s="8">
        <f t="shared" si="100"/>
        <v>384958670</v>
      </c>
      <c r="P79" s="9">
        <f t="shared" si="101"/>
        <v>0.12424717835701915</v>
      </c>
      <c r="Q79" s="10"/>
    </row>
    <row r="80" spans="1:17" ht="18.95" customHeight="1">
      <c r="A80" s="12" t="s">
        <v>41</v>
      </c>
      <c r="B80" s="13">
        <f>SUM(B81:B82)</f>
        <v>251858780</v>
      </c>
      <c r="C80" s="13">
        <f t="shared" ref="C80:D80" si="115">SUM(C81:C82)</f>
        <v>102380040</v>
      </c>
      <c r="D80" s="13">
        <f t="shared" si="115"/>
        <v>0</v>
      </c>
      <c r="E80" s="13">
        <f t="shared" si="106"/>
        <v>149478740</v>
      </c>
      <c r="F80" s="14">
        <f t="shared" si="97"/>
        <v>0.40649780007669378</v>
      </c>
      <c r="G80" s="13">
        <f>SUM(G81:G82)</f>
        <v>104418580</v>
      </c>
      <c r="H80" s="13">
        <f t="shared" ref="H80:I80" si="116">SUM(H81:H82)</f>
        <v>78773830</v>
      </c>
      <c r="I80" s="13">
        <f t="shared" si="116"/>
        <v>0</v>
      </c>
      <c r="J80" s="20">
        <f t="shared" si="98"/>
        <v>25644750</v>
      </c>
      <c r="K80" s="14">
        <f t="shared" si="99"/>
        <v>0.7544043406834301</v>
      </c>
      <c r="L80" s="13">
        <f>SUM(L81:L82)</f>
        <v>147440200</v>
      </c>
      <c r="M80" s="13">
        <f t="shared" ref="M80:N80" si="117">SUM(M81:M82)</f>
        <v>23606210</v>
      </c>
      <c r="N80" s="13">
        <f t="shared" si="117"/>
        <v>0</v>
      </c>
      <c r="O80" s="20">
        <f t="shared" si="100"/>
        <v>123833990</v>
      </c>
      <c r="P80" s="14">
        <f t="shared" si="101"/>
        <v>0.16010701287708509</v>
      </c>
      <c r="Q80" s="15">
        <f>(H80/(G80-I80)*100*0.4)+(M80/(L80-N80)*100*0.6)</f>
        <v>39.782594399962314</v>
      </c>
    </row>
    <row r="81" spans="1:17" ht="18.95" customHeight="1">
      <c r="A81" s="11" t="s">
        <v>16</v>
      </c>
      <c r="B81" s="8">
        <f>G81+L81</f>
        <v>13335320</v>
      </c>
      <c r="C81" s="8">
        <f>H81+M81</f>
        <v>161210</v>
      </c>
      <c r="D81" s="8">
        <f>I81+N81</f>
        <v>0</v>
      </c>
      <c r="E81" s="8">
        <f t="shared" si="106"/>
        <v>13174110</v>
      </c>
      <c r="F81" s="9">
        <f t="shared" si="97"/>
        <v>1.2088948746636751E-2</v>
      </c>
      <c r="G81" s="8"/>
      <c r="H81" s="8"/>
      <c r="I81" s="8"/>
      <c r="J81" s="8">
        <f t="shared" si="98"/>
        <v>0</v>
      </c>
      <c r="K81" s="9" t="e">
        <f t="shared" si="99"/>
        <v>#DIV/0!</v>
      </c>
      <c r="L81" s="8">
        <v>13335320</v>
      </c>
      <c r="M81" s="8">
        <v>161210</v>
      </c>
      <c r="N81" s="8"/>
      <c r="O81" s="8">
        <f t="shared" si="100"/>
        <v>13174110</v>
      </c>
      <c r="P81" s="9">
        <f t="shared" si="101"/>
        <v>1.2088948746636751E-2</v>
      </c>
      <c r="Q81" s="10"/>
    </row>
    <row r="82" spans="1:17" ht="18.95" customHeight="1" thickBot="1">
      <c r="A82" s="23" t="s">
        <v>17</v>
      </c>
      <c r="B82" s="8">
        <f>G82+L82</f>
        <v>238523460</v>
      </c>
      <c r="C82" s="8">
        <f t="shared" ref="C82:D82" si="118">H82+M82</f>
        <v>102218830</v>
      </c>
      <c r="D82" s="8">
        <f t="shared" si="118"/>
        <v>0</v>
      </c>
      <c r="E82" s="8">
        <f t="shared" si="106"/>
        <v>136304630</v>
      </c>
      <c r="F82" s="24">
        <f t="shared" si="97"/>
        <v>0.42854832811833266</v>
      </c>
      <c r="G82" s="25">
        <v>104418580</v>
      </c>
      <c r="H82" s="25">
        <v>78773830</v>
      </c>
      <c r="I82" s="25"/>
      <c r="J82" s="8">
        <f t="shared" si="98"/>
        <v>25644750</v>
      </c>
      <c r="K82" s="24">
        <f t="shared" si="99"/>
        <v>0.7544043406834301</v>
      </c>
      <c r="L82" s="25">
        <v>134104880</v>
      </c>
      <c r="M82" s="25">
        <v>23445000</v>
      </c>
      <c r="N82" s="25"/>
      <c r="O82" s="8">
        <f t="shared" si="100"/>
        <v>110659880</v>
      </c>
      <c r="P82" s="24">
        <f t="shared" si="101"/>
        <v>0.17482585272064671</v>
      </c>
      <c r="Q82" s="26"/>
    </row>
  </sheetData>
  <autoFilter ref="A4:Q82"/>
  <mergeCells count="7">
    <mergeCell ref="A1:Q1"/>
    <mergeCell ref="A2:Q2"/>
    <mergeCell ref="A3:A4"/>
    <mergeCell ref="B3:F3"/>
    <mergeCell ref="G3:K3"/>
    <mergeCell ref="L3:P3"/>
    <mergeCell ref="Q3:Q4"/>
  </mergeCells>
  <phoneticPr fontId="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53" orientation="landscape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2018년</vt:lpstr>
      <vt:lpstr>'2018년'!Print_Titles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2019-11-18T14:12:18Z</dcterms:created>
  <dcterms:modified xsi:type="dcterms:W3CDTF">2019-11-18T14:12:59Z</dcterms:modified>
</cp:coreProperties>
</file>