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우채('25. 1. 8. ~ 26. 1. 21.)\10. 자료 제출(건축디자인과→국토교통부)\3. 공동주택 미분양 현황(홈페이지)\3. 2026 미분양\"/>
    </mc:Choice>
  </mc:AlternateContent>
  <xr:revisionPtr revIDLastSave="0" documentId="13_ncr:1_{D5C50E06-4257-4573-9425-FDF37B648F86}" xr6:coauthVersionLast="47" xr6:coauthVersionMax="47" xr10:uidLastSave="{00000000-0000-0000-0000-000000000000}"/>
  <bookViews>
    <workbookView xWindow="28680" yWindow="-120" windowWidth="29040" windowHeight="1572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'업체별현황(최종)'!$A$4:$S$171</definedName>
    <definedName name="_xlnm.Print_Area" localSheetId="1">'업체별현황(최종)'!$B$1:$U$383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48" i="13" l="1"/>
  <c r="O347" i="13"/>
  <c r="N347" i="13"/>
  <c r="M347" i="13"/>
  <c r="O330" i="13"/>
  <c r="N330" i="13"/>
  <c r="M330" i="13"/>
  <c r="O324" i="13"/>
  <c r="N324" i="13"/>
  <c r="M324" i="13"/>
  <c r="O217" i="13"/>
  <c r="N217" i="13"/>
  <c r="M217" i="13"/>
  <c r="M55" i="13"/>
  <c r="N184" i="13" l="1"/>
  <c r="O184" i="13"/>
  <c r="O148" i="13"/>
  <c r="N148" i="13"/>
  <c r="O145" i="13"/>
  <c r="N145" i="13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O299" i="13"/>
  <c r="N299" i="13"/>
  <c r="O289" i="13"/>
  <c r="N289" i="13"/>
  <c r="O283" i="13"/>
  <c r="N283" i="13"/>
  <c r="O277" i="13"/>
  <c r="N277" i="13"/>
  <c r="O271" i="13"/>
  <c r="N271" i="13"/>
  <c r="O265" i="13"/>
  <c r="N265" i="13"/>
  <c r="O259" i="13"/>
  <c r="N259" i="13"/>
  <c r="O254" i="13"/>
  <c r="N254" i="13"/>
  <c r="O210" i="13"/>
  <c r="N210" i="13"/>
  <c r="O204" i="13"/>
  <c r="N204" i="13"/>
  <c r="O199" i="13"/>
  <c r="N199" i="13"/>
  <c r="O194" i="13"/>
  <c r="N194" i="13"/>
  <c r="O190" i="13"/>
  <c r="N190" i="13"/>
  <c r="N382" i="13" l="1"/>
  <c r="N374" i="13"/>
  <c r="N352" i="13"/>
  <c r="N341" i="13"/>
  <c r="N313" i="13"/>
  <c r="N310" i="13"/>
  <c r="N246" i="13"/>
  <c r="N242" i="13"/>
  <c r="N237" i="13"/>
  <c r="N231" i="13"/>
  <c r="N228" i="13"/>
  <c r="N224" i="13"/>
  <c r="N179" i="13"/>
  <c r="N176" i="13"/>
  <c r="N170" i="13"/>
  <c r="N168" i="13"/>
  <c r="N164" i="13"/>
  <c r="N161" i="13"/>
  <c r="N158" i="13"/>
  <c r="N155" i="13"/>
  <c r="N152" i="13"/>
  <c r="N141" i="13"/>
  <c r="N137" i="13"/>
  <c r="N130" i="13"/>
  <c r="N123" i="13"/>
  <c r="N117" i="13"/>
  <c r="N113" i="13"/>
  <c r="N108" i="13"/>
  <c r="N98" i="13"/>
  <c r="N88" i="13"/>
  <c r="N80" i="13"/>
  <c r="N78" i="13"/>
  <c r="N67" i="13"/>
  <c r="N61" i="13"/>
  <c r="N55" i="13"/>
  <c r="N52" i="13"/>
  <c r="N45" i="13"/>
  <c r="N41" i="13"/>
  <c r="N35" i="13"/>
  <c r="N27" i="13"/>
  <c r="N23" i="13"/>
  <c r="N15" i="13"/>
  <c r="N9" i="13"/>
  <c r="M210" i="13" l="1"/>
  <c r="M204" i="13"/>
  <c r="O246" i="13" l="1"/>
  <c r="O242" i="13"/>
  <c r="O237" i="13"/>
  <c r="O231" i="13"/>
  <c r="O228" i="13"/>
  <c r="O224" i="13"/>
  <c r="O35" i="13" l="1"/>
  <c r="O27" i="13"/>
  <c r="O23" i="13"/>
  <c r="O15" i="13"/>
  <c r="O9" i="13"/>
  <c r="M184" i="13" l="1"/>
  <c r="C10" i="1"/>
  <c r="H11" i="1" l="1"/>
  <c r="C6" i="1" l="1"/>
  <c r="C9" i="1" l="1"/>
  <c r="O176" i="13" l="1"/>
  <c r="O170" i="13" l="1"/>
  <c r="O158" i="13"/>
  <c r="O341" i="13"/>
  <c r="O310" i="13"/>
  <c r="O130" i="13" l="1"/>
  <c r="M130" i="13"/>
  <c r="H18" i="1" l="1"/>
  <c r="O164" i="13" l="1"/>
  <c r="O137" i="13" l="1"/>
  <c r="O123" i="13"/>
  <c r="O117" i="13"/>
  <c r="O113" i="13"/>
  <c r="O108" i="13"/>
  <c r="O98" i="13"/>
  <c r="O88" i="13"/>
  <c r="O67" i="13"/>
  <c r="O61" i="13"/>
  <c r="O179" i="13" l="1"/>
  <c r="M224" i="13" l="1"/>
  <c r="M228" i="13"/>
  <c r="M231" i="13"/>
  <c r="M237" i="13"/>
  <c r="M242" i="13"/>
  <c r="M246" i="13"/>
  <c r="M254" i="13"/>
  <c r="M259" i="13"/>
  <c r="M265" i="13"/>
  <c r="M271" i="13"/>
  <c r="M277" i="13"/>
  <c r="M199" i="13" l="1"/>
  <c r="M194" i="13"/>
  <c r="C20" i="1" l="1"/>
  <c r="M289" i="13" l="1"/>
  <c r="O161" i="13" l="1"/>
  <c r="O52" i="13" l="1"/>
  <c r="O313" i="13" l="1"/>
  <c r="M313" i="13"/>
  <c r="O382" i="13" l="1"/>
  <c r="M382" i="13"/>
  <c r="C14" i="1" l="1"/>
  <c r="H14" i="1"/>
  <c r="M137" i="13" l="1"/>
  <c r="M361" i="13" l="1"/>
  <c r="M356" i="13"/>
  <c r="M362" i="13" l="1"/>
  <c r="M123" i="13" l="1"/>
  <c r="M283" i="13" l="1"/>
  <c r="M290" i="13" s="1"/>
  <c r="O352" i="13" l="1"/>
  <c r="M352" i="13"/>
  <c r="M353" i="13" s="1"/>
  <c r="M113" i="13" l="1"/>
  <c r="M80" i="13" l="1"/>
  <c r="O80" i="13"/>
  <c r="M117" i="13"/>
  <c r="M108" i="13"/>
  <c r="M98" i="13"/>
  <c r="O168" i="13" l="1"/>
  <c r="M164" i="13"/>
  <c r="M161" i="13"/>
  <c r="M158" i="13"/>
  <c r="O155" i="13"/>
  <c r="O152" i="13"/>
  <c r="M152" i="13"/>
  <c r="M171" i="13" s="1"/>
  <c r="O141" i="13"/>
  <c r="M88" i="13" l="1"/>
  <c r="O78" i="13"/>
  <c r="M78" i="13"/>
  <c r="M67" i="13"/>
  <c r="M61" i="13"/>
  <c r="O55" i="13"/>
  <c r="M52" i="13"/>
  <c r="O45" i="13"/>
  <c r="M45" i="13"/>
  <c r="M138" i="13" s="1"/>
  <c r="O41" i="13"/>
  <c r="M27" i="13" l="1"/>
  <c r="M35" i="13"/>
  <c r="M23" i="13" l="1"/>
  <c r="M15" i="13"/>
  <c r="M9" i="13"/>
  <c r="M36" i="13" l="1"/>
  <c r="C35" i="1"/>
  <c r="H6" i="1"/>
  <c r="B35" i="1" l="1"/>
  <c r="B6" i="1"/>
  <c r="M299" i="13" l="1"/>
  <c r="M306" i="13" s="1"/>
  <c r="C36" i="1" l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74" i="13" l="1"/>
  <c r="M383" i="13" s="1"/>
  <c r="O374" i="13"/>
  <c r="M341" i="13" l="1"/>
  <c r="M310" i="13" l="1"/>
  <c r="M331" i="13" s="1"/>
  <c r="M278" i="13" l="1"/>
  <c r="M190" i="13"/>
  <c r="M218" i="13" s="1"/>
  <c r="M179" i="13" l="1"/>
  <c r="M176" i="13"/>
  <c r="M185" i="13" l="1"/>
  <c r="J33" i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B5" i="1" s="1"/>
  <c r="C8" i="1" l="1"/>
  <c r="F33" i="1" l="1"/>
  <c r="G33" i="1"/>
  <c r="C7" i="1"/>
  <c r="C34" i="1" l="1"/>
  <c r="G4" i="1"/>
  <c r="F4" i="1"/>
  <c r="B10" i="1" l="1"/>
  <c r="B34" i="1"/>
  <c r="C33" i="1"/>
  <c r="B8" i="1"/>
  <c r="B7" i="1"/>
  <c r="B9" i="1"/>
  <c r="C4" i="1"/>
  <c r="B4" i="1" s="1"/>
  <c r="B33" i="1" l="1"/>
</calcChain>
</file>

<file path=xl/sharedStrings.xml><?xml version="1.0" encoding="utf-8"?>
<sst xmlns="http://schemas.openxmlformats.org/spreadsheetml/2006/main" count="1046" uniqueCount="529">
  <si>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</si>
  <si>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</si>
  <si>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</si>
  <si>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</si>
  <si>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</si>
  <si>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</si>
  <si>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</si>
  <si>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</si>
  <si>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</si>
  <si>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</si>
  <si>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</si>
  <si>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</si>
  <si>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</si>
  <si>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</si>
  <si>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</si>
  <si>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</si>
  <si>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</si>
  <si>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</si>
  <si>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</si>
  <si>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</si>
  <si>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</si>
  <si>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</si>
  <si>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</si>
  <si>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</si>
  <si>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</si>
  <si>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</si>
  <si>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</si>
  <si>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</si>
  <si>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</si>
  <si>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</si>
  <si>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</si>
  <si>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</si>
  <si>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</si>
  <si>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</si>
  <si>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</si>
  <si>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</si>
  <si>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</si>
  <si>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</si>
  <si>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</si>
  <si>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</si>
  <si>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</si>
  <si>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</si>
  <si>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</si>
  <si>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</si>
  <si>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</si>
  <si>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</si>
  <si>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</si>
  <si>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</si>
  <si>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</si>
  <si>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</si>
  <si>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</si>
  <si>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</si>
  <si>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</si>
  <si>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</si>
  <si>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</si>
  <si>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</si>
  <si>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</si>
  <si>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</si>
  <si>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</si>
  <si>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</si>
  <si>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</si>
  <si>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</si>
  <si>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</si>
  <si>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</si>
  <si>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</si>
  <si>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</si>
  <si>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</si>
  <si>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</si>
  <si>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</si>
  <si>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</si>
  <si>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</si>
  <si>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</si>
  <si>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</si>
  <si>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</si>
  <si>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</si>
  <si>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</si>
  <si>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</si>
  <si>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</si>
  <si>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</si>
  <si>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</si>
  <si>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</si>
  <si>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</si>
  <si>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</si>
  <si>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</si>
  <si>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</si>
  <si>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</si>
  <si>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</si>
  <si>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</si>
  <si>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</si>
  <si>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</si>
  <si>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</si>
  <si>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</si>
  <si>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</si>
  <si>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</si>
  <si>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</si>
  <si>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</si>
  <si>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</si>
  <si>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</si>
  <si>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</si>
  <si>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</si>
  <si>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</si>
  <si>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</si>
  <si>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</si>
  <si>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</si>
  <si>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</si>
  <si>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</si>
  <si>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</si>
  <si>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</si>
  <si>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</si>
  <si>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</si>
  <si>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</si>
  <si>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</si>
  <si>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</si>
  <si>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</si>
  <si>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</si>
  <si>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</si>
  <si>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</si>
  <si>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</si>
  <si>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</si>
  <si>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</si>
  <si>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</si>
  <si>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</si>
  <si>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</si>
  <si>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</si>
  <si>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</si>
  <si>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</si>
  <si>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</si>
  <si>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</si>
  <si>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</si>
  <si>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</si>
  <si>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</si>
  <si>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</si>
  <si>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</si>
  <si>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</si>
  <si>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</si>
  <si>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</si>
  <si>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</si>
  <si>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</si>
  <si>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</si>
  <si>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</si>
  <si>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</si>
  <si>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</si>
  <si>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</si>
  <si>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</si>
  <si>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</si>
  <si>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</si>
  <si>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</si>
  <si>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</si>
  <si>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</si>
  <si>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</si>
  <si>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</si>
  <si>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</si>
  <si>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</si>
  <si>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</si>
  <si>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</si>
  <si>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</si>
  <si>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</si>
  <si>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</si>
  <si>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</si>
  <si>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</si>
  <si>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</si>
  <si>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</si>
  <si>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</si>
  <si>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</si>
  <si>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</si>
  <si>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</si>
  <si>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</si>
  <si>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</si>
  <si>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</si>
  <si>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</si>
  <si>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</si>
  <si>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</si>
  <si>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2022-02-14</t>
    <phoneticPr fontId="36" type="noConversion"/>
  </si>
  <si>
    <t>2022-03-10</t>
    <phoneticPr fontId="36" type="noConversion"/>
  </si>
  <si>
    <t>2021-12-27</t>
    <phoneticPr fontId="36" type="noConversion"/>
  </si>
  <si>
    <t>2022-01-19</t>
    <phoneticPr fontId="36" type="noConversion"/>
  </si>
  <si>
    <t>2021-12-02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</si>
  <si>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</si>
  <si>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</si>
  <si>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</si>
  <si>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</si>
  <si>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</si>
  <si>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</si>
  <si>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09" type="noConversion"/>
  </si>
  <si>
    <t>경상북도 포항시 북구 양덕동 산235 외 31필지
(힐스테이트 환호공원 2블럭)</t>
    <phoneticPr fontId="109" type="noConversion"/>
  </si>
  <si>
    <t>득량동</t>
    <phoneticPr fontId="36" type="noConversion"/>
  </si>
  <si>
    <t>경상북도 포항시 북구 득량동
 산19-8번지 일원
(삼구 트리니엔 시그니처)</t>
    <phoneticPr fontId="109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</si>
  <si>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</si>
  <si>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</si>
  <si>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</si>
  <si>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</si>
  <si>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</si>
  <si>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</si>
  <si>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</si>
  <si>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</si>
  <si>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</si>
  <si>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</si>
  <si>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</si>
  <si>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</si>
  <si>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</si>
  <si>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</si>
  <si>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</si>
  <si>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</si>
  <si>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</si>
  <si>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</si>
  <si>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</si>
  <si>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</si>
  <si>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</si>
  <si>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</si>
  <si>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</si>
  <si>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</si>
  <si>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</si>
  <si>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</si>
  <si>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</si>
  <si>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</si>
  <si>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</si>
  <si>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</si>
  <si>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</si>
  <si>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</si>
  <si>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</si>
  <si>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</si>
  <si>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</si>
  <si>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</si>
  <si>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</si>
  <si>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</si>
  <si>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</si>
  <si>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</si>
  <si>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</si>
  <si>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</si>
  <si>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</si>
  <si>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</si>
  <si>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</si>
  <si>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</si>
  <si>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</si>
  <si>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</si>
  <si>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09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</si>
  <si>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</si>
  <si>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</si>
  <si>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</si>
  <si>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</si>
  <si>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</si>
  <si>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</si>
  <si>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09" type="noConversion"/>
  </si>
  <si>
    <t>봉곡동</t>
    <phoneticPr fontId="109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</si>
  <si>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</si>
  <si>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</si>
  <si>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</si>
  <si>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</si>
  <si>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</si>
  <si>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</si>
  <si>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</si>
  <si>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</si>
  <si>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</si>
  <si>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  <phoneticPr fontId="36" type="noConversion"/>
  </si>
  <si>
    <t>2021-12-17</t>
  </si>
  <si>
    <t>2021-12-17</t>
    <phoneticPr fontId="36" type="noConversion"/>
  </si>
  <si>
    <t>2021-11-18</t>
  </si>
  <si>
    <t>2021-11-18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</si>
  <si>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</si>
  <si>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</si>
  <si>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</si>
  <si>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</si>
  <si>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</si>
  <si>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</si>
  <si>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</si>
  <si>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</si>
  <si>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</si>
  <si>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</si>
  <si>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</si>
  <si>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</si>
  <si>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</si>
  <si>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</si>
  <si>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</si>
  <si>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</si>
  <si>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</si>
  <si>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</si>
  <si>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</si>
  <si>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</si>
  <si>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</si>
  <si>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</si>
  <si>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</si>
  <si>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09" type="noConversion"/>
  </si>
  <si>
    <t>2022-07-30</t>
    <phoneticPr fontId="109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</si>
  <si>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</si>
  <si>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</si>
  <si>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</si>
  <si>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</si>
  <si>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</si>
  <si>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</si>
  <si>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</si>
  <si>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</si>
  <si>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</si>
  <si>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</si>
  <si>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</si>
  <si>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</si>
  <si>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</si>
  <si>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</si>
  <si>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</si>
  <si>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</si>
  <si>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</si>
  <si>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</si>
  <si>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</si>
  <si>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</si>
  <si>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</si>
  <si>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</si>
  <si>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</si>
  <si>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</si>
  <si>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</si>
  <si>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09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</si>
  <si>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</si>
  <si>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</si>
  <si>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</si>
  <si>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09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</si>
  <si>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</si>
  <si>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</si>
  <si>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</si>
  <si>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</si>
  <si>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</si>
  <si>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</si>
  <si>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</si>
  <si>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</si>
  <si>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</si>
  <si>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</si>
  <si>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2020-04-13</t>
    <phoneticPr fontId="36" type="noConversion"/>
  </si>
  <si>
    <t>2024-06-24</t>
    <phoneticPr fontId="36" type="noConversion"/>
  </si>
  <si>
    <t>2020-05-04</t>
    <phoneticPr fontId="36" type="noConversion"/>
  </si>
  <si>
    <t>2024-07-11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</si>
  <si>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</si>
  <si>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</si>
  <si>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</si>
  <si>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</si>
  <si>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</si>
  <si>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</si>
  <si>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</si>
  <si>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</si>
  <si>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</si>
  <si>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</si>
  <si>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</si>
  <si>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</si>
  <si>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</si>
  <si>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</si>
  <si>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</si>
  <si>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</si>
  <si>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</si>
  <si>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</si>
  <si>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</si>
  <si>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</si>
  <si>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</si>
  <si>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</si>
  <si>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</si>
  <si>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</si>
  <si>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</si>
  <si>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</si>
  <si>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</si>
  <si>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</si>
  <si>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</si>
  <si>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</si>
  <si>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</si>
  <si>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</si>
  <si>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</si>
  <si>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</si>
  <si>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</si>
  <si>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</si>
  <si>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</si>
  <si>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</si>
  <si>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</si>
  <si>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</si>
  <si>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</si>
  <si>
    <t>현대건설㈜</t>
    <phoneticPr fontId="36" type="noConversion"/>
  </si>
  <si>
    <t>㈜한국토지신탁</t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</si>
  <si>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</si>
  <si>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</si>
  <si>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</si>
  <si>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</si>
  <si>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</si>
  <si>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</si>
  <si>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</si>
  <si>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우리자산신탁㈜</t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</si>
  <si>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</si>
  <si>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</si>
  <si>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</si>
  <si>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</si>
  <si>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</si>
  <si>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</si>
  <si>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</si>
  <si>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</si>
  <si>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</si>
  <si>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</si>
  <si>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</si>
  <si>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</si>
  <si>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</si>
  <si>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</si>
  <si>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</si>
  <si>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</si>
  <si>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</si>
  <si>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</si>
  <si>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</si>
  <si>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</si>
  <si>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</si>
  <si>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</si>
  <si>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</si>
  <si>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</si>
  <si>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</si>
  <si>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</si>
  <si>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</si>
  <si>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</si>
  <si>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</si>
  <si>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</si>
  <si>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</si>
  <si>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</si>
  <si>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</si>
  <si>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</si>
  <si>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</si>
  <si>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㈜HJ중공업</t>
  </si>
  <si>
    <t>공단4주공아파트
주택재건축
정비사업조합</t>
  </si>
  <si>
    <t>코오롱
글로벌㈜</t>
    <phoneticPr fontId="36" type="noConversion"/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</si>
  <si>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</si>
  <si>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</si>
  <si>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</si>
  <si>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</si>
  <si>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</si>
  <si>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</si>
  <si>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</si>
  <si>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</si>
  <si>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</si>
  <si>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</si>
  <si>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</si>
  <si>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</si>
  <si>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</si>
  <si>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</si>
  <si>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</si>
  <si>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</si>
  <si>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</si>
  <si>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</si>
  <si>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</si>
  <si>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</si>
  <si>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</si>
  <si>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</si>
  <si>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</si>
  <si>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</si>
  <si>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㈜동화건설</t>
    <phoneticPr fontId="36" type="noConversion"/>
  </si>
  <si>
    <t>2025-03-07</t>
    <phoneticPr fontId="109" type="noConversion"/>
  </si>
  <si>
    <t>2025-04-30</t>
    <phoneticPr fontId="36" type="noConversion"/>
  </si>
  <si>
    <t>산동읍 인덕리 1107
(중흥에스클래스2차)</t>
    <phoneticPr fontId="36" type="noConversion"/>
  </si>
  <si>
    <t>2025-04-14</t>
    <phoneticPr fontId="36" type="noConversion"/>
  </si>
  <si>
    <t>2025-05-28</t>
    <phoneticPr fontId="36" type="noConversion"/>
  </si>
  <si>
    <t>경상북도 포항시 남구 대잠동
871번지 일원
(힐스테이트 더샵 상생공원 1단지)</t>
    <phoneticPr fontId="109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</si>
  <si>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</si>
  <si>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</si>
  <si>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2025-03-21</t>
    <phoneticPr fontId="36" type="noConversion"/>
  </si>
  <si>
    <t>2025-04-23</t>
    <phoneticPr fontId="36" type="noConversion"/>
  </si>
  <si>
    <t>두산에너빌리티㈜</t>
    <phoneticPr fontId="36" type="noConversion"/>
  </si>
  <si>
    <t>대신자산신탁㈜</t>
    <phoneticPr fontId="36" type="noConversion"/>
  </si>
  <si>
    <t>용상동 산46-1 일원
(트리븐 안동)</t>
    <phoneticPr fontId="36" type="noConversion"/>
  </si>
  <si>
    <t>1126번지</t>
    <phoneticPr fontId="36" type="noConversion"/>
  </si>
  <si>
    <t>㈜동일토건</t>
    <phoneticPr fontId="36" type="noConversion"/>
  </si>
  <si>
    <t>소 계</t>
    <phoneticPr fontId="36" type="noConversion"/>
  </si>
  <si>
    <t>2025-10-22</t>
    <phoneticPr fontId="36" type="noConversion"/>
  </si>
  <si>
    <t>2025-11-25</t>
    <phoneticPr fontId="36" type="noConversion"/>
  </si>
  <si>
    <t>2028-10</t>
    <phoneticPr fontId="36" type="noConversion"/>
  </si>
  <si>
    <t>혁신도시개발예정지구</t>
    <phoneticPr fontId="36" type="noConversion"/>
  </si>
  <si>
    <t>572-1번지</t>
    <phoneticPr fontId="36" type="noConversion"/>
  </si>
  <si>
    <t>사업자
비공개
요청</t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</si>
  <si>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4BL</t>
    </r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</si>
  <si>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5BL</t>
    </r>
    <phoneticPr fontId="36" type="noConversion"/>
  </si>
  <si>
    <t>송현동</t>
    <phoneticPr fontId="36" type="noConversion"/>
  </si>
  <si>
    <t>송현동 529-1 일원
(안동 리첼 스카이파크)</t>
    <phoneticPr fontId="36" type="noConversion"/>
  </si>
  <si>
    <t>에쓰와이이앤씨㈜</t>
    <phoneticPr fontId="36" type="noConversion"/>
  </si>
  <si>
    <t>㈜삼태사</t>
    <phoneticPr fontId="36" type="noConversion"/>
  </si>
  <si>
    <t>경상북도 포항시 북구 흥해읍 대련리 1377, 포항펜타시티 한신더휴 2단지</t>
    <phoneticPr fontId="36" type="noConversion"/>
  </si>
  <si>
    <t>2026-03-08</t>
    <phoneticPr fontId="36" type="noConversion"/>
  </si>
  <si>
    <t>경상북도 포항시 북구 흥해읍 대련리 1366, 포항펜타시티 한신더휴 4단지</t>
    <phoneticPr fontId="36" type="noConversion"/>
  </si>
  <si>
    <t>2026-02-24</t>
    <phoneticPr fontId="36" type="noConversion"/>
  </si>
  <si>
    <t>경상북도 포항시 북구 흥해읍 융합기술로 28</t>
    <phoneticPr fontId="36" type="noConversion"/>
  </si>
  <si>
    <t>2025-05</t>
    <phoneticPr fontId="36" type="noConversion"/>
  </si>
  <si>
    <t>2024-11</t>
    <phoneticPr fontId="36" type="noConversion"/>
  </si>
  <si>
    <t>2018-08</t>
    <phoneticPr fontId="36" type="noConversion"/>
  </si>
  <si>
    <t>2015-12</t>
    <phoneticPr fontId="36" type="noConversion"/>
  </si>
  <si>
    <t>2023-06</t>
    <phoneticPr fontId="36" type="noConversion"/>
  </si>
  <si>
    <t>2025-09</t>
    <phoneticPr fontId="36" type="noConversion"/>
  </si>
  <si>
    <t>2027-12</t>
    <phoneticPr fontId="36" type="noConversion"/>
  </si>
  <si>
    <t>2016-12</t>
    <phoneticPr fontId="36" type="noConversion"/>
  </si>
  <si>
    <t>2021-11</t>
    <phoneticPr fontId="36" type="noConversion"/>
  </si>
  <si>
    <t>막곡리 산14-15 일원                     
(안동역 영무예다음포레스트)</t>
    <phoneticPr fontId="36" type="noConversion"/>
  </si>
  <si>
    <t>2027-10-29</t>
    <phoneticPr fontId="36" type="noConversion"/>
  </si>
  <si>
    <t>사업자
비공개  
요청</t>
    <phoneticPr fontId="36" type="noConversion"/>
  </si>
  <si>
    <t>민간분양 주택('26. 6월말)</t>
    <phoneticPr fontId="36" type="noConversion"/>
  </si>
  <si>
    <t>경상북도 포항시 북구 우현동 57
(우현우방아이유쉘센트럴)</t>
    <phoneticPr fontId="36" type="noConversion"/>
  </si>
  <si>
    <t>2016-02</t>
    <phoneticPr fontId="36" type="noConversion"/>
  </si>
  <si>
    <t>2016-09</t>
    <phoneticPr fontId="36" type="noConversion"/>
  </si>
  <si>
    <t>2019-01</t>
    <phoneticPr fontId="36" type="noConversion"/>
  </si>
  <si>
    <t>옥동 1069번지 일원
(옥동 더샵 안동 더퍼스트)</t>
    <phoneticPr fontId="36" type="noConversion"/>
  </si>
  <si>
    <t>㈜포스코이앤씨</t>
    <phoneticPr fontId="36" type="noConversion"/>
  </si>
  <si>
    <t>코리아신탁주식회사</t>
    <phoneticPr fontId="36" type="noConversion"/>
  </si>
  <si>
    <t>함창읍
윤직리</t>
    <phoneticPr fontId="36" type="noConversion"/>
  </si>
  <si>
    <t>상주시 합창읍 윤직리 840
(상주자이르네)</t>
    <phoneticPr fontId="36" type="noConversion"/>
  </si>
  <si>
    <t>자이에스엔디㈜</t>
    <phoneticPr fontId="36" type="noConversion"/>
  </si>
  <si>
    <t>84.9878(A)</t>
  </si>
  <si>
    <t>2026-03-06</t>
    <phoneticPr fontId="36" type="noConversion"/>
  </si>
  <si>
    <t>2026-04-04</t>
    <phoneticPr fontId="36" type="noConversion"/>
  </si>
  <si>
    <t>2029-02</t>
    <phoneticPr fontId="36" type="noConversion"/>
  </si>
  <si>
    <t>84.9851(B)</t>
  </si>
  <si>
    <t>84.9837(C)</t>
  </si>
  <si>
    <t>99.9733(A)</t>
  </si>
  <si>
    <t>99.7091(B)</t>
  </si>
  <si>
    <t>99.9953(C)</t>
  </si>
  <si>
    <t>135.8972-PH1</t>
  </si>
  <si>
    <t>135.6960-PH2</t>
  </si>
  <si>
    <t>냉림동</t>
    <phoneticPr fontId="36" type="noConversion"/>
  </si>
  <si>
    <t>상주시 냉림동 53
(상주북천하늘채파크원)</t>
    <phoneticPr fontId="36" type="noConversion"/>
  </si>
  <si>
    <t>코오롱글로벌㈜</t>
    <phoneticPr fontId="36" type="noConversion"/>
  </si>
  <si>
    <t>하나자산신탁㈜</t>
    <phoneticPr fontId="36" type="noConversion"/>
  </si>
  <si>
    <t>2026-04-29</t>
    <phoneticPr fontId="36" type="noConversion"/>
  </si>
  <si>
    <t>2026-06-03</t>
    <phoneticPr fontId="36" type="noConversion"/>
  </si>
  <si>
    <t>2029-04</t>
    <phoneticPr fontId="36" type="noConversion"/>
  </si>
  <si>
    <t>84.9644(A)</t>
  </si>
  <si>
    <t>84.9697(B)</t>
  </si>
  <si>
    <t>84.9689(C)</t>
  </si>
  <si>
    <t>상방동</t>
    <phoneticPr fontId="36" type="noConversion"/>
  </si>
  <si>
    <t>701-17번지
(호반써밋1단지)</t>
    <phoneticPr fontId="36" type="noConversion"/>
  </si>
  <si>
    <t>㈜상방공원
피에프브이</t>
    <phoneticPr fontId="36" type="noConversion"/>
  </si>
  <si>
    <t>2026-04-01</t>
    <phoneticPr fontId="36" type="noConversion"/>
  </si>
  <si>
    <t>2029-12</t>
    <phoneticPr fontId="36" type="noConversion"/>
  </si>
  <si>
    <t>99.5223A</t>
  </si>
  <si>
    <t>99.5223B</t>
  </si>
  <si>
    <t>민간분양 주택('26. 7월말)</t>
    <phoneticPr fontId="36" type="noConversion"/>
  </si>
  <si>
    <t xml:space="preserve"> □ 업체별 현황 ('26. 7. 31.)</t>
    <phoneticPr fontId="36" type="noConversion"/>
  </si>
  <si>
    <t>전월
('26.6월말)</t>
    <phoneticPr fontId="36" type="noConversion"/>
  </si>
  <si>
    <t>당해월
('26.7월말)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</si>
</sst>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00"/>
      <name val="HY중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7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8" fillId="0" borderId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0" fontId="38" fillId="0" borderId="0"/>
    <xf numFmtId="41" fontId="8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0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1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89" fillId="30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2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3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89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4" fillId="0" borderId="0"/>
    <xf numFmtId="0" fontId="94" fillId="0" borderId="0"/>
    <xf numFmtId="0" fontId="94" fillId="0" borderId="0"/>
    <xf numFmtId="0" fontId="94" fillId="0" borderId="0"/>
    <xf numFmtId="0" fontId="59" fillId="0" borderId="0">
      <alignment vertical="center"/>
    </xf>
    <xf numFmtId="0" fontId="38" fillId="0" borderId="0"/>
    <xf numFmtId="0" fontId="94" fillId="0" borderId="0"/>
    <xf numFmtId="0" fontId="45" fillId="0" borderId="22">
      <alignment vertical="center" wrapText="1"/>
    </xf>
    <xf numFmtId="0" fontId="55" fillId="0" borderId="0"/>
    <xf numFmtId="0" fontId="95" fillId="0" borderId="0"/>
    <xf numFmtId="188" fontId="45" fillId="0" borderId="0"/>
    <xf numFmtId="189" fontId="45" fillId="0" borderId="0"/>
    <xf numFmtId="190" fontId="45" fillId="0" borderId="0"/>
    <xf numFmtId="0" fontId="96" fillId="0" borderId="0" applyNumberFormat="0" applyFill="0" applyBorder="0" applyAlignment="0" applyProtection="0"/>
    <xf numFmtId="38" fontId="97" fillId="31" borderId="0" applyNumberFormat="0" applyBorder="0" applyAlignment="0" applyProtection="0"/>
    <xf numFmtId="0" fontId="98" fillId="0" borderId="0">
      <alignment horizontal="left"/>
    </xf>
    <xf numFmtId="0" fontId="99" fillId="0" borderId="0" applyNumberFormat="0" applyFill="0" applyBorder="0" applyAlignment="0" applyProtection="0"/>
    <xf numFmtId="10" fontId="97" fillId="32" borderId="3" applyNumberFormat="0" applyBorder="0" applyAlignment="0" applyProtection="0"/>
    <xf numFmtId="0" fontId="77" fillId="0" borderId="23"/>
    <xf numFmtId="37" fontId="100" fillId="0" borderId="0"/>
    <xf numFmtId="177" fontId="45" fillId="0" borderId="0"/>
    <xf numFmtId="0" fontId="101" fillId="31" borderId="0">
      <alignment horizontal="centerContinuous"/>
    </xf>
    <xf numFmtId="0" fontId="102" fillId="0" borderId="0" applyFill="0" applyBorder="0" applyProtection="0">
      <alignment horizontal="centerContinuous" vertical="center"/>
    </xf>
    <xf numFmtId="0" fontId="103" fillId="30" borderId="0" applyFill="0" applyBorder="0" applyProtection="0">
      <alignment horizontal="center" vertical="center"/>
    </xf>
    <xf numFmtId="0" fontId="8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88" fillId="0" borderId="0"/>
    <xf numFmtId="0" fontId="88" fillId="0" borderId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40" fillId="0" borderId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08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550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4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7" fillId="0" borderId="0" xfId="4156" applyFont="1" applyAlignment="1">
      <alignment horizontal="center" vertical="center"/>
    </xf>
    <xf numFmtId="0" fontId="104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4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7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4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4" fillId="0" borderId="3" xfId="173" applyFont="1" applyFill="1" applyBorder="1" applyAlignment="1">
      <alignment horizontal="right" vertical="center"/>
    </xf>
    <xf numFmtId="41" fontId="104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6" fillId="29" borderId="3" xfId="173" applyFont="1" applyFill="1" applyBorder="1" applyAlignment="1">
      <alignment horizontal="right" vertical="center"/>
    </xf>
    <xf numFmtId="41" fontId="104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6" fillId="29" borderId="3" xfId="49719" applyFont="1" applyFill="1" applyBorder="1" applyAlignment="1">
      <alignment horizontal="right" vertical="center"/>
    </xf>
    <xf numFmtId="41" fontId="104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30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41" fontId="38" fillId="0" borderId="3" xfId="49727" applyNumberFormat="1" applyBorder="1" applyAlignment="1">
      <alignment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6" fillId="29" borderId="17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 applyAlignment="1">
      <alignment vertical="center"/>
    </xf>
    <xf numFmtId="9" fontId="0" fillId="0" borderId="0" xfId="49728" applyFont="1" applyFill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locked="0"/>
    </xf>
    <xf numFmtId="9" fontId="105" fillId="0" borderId="35" xfId="49728" applyFont="1" applyFill="1" applyBorder="1" applyAlignment="1">
      <alignment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3" borderId="24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horizontal="center" vertical="center"/>
      <protection locked="0"/>
    </xf>
    <xf numFmtId="0" fontId="29" fillId="33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41" fontId="104" fillId="0" borderId="17" xfId="49719" applyFont="1" applyFill="1" applyBorder="1" applyAlignment="1">
      <alignment horizontal="center" vertical="center"/>
    </xf>
    <xf numFmtId="0" fontId="33" fillId="0" borderId="0" xfId="0" applyFont="1"/>
    <xf numFmtId="195" fontId="82" fillId="2" borderId="3" xfId="0" applyNumberFormat="1" applyFont="1" applyFill="1" applyBorder="1" applyAlignment="1">
      <alignment horizontal="center" vertical="center"/>
    </xf>
    <xf numFmtId="177" fontId="111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111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right" vertical="center"/>
      <protection locked="0"/>
    </xf>
    <xf numFmtId="0" fontId="86" fillId="0" borderId="0" xfId="0" applyFont="1"/>
    <xf numFmtId="191" fontId="37" fillId="25" borderId="3" xfId="32014" applyNumberFormat="1" applyFill="1" applyBorder="1" applyAlignment="1">
      <alignment horizontal="right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111" fillId="28" borderId="28" xfId="0" applyNumberFormat="1" applyFont="1" applyFill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41" fontId="82" fillId="0" borderId="4" xfId="3" applyFont="1" applyBorder="1" applyAlignment="1">
      <alignment horizontal="center" vertical="center"/>
    </xf>
    <xf numFmtId="41" fontId="82" fillId="0" borderId="27" xfId="3" applyFont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78" fontId="38" fillId="27" borderId="3" xfId="3340" applyNumberFormat="1" applyFont="1" applyFill="1" applyBorder="1" applyAlignment="1">
      <alignment horizontal="center" vertical="center" wrapText="1"/>
    </xf>
    <xf numFmtId="41" fontId="39" fillId="26" borderId="3" xfId="2500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center" vertical="center"/>
    </xf>
    <xf numFmtId="178" fontId="39" fillId="26" borderId="3" xfId="2500" applyNumberFormat="1" applyFont="1" applyFill="1" applyBorder="1">
      <alignment vertical="center"/>
    </xf>
    <xf numFmtId="41" fontId="39" fillId="26" borderId="3" xfId="49242" applyFont="1" applyFill="1" applyBorder="1" applyAlignment="1">
      <alignment horizontal="right" vertical="center"/>
    </xf>
    <xf numFmtId="41" fontId="38" fillId="0" borderId="0" xfId="0" applyNumberFormat="1" applyFont="1"/>
    <xf numFmtId="0" fontId="38" fillId="0" borderId="0" xfId="0" applyFont="1"/>
    <xf numFmtId="177" fontId="82" fillId="0" borderId="26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195" fontId="86" fillId="2" borderId="3" xfId="0" applyNumberFormat="1" applyFont="1" applyFill="1" applyBorder="1" applyAlignment="1">
      <alignment horizontal="center" vertical="center"/>
    </xf>
    <xf numFmtId="177" fontId="112" fillId="28" borderId="3" xfId="0" applyNumberFormat="1" applyFont="1" applyFill="1" applyBorder="1" applyAlignment="1">
      <alignment horizontal="center" vertical="center"/>
    </xf>
    <xf numFmtId="177" fontId="112" fillId="28" borderId="26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9" fontId="105" fillId="0" borderId="35" xfId="49728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25" borderId="17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5" fillId="25" borderId="19" xfId="0" applyFont="1" applyFill="1" applyBorder="1" applyAlignment="1" applyProtection="1">
      <alignment horizontal="center" vertical="center"/>
      <protection locked="0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9" fontId="105" fillId="0" borderId="35" xfId="49728" applyFont="1" applyFill="1" applyBorder="1" applyAlignment="1">
      <alignment horizontal="center" vertical="center"/>
    </xf>
    <xf numFmtId="0" fontId="105" fillId="0" borderId="35" xfId="4156" applyFont="1" applyBorder="1" applyAlignment="1">
      <alignment horizontal="center" vertical="center" wrapText="1"/>
    </xf>
    <xf numFmtId="0" fontId="105" fillId="0" borderId="35" xfId="4156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9" fillId="29" borderId="3" xfId="4156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/>
    </xf>
    <xf numFmtId="0" fontId="104" fillId="0" borderId="18" xfId="32014" applyFont="1" applyFill="1" applyBorder="1" applyAlignment="1">
      <alignment horizontal="center" vertical="center"/>
    </xf>
    <xf numFmtId="0" fontId="104" fillId="0" borderId="19" xfId="32014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/>
    </xf>
    <xf numFmtId="0" fontId="38" fillId="0" borderId="18" xfId="32014" applyFont="1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17" fontId="104" fillId="0" borderId="17" xfId="32014" quotePrefix="1" applyNumberFormat="1" applyFont="1" applyFill="1" applyBorder="1" applyAlignment="1">
      <alignment horizontal="center" vertical="center" wrapText="1"/>
    </xf>
    <xf numFmtId="49" fontId="104" fillId="0" borderId="18" xfId="32014" applyNumberFormat="1" applyFont="1" applyFill="1" applyBorder="1" applyAlignment="1">
      <alignment horizontal="center" vertical="center" wrapText="1"/>
    </xf>
    <xf numFmtId="49" fontId="104" fillId="0" borderId="19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05" fillId="0" borderId="0" xfId="0" applyFont="1" applyAlignment="1">
      <alignment horizontal="center" vertical="center" wrapText="1"/>
    </xf>
    <xf numFmtId="0" fontId="105" fillId="0" borderId="35" xfId="0" applyFont="1" applyBorder="1" applyAlignment="1">
      <alignment horizontal="center" vertical="center" wrapText="1"/>
    </xf>
    <xf numFmtId="0" fontId="105" fillId="0" borderId="35" xfId="0" applyFont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25" borderId="17" xfId="116" applyFont="1" applyFill="1" applyBorder="1" applyAlignment="1">
      <alignment horizontal="center" vertical="center"/>
    </xf>
    <xf numFmtId="0" fontId="38" fillId="25" borderId="18" xfId="116" applyFont="1" applyFill="1" applyBorder="1" applyAlignment="1">
      <alignment horizontal="center" vertical="center"/>
    </xf>
    <xf numFmtId="0" fontId="38" fillId="25" borderId="19" xfId="116" applyFont="1" applyFill="1" applyBorder="1" applyAlignment="1">
      <alignment horizontal="center" vertical="center"/>
    </xf>
    <xf numFmtId="0" fontId="38" fillId="0" borderId="3" xfId="0" applyFont="1" applyBorder="1" applyAlignment="1" applyProtection="1">
      <alignment horizontal="center" vertical="center"/>
      <protection locked="0"/>
    </xf>
    <xf numFmtId="0" fontId="38" fillId="0" borderId="3" xfId="0" applyFont="1" applyBorder="1" applyAlignment="1" applyProtection="1">
      <alignment horizontal="center" vertical="center" wrapText="1"/>
      <protection locked="0"/>
    </xf>
    <xf numFmtId="0" fontId="38" fillId="0" borderId="33" xfId="3340" applyNumberFormat="1" applyFont="1" applyFill="1" applyBorder="1" applyAlignment="1">
      <alignment horizontal="center" vertical="center"/>
    </xf>
    <xf numFmtId="0" fontId="38" fillId="0" borderId="35" xfId="3340" applyNumberFormat="1" applyFont="1" applyFill="1" applyBorder="1" applyAlignment="1">
      <alignment horizontal="center" vertical="center"/>
    </xf>
    <xf numFmtId="0" fontId="38" fillId="0" borderId="36" xfId="3340" applyNumberFormat="1" applyFont="1" applyFill="1" applyBorder="1" applyAlignment="1">
      <alignment horizontal="center" vertical="center"/>
    </xf>
    <xf numFmtId="0" fontId="38" fillId="0" borderId="29" xfId="32014" applyFont="1" applyFill="1" applyBorder="1" applyAlignment="1">
      <alignment horizontal="center" vertical="center"/>
    </xf>
    <xf numFmtId="0" fontId="38" fillId="0" borderId="30" xfId="32014" applyFont="1" applyFill="1" applyBorder="1" applyAlignment="1">
      <alignment horizontal="center" vertical="center"/>
    </xf>
    <xf numFmtId="0" fontId="38" fillId="0" borderId="31" xfId="32014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0" xfId="175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6" fillId="0" borderId="33" xfId="32014" applyNumberFormat="1" applyFont="1" applyFill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shrinkToFit="1"/>
    </xf>
    <xf numFmtId="0" fontId="104" fillId="0" borderId="18" xfId="32014" applyFont="1" applyFill="1" applyBorder="1" applyAlignment="1">
      <alignment horizontal="center" vertical="center" shrinkToFit="1"/>
    </xf>
    <xf numFmtId="0" fontId="38" fillId="25" borderId="3" xfId="116" applyFont="1" applyFill="1" applyBorder="1" applyAlignment="1">
      <alignment horizontal="center" vertical="center"/>
    </xf>
    <xf numFmtId="0" fontId="38" fillId="0" borderId="34" xfId="116" applyFont="1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8" fillId="0" borderId="31" xfId="116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wrapText="1"/>
    </xf>
    <xf numFmtId="0" fontId="104" fillId="0" borderId="18" xfId="32014" applyFont="1" applyFill="1" applyBorder="1" applyAlignment="1">
      <alignment horizontal="center" vertical="center" wrapText="1"/>
    </xf>
    <xf numFmtId="17" fontId="104" fillId="0" borderId="33" xfId="32014" applyNumberFormat="1" applyFont="1" applyFill="1" applyBorder="1" applyAlignment="1">
      <alignment horizontal="center" vertical="center" wrapText="1"/>
    </xf>
    <xf numFmtId="17" fontId="104" fillId="0" borderId="34" xfId="32014" applyNumberFormat="1" applyFont="1" applyFill="1" applyBorder="1" applyAlignment="1">
      <alignment horizontal="center" vertical="center" wrapText="1"/>
    </xf>
    <xf numFmtId="17" fontId="104" fillId="0" borderId="29" xfId="32014" applyNumberFormat="1" applyFont="1" applyFill="1" applyBorder="1" applyAlignment="1">
      <alignment horizontal="center" vertical="center" wrapText="1"/>
    </xf>
    <xf numFmtId="17" fontId="104" fillId="0" borderId="35" xfId="32014" applyNumberFormat="1" applyFont="1" applyFill="1" applyBorder="1" applyAlignment="1">
      <alignment horizontal="center" vertical="center" wrapText="1"/>
    </xf>
    <xf numFmtId="17" fontId="104" fillId="0" borderId="0" xfId="32014" applyNumberFormat="1" applyFont="1" applyFill="1" applyAlignment="1">
      <alignment horizontal="center" vertical="center" wrapText="1"/>
    </xf>
    <xf numFmtId="17" fontId="104" fillId="0" borderId="30" xfId="32014" applyNumberFormat="1" applyFont="1" applyFill="1" applyBorder="1" applyAlignment="1">
      <alignment horizontal="center" vertical="center" wrapText="1"/>
    </xf>
    <xf numFmtId="17" fontId="104" fillId="0" borderId="36" xfId="32014" applyNumberFormat="1" applyFont="1" applyFill="1" applyBorder="1" applyAlignment="1">
      <alignment horizontal="center" vertical="center" wrapText="1"/>
    </xf>
    <xf numFmtId="17" fontId="104" fillId="0" borderId="32" xfId="32014" applyNumberFormat="1" applyFont="1" applyFill="1" applyBorder="1" applyAlignment="1">
      <alignment horizontal="center" vertical="center" wrapText="1"/>
    </xf>
    <xf numFmtId="17" fontId="104" fillId="0" borderId="31" xfId="32014" applyNumberFormat="1" applyFont="1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25" borderId="17" xfId="32014" applyFont="1" applyFill="1" applyBorder="1" applyAlignment="1">
      <alignment horizontal="center" vertical="center"/>
    </xf>
    <xf numFmtId="0" fontId="38" fillId="25" borderId="18" xfId="32014" applyFont="1" applyFill="1" applyBorder="1" applyAlignment="1">
      <alignment horizontal="center" vertical="center"/>
    </xf>
    <xf numFmtId="0" fontId="38" fillId="25" borderId="19" xfId="32014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38" fillId="0" borderId="17" xfId="3340" applyNumberFormat="1" applyFont="1" applyFill="1" applyBorder="1" applyAlignment="1">
      <alignment horizontal="center" vertical="center"/>
    </xf>
    <xf numFmtId="0" fontId="38" fillId="0" borderId="18" xfId="3340" applyNumberFormat="1" applyFont="1" applyFill="1" applyBorder="1" applyAlignment="1">
      <alignment horizontal="center" vertical="center"/>
    </xf>
    <xf numFmtId="0" fontId="38" fillId="0" borderId="19" xfId="3340" applyNumberFormat="1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104" fillId="0" borderId="19" xfId="32014" applyFont="1" applyFill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106" fillId="0" borderId="33" xfId="49719" applyFont="1" applyFill="1" applyBorder="1" applyAlignment="1">
      <alignment horizontal="center" vertical="center" wrapText="1"/>
    </xf>
    <xf numFmtId="41" fontId="106" fillId="0" borderId="29" xfId="49719" applyFont="1" applyFill="1" applyBorder="1" applyAlignment="1">
      <alignment horizontal="center" vertical="center"/>
    </xf>
    <xf numFmtId="41" fontId="106" fillId="0" borderId="35" xfId="49719" applyFont="1" applyFill="1" applyBorder="1" applyAlignment="1">
      <alignment horizontal="center" vertical="center"/>
    </xf>
    <xf numFmtId="41" fontId="106" fillId="0" borderId="30" xfId="49719" applyFont="1" applyFill="1" applyBorder="1" applyAlignment="1">
      <alignment horizontal="center" vertical="center"/>
    </xf>
    <xf numFmtId="41" fontId="106" fillId="0" borderId="36" xfId="49719" applyFont="1" applyFill="1" applyBorder="1" applyAlignment="1">
      <alignment horizontal="center" vertical="center"/>
    </xf>
    <xf numFmtId="41" fontId="106" fillId="0" borderId="31" xfId="49719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104" fillId="0" borderId="17" xfId="0" applyFont="1" applyBorder="1" applyAlignment="1">
      <alignment horizontal="center" vertical="center" wrapText="1"/>
    </xf>
    <xf numFmtId="0" fontId="104" fillId="0" borderId="18" xfId="0" applyFont="1" applyBorder="1" applyAlignment="1">
      <alignment horizontal="center" vertical="center" wrapText="1"/>
    </xf>
    <xf numFmtId="0" fontId="104" fillId="0" borderId="19" xfId="0" applyFont="1" applyBorder="1" applyAlignment="1">
      <alignment horizontal="center" vertical="center" wrapText="1"/>
    </xf>
    <xf numFmtId="0" fontId="105" fillId="0" borderId="17" xfId="0" applyFont="1" applyBorder="1" applyAlignment="1">
      <alignment horizontal="center" vertical="center" wrapText="1"/>
    </xf>
    <xf numFmtId="0" fontId="105" fillId="0" borderId="18" xfId="0" applyFont="1" applyBorder="1" applyAlignment="1">
      <alignment horizontal="center" vertical="center"/>
    </xf>
    <xf numFmtId="0" fontId="105" fillId="0" borderId="19" xfId="0" applyFont="1" applyBorder="1" applyAlignment="1">
      <alignment horizontal="center" vertical="center"/>
    </xf>
    <xf numFmtId="49" fontId="105" fillId="0" borderId="17" xfId="32014" applyNumberFormat="1" applyFont="1" applyFill="1" applyBorder="1" applyAlignment="1">
      <alignment horizontal="center" vertical="center" wrapText="1"/>
    </xf>
    <xf numFmtId="49" fontId="105" fillId="0" borderId="18" xfId="32014" applyNumberFormat="1" applyFont="1" applyFill="1" applyBorder="1" applyAlignment="1">
      <alignment horizontal="center" vertical="center" wrapText="1"/>
    </xf>
    <xf numFmtId="49" fontId="105" fillId="0" borderId="19" xfId="32014" applyNumberFormat="1" applyFon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8" fillId="0" borderId="3" xfId="0" applyFont="1" applyBorder="1" applyAlignment="1">
      <alignment vertical="center"/>
    </xf>
    <xf numFmtId="0" fontId="38" fillId="0" borderId="33" xfId="116" applyFont="1" applyFill="1" applyBorder="1" applyAlignment="1">
      <alignment horizontal="center" vertical="center" wrapText="1"/>
    </xf>
    <xf numFmtId="0" fontId="38" fillId="0" borderId="29" xfId="116" applyFont="1" applyFill="1" applyBorder="1" applyAlignment="1">
      <alignment horizontal="center" vertical="center" wrapText="1"/>
    </xf>
    <xf numFmtId="0" fontId="38" fillId="0" borderId="35" xfId="116" applyFont="1" applyFill="1" applyBorder="1" applyAlignment="1">
      <alignment horizontal="center" vertical="center" wrapText="1"/>
    </xf>
    <xf numFmtId="0" fontId="38" fillId="0" borderId="30" xfId="116" applyFont="1" applyFill="1" applyBorder="1" applyAlignment="1">
      <alignment horizontal="center" vertical="center" wrapText="1"/>
    </xf>
    <xf numFmtId="0" fontId="38" fillId="0" borderId="36" xfId="116" applyFont="1" applyFill="1" applyBorder="1" applyAlignment="1">
      <alignment horizontal="center" vertical="center" wrapText="1"/>
    </xf>
    <xf numFmtId="0" fontId="38" fillId="0" borderId="32" xfId="116" applyFont="1" applyFill="1" applyBorder="1" applyAlignment="1">
      <alignment horizontal="center" vertical="center" wrapText="1"/>
    </xf>
    <xf numFmtId="0" fontId="38" fillId="0" borderId="31" xfId="116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17" fontId="38" fillId="25" borderId="3" xfId="32014" applyNumberFormat="1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/>
    </xf>
    <xf numFmtId="0" fontId="38" fillId="25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38" fillId="0" borderId="34" xfId="32014" applyFont="1" applyFill="1" applyBorder="1" applyAlignment="1">
      <alignment horizontal="center" vertical="center"/>
    </xf>
    <xf numFmtId="0" fontId="38" fillId="0" borderId="0" xfId="32014" applyFont="1" applyFill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 wrapText="1"/>
    </xf>
    <xf numFmtId="0" fontId="38" fillId="0" borderId="18" xfId="49723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9" fontId="105" fillId="0" borderId="33" xfId="49728" applyFont="1" applyFill="1" applyBorder="1" applyAlignment="1">
      <alignment horizontal="center" vertical="center" wrapText="1"/>
    </xf>
    <xf numFmtId="49" fontId="104" fillId="0" borderId="17" xfId="32014" applyNumberFormat="1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104" fillId="0" borderId="3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25" borderId="17" xfId="32014" applyFont="1" applyFill="1" applyBorder="1" applyAlignment="1">
      <alignment horizontal="center" vertical="center" wrapText="1"/>
    </xf>
    <xf numFmtId="0" fontId="38" fillId="25" borderId="18" xfId="32014" applyFont="1" applyFill="1" applyBorder="1" applyAlignment="1">
      <alignment horizontal="center" vertical="center" wrapText="1"/>
    </xf>
    <xf numFmtId="17" fontId="38" fillId="25" borderId="33" xfId="32014" applyNumberFormat="1" applyFont="1" applyFill="1" applyBorder="1" applyAlignment="1">
      <alignment horizontal="center" vertical="center" wrapText="1"/>
    </xf>
    <xf numFmtId="17" fontId="38" fillId="25" borderId="34" xfId="32014" applyNumberFormat="1" applyFont="1" applyFill="1" applyBorder="1" applyAlignment="1">
      <alignment horizontal="center" vertical="center" wrapText="1"/>
    </xf>
    <xf numFmtId="17" fontId="38" fillId="25" borderId="29" xfId="32014" applyNumberFormat="1" applyFont="1" applyFill="1" applyBorder="1" applyAlignment="1">
      <alignment horizontal="center" vertical="center" wrapText="1"/>
    </xf>
    <xf numFmtId="17" fontId="38" fillId="25" borderId="35" xfId="32014" applyNumberFormat="1" applyFont="1" applyFill="1" applyBorder="1" applyAlignment="1">
      <alignment horizontal="center" vertical="center" wrapText="1"/>
    </xf>
    <xf numFmtId="17" fontId="38" fillId="25" borderId="0" xfId="32014" applyNumberFormat="1" applyFont="1" applyFill="1" applyAlignment="1">
      <alignment horizontal="center" vertical="center" wrapText="1"/>
    </xf>
    <xf numFmtId="17" fontId="38" fillId="25" borderId="30" xfId="32014" applyNumberFormat="1" applyFont="1" applyFill="1" applyBorder="1" applyAlignment="1">
      <alignment horizontal="center" vertical="center" wrapText="1"/>
    </xf>
    <xf numFmtId="0" fontId="38" fillId="25" borderId="3" xfId="32014" applyFont="1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41" fontId="104" fillId="0" borderId="29" xfId="32014" applyNumberFormat="1" applyFont="1" applyFill="1" applyBorder="1" applyAlignment="1">
      <alignment horizontal="center" vertical="center"/>
    </xf>
    <xf numFmtId="41" fontId="104" fillId="0" borderId="35" xfId="32014" applyNumberFormat="1" applyFont="1" applyFill="1" applyBorder="1" applyAlignment="1">
      <alignment horizontal="center" vertical="center"/>
    </xf>
    <xf numFmtId="41" fontId="104" fillId="0" borderId="30" xfId="32014" applyNumberFormat="1" applyFont="1" applyFill="1" applyBorder="1" applyAlignment="1">
      <alignment horizontal="center" vertical="center"/>
    </xf>
    <xf numFmtId="41" fontId="104" fillId="0" borderId="36" xfId="32014" applyNumberFormat="1" applyFont="1" applyFill="1" applyBorder="1" applyAlignment="1">
      <alignment horizontal="center" vertical="center"/>
    </xf>
    <xf numFmtId="41" fontId="104" fillId="0" borderId="31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 wrapText="1"/>
    </xf>
    <xf numFmtId="41" fontId="39" fillId="0" borderId="35" xfId="49726" applyNumberFormat="1" applyFont="1" applyBorder="1" applyAlignment="1">
      <alignment horizontal="center" vertical="center" wrapText="1"/>
    </xf>
    <xf numFmtId="41" fontId="39" fillId="0" borderId="30" xfId="49726" applyNumberFormat="1" applyFont="1" applyBorder="1" applyAlignment="1">
      <alignment horizontal="center" vertical="center" wrapText="1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1" xfId="49726" applyNumberFormat="1" applyFont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0" fontId="38" fillId="0" borderId="34" xfId="2500" applyBorder="1" applyAlignment="1">
      <alignment horizontal="center" vertical="center"/>
    </xf>
    <xf numFmtId="0" fontId="38" fillId="0" borderId="0" xfId="2500" applyBorder="1" applyAlignment="1">
      <alignment horizontal="center" vertical="center"/>
    </xf>
    <xf numFmtId="0" fontId="38" fillId="0" borderId="32" xfId="2500" applyBorder="1" applyAlignment="1">
      <alignment horizontal="center" vertical="center"/>
    </xf>
    <xf numFmtId="0" fontId="38" fillId="0" borderId="34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17" fontId="38" fillId="25" borderId="36" xfId="32014" applyNumberFormat="1" applyFont="1" applyFill="1" applyBorder="1" applyAlignment="1">
      <alignment horizontal="center" vertical="center" wrapText="1"/>
    </xf>
    <xf numFmtId="17" fontId="38" fillId="25" borderId="32" xfId="32014" applyNumberFormat="1" applyFont="1" applyFill="1" applyBorder="1" applyAlignment="1">
      <alignment horizontal="center" vertical="center" wrapText="1"/>
    </xf>
    <xf numFmtId="17" fontId="38" fillId="25" borderId="31" xfId="32014" applyNumberFormat="1" applyFont="1" applyFill="1" applyBorder="1" applyAlignment="1">
      <alignment horizontal="center" vertical="center" wrapText="1"/>
    </xf>
    <xf numFmtId="0" fontId="38" fillId="25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N57"/>
  <sheetViews>
    <sheetView tabSelected="1" zoomScale="70" zoomScaleNormal="70" workbookViewId="0">
      <selection activeCell="F6" sqref="F6"/>
    </sheetView>
  </sheetViews>
  <sheetFormatPr defaultColWidth="7.77734375" defaultRowHeight="14.25"/>
  <cols>
    <col min="1" max="1" width="23.44140625" style="23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50" t="s">
        <v>35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</row>
    <row r="2" spans="1:12" s="1" customFormat="1" ht="24.95" customHeight="1">
      <c r="A2" s="151" t="s">
        <v>2</v>
      </c>
      <c r="B2" s="153" t="s">
        <v>3</v>
      </c>
      <c r="C2" s="155" t="s">
        <v>525</v>
      </c>
      <c r="D2" s="155"/>
      <c r="E2" s="155"/>
      <c r="F2" s="155"/>
      <c r="G2" s="155"/>
      <c r="H2" s="155" t="s">
        <v>486</v>
      </c>
      <c r="I2" s="155"/>
      <c r="J2" s="155"/>
      <c r="K2" s="155"/>
      <c r="L2" s="156"/>
    </row>
    <row r="3" spans="1:12" s="1" customFormat="1" ht="24.95" customHeight="1">
      <c r="A3" s="152"/>
      <c r="B3" s="154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83" t="s">
        <v>0</v>
      </c>
    </row>
    <row r="4" spans="1:12" s="1" customFormat="1" ht="24.95" customHeight="1">
      <c r="A4" s="132" t="s">
        <v>25</v>
      </c>
      <c r="B4" s="147">
        <f>C4-H4</f>
        <v>-177</v>
      </c>
      <c r="C4" s="148">
        <f t="shared" ref="C4:L4" si="0">SUM(C5:C27)</f>
        <v>5107</v>
      </c>
      <c r="D4" s="148">
        <f t="shared" si="0"/>
        <v>66</v>
      </c>
      <c r="E4" s="148">
        <f t="shared" si="0"/>
        <v>296</v>
      </c>
      <c r="F4" s="148">
        <f t="shared" si="0"/>
        <v>3207</v>
      </c>
      <c r="G4" s="148">
        <f t="shared" si="0"/>
        <v>1538</v>
      </c>
      <c r="H4" s="148">
        <f t="shared" si="0"/>
        <v>5284</v>
      </c>
      <c r="I4" s="148">
        <f t="shared" si="0"/>
        <v>66</v>
      </c>
      <c r="J4" s="148">
        <f t="shared" si="0"/>
        <v>299</v>
      </c>
      <c r="K4" s="148">
        <f t="shared" si="0"/>
        <v>3341</v>
      </c>
      <c r="L4" s="149">
        <f t="shared" si="0"/>
        <v>1578</v>
      </c>
    </row>
    <row r="5" spans="1:12" ht="28.5">
      <c r="A5" s="133" t="s">
        <v>137</v>
      </c>
      <c r="B5" s="123">
        <f>C5-H5</f>
        <v>-3</v>
      </c>
      <c r="C5" s="124">
        <f>SUM(D5:G5)</f>
        <v>120</v>
      </c>
      <c r="D5" s="125">
        <v>0</v>
      </c>
      <c r="E5" s="125">
        <v>0</v>
      </c>
      <c r="F5" s="125">
        <v>5</v>
      </c>
      <c r="G5" s="125">
        <v>115</v>
      </c>
      <c r="H5" s="126">
        <f>SUM(I5:L5)</f>
        <v>123</v>
      </c>
      <c r="I5" s="125">
        <v>0</v>
      </c>
      <c r="J5" s="125">
        <v>0</v>
      </c>
      <c r="K5" s="125">
        <v>6</v>
      </c>
      <c r="L5" s="145">
        <v>117</v>
      </c>
    </row>
    <row r="6" spans="1:12" ht="24.95" customHeight="1">
      <c r="A6" s="134" t="s">
        <v>34</v>
      </c>
      <c r="B6" s="123">
        <f>C6-H6</f>
        <v>31</v>
      </c>
      <c r="C6" s="124">
        <f>SUM(D6:G6)</f>
        <v>1921</v>
      </c>
      <c r="D6" s="125">
        <v>0</v>
      </c>
      <c r="E6" s="125">
        <v>8</v>
      </c>
      <c r="F6" s="125">
        <v>1146</v>
      </c>
      <c r="G6" s="125">
        <v>767</v>
      </c>
      <c r="H6" s="126">
        <f>SUM(I6:L6)</f>
        <v>1890</v>
      </c>
      <c r="I6" s="125">
        <v>0</v>
      </c>
      <c r="J6" s="125">
        <v>8</v>
      </c>
      <c r="K6" s="125">
        <v>1114</v>
      </c>
      <c r="L6" s="145">
        <v>768</v>
      </c>
    </row>
    <row r="7" spans="1:12" ht="24.95" customHeight="1">
      <c r="A7" s="134" t="s">
        <v>42</v>
      </c>
      <c r="B7" s="123">
        <f t="shared" ref="B7:B27" si="1">C7-H7</f>
        <v>-20</v>
      </c>
      <c r="C7" s="124">
        <f>SUM(D7:G7)</f>
        <v>431</v>
      </c>
      <c r="D7" s="125">
        <v>53</v>
      </c>
      <c r="E7" s="125">
        <v>100</v>
      </c>
      <c r="F7" s="125">
        <v>265</v>
      </c>
      <c r="G7" s="125">
        <v>13</v>
      </c>
      <c r="H7" s="126">
        <f t="shared" ref="H7:H27" si="2">SUM(I7:L7)</f>
        <v>451</v>
      </c>
      <c r="I7" s="125">
        <v>53</v>
      </c>
      <c r="J7" s="125">
        <v>103</v>
      </c>
      <c r="K7" s="125">
        <v>282</v>
      </c>
      <c r="L7" s="145">
        <v>13</v>
      </c>
    </row>
    <row r="8" spans="1:12" ht="24.95" customHeight="1">
      <c r="A8" s="134" t="s">
        <v>53</v>
      </c>
      <c r="B8" s="123">
        <f t="shared" si="1"/>
        <v>-8</v>
      </c>
      <c r="C8" s="124">
        <f>SUM(D8:G8)</f>
        <v>145</v>
      </c>
      <c r="D8" s="125">
        <v>0</v>
      </c>
      <c r="E8" s="125">
        <v>0</v>
      </c>
      <c r="F8" s="125">
        <v>53</v>
      </c>
      <c r="G8" s="125">
        <v>92</v>
      </c>
      <c r="H8" s="126">
        <f t="shared" si="2"/>
        <v>153</v>
      </c>
      <c r="I8" s="125">
        <v>0</v>
      </c>
      <c r="J8" s="125">
        <v>0</v>
      </c>
      <c r="K8" s="125">
        <v>53</v>
      </c>
      <c r="L8" s="145">
        <v>100</v>
      </c>
    </row>
    <row r="9" spans="1:12" ht="24.95" customHeight="1">
      <c r="A9" s="134" t="s">
        <v>56</v>
      </c>
      <c r="B9" s="123">
        <f t="shared" si="1"/>
        <v>-19</v>
      </c>
      <c r="C9" s="124">
        <f t="shared" ref="C9:C27" si="3">SUM(D9:G9)</f>
        <v>90</v>
      </c>
      <c r="D9" s="125">
        <v>0</v>
      </c>
      <c r="E9" s="125">
        <v>0</v>
      </c>
      <c r="F9" s="125">
        <v>90</v>
      </c>
      <c r="G9" s="125">
        <v>0</v>
      </c>
      <c r="H9" s="126">
        <f t="shared" si="2"/>
        <v>109</v>
      </c>
      <c r="I9" s="125">
        <v>0</v>
      </c>
      <c r="J9" s="125">
        <v>0</v>
      </c>
      <c r="K9" s="125">
        <v>109</v>
      </c>
      <c r="L9" s="145">
        <v>0</v>
      </c>
    </row>
    <row r="10" spans="1:12" ht="24.95" customHeight="1">
      <c r="A10" s="134" t="s">
        <v>57</v>
      </c>
      <c r="B10" s="123">
        <f t="shared" si="1"/>
        <v>-30</v>
      </c>
      <c r="C10" s="124">
        <f t="shared" si="3"/>
        <v>715</v>
      </c>
      <c r="D10" s="125">
        <v>13</v>
      </c>
      <c r="E10" s="125">
        <v>188</v>
      </c>
      <c r="F10" s="125">
        <v>317</v>
      </c>
      <c r="G10" s="125">
        <v>197</v>
      </c>
      <c r="H10" s="126">
        <f t="shared" si="2"/>
        <v>745</v>
      </c>
      <c r="I10" s="125">
        <v>13</v>
      </c>
      <c r="J10" s="125">
        <v>188</v>
      </c>
      <c r="K10" s="125">
        <v>337</v>
      </c>
      <c r="L10" s="145">
        <v>207</v>
      </c>
    </row>
    <row r="11" spans="1:12" ht="24.95" customHeight="1">
      <c r="A11" s="134" t="s">
        <v>99</v>
      </c>
      <c r="B11" s="123">
        <f>C11-H11</f>
        <v>0</v>
      </c>
      <c r="C11" s="124">
        <f t="shared" si="3"/>
        <v>2</v>
      </c>
      <c r="D11" s="125">
        <v>0</v>
      </c>
      <c r="E11" s="125">
        <v>0</v>
      </c>
      <c r="F11" s="125">
        <v>1</v>
      </c>
      <c r="G11" s="125">
        <v>1</v>
      </c>
      <c r="H11" s="126">
        <f>SUM(I11:L11)</f>
        <v>2</v>
      </c>
      <c r="I11" s="125">
        <v>0</v>
      </c>
      <c r="J11" s="125">
        <v>0</v>
      </c>
      <c r="K11" s="125">
        <v>1</v>
      </c>
      <c r="L11" s="145">
        <v>1</v>
      </c>
    </row>
    <row r="12" spans="1:12" ht="24.95" customHeight="1">
      <c r="A12" s="134" t="s">
        <v>83</v>
      </c>
      <c r="B12" s="123">
        <f t="shared" si="1"/>
        <v>0</v>
      </c>
      <c r="C12" s="124">
        <f t="shared" si="3"/>
        <v>1</v>
      </c>
      <c r="D12" s="125">
        <v>0</v>
      </c>
      <c r="E12" s="125">
        <v>0</v>
      </c>
      <c r="F12" s="125">
        <v>0</v>
      </c>
      <c r="G12" s="125">
        <v>1</v>
      </c>
      <c r="H12" s="126">
        <f t="shared" si="2"/>
        <v>1</v>
      </c>
      <c r="I12" s="125">
        <v>0</v>
      </c>
      <c r="J12" s="125">
        <v>0</v>
      </c>
      <c r="K12" s="125">
        <v>0</v>
      </c>
      <c r="L12" s="145">
        <v>1</v>
      </c>
    </row>
    <row r="13" spans="1:12" ht="24.95" customHeight="1">
      <c r="A13" s="134" t="s">
        <v>86</v>
      </c>
      <c r="B13" s="123">
        <f t="shared" si="1"/>
        <v>-17</v>
      </c>
      <c r="C13" s="124">
        <f t="shared" si="3"/>
        <v>330</v>
      </c>
      <c r="D13" s="125">
        <v>0</v>
      </c>
      <c r="E13" s="125">
        <v>0</v>
      </c>
      <c r="F13" s="125">
        <v>234</v>
      </c>
      <c r="G13" s="125">
        <v>96</v>
      </c>
      <c r="H13" s="126">
        <f t="shared" si="2"/>
        <v>347</v>
      </c>
      <c r="I13" s="125">
        <v>0</v>
      </c>
      <c r="J13" s="125">
        <v>0</v>
      </c>
      <c r="K13" s="125">
        <v>245</v>
      </c>
      <c r="L13" s="145">
        <v>102</v>
      </c>
    </row>
    <row r="14" spans="1:12" ht="24.75" customHeight="1">
      <c r="A14" s="134" t="s">
        <v>122</v>
      </c>
      <c r="B14" s="123">
        <f t="shared" si="1"/>
        <v>0</v>
      </c>
      <c r="C14" s="124">
        <f t="shared" si="3"/>
        <v>0</v>
      </c>
      <c r="D14" s="125">
        <v>0</v>
      </c>
      <c r="E14" s="125">
        <v>0</v>
      </c>
      <c r="F14" s="125">
        <v>0</v>
      </c>
      <c r="G14" s="125">
        <v>0</v>
      </c>
      <c r="H14" s="126">
        <f t="shared" si="2"/>
        <v>0</v>
      </c>
      <c r="I14" s="125">
        <v>0</v>
      </c>
      <c r="J14" s="125">
        <v>0</v>
      </c>
      <c r="K14" s="125">
        <v>0</v>
      </c>
      <c r="L14" s="145">
        <v>0</v>
      </c>
    </row>
    <row r="15" spans="1:12" ht="24.95" customHeight="1">
      <c r="A15" s="134" t="s">
        <v>94</v>
      </c>
      <c r="B15" s="123">
        <f t="shared" si="1"/>
        <v>-84</v>
      </c>
      <c r="C15" s="124">
        <f t="shared" si="3"/>
        <v>757</v>
      </c>
      <c r="D15" s="125">
        <v>0</v>
      </c>
      <c r="E15" s="125">
        <v>0</v>
      </c>
      <c r="F15" s="125">
        <v>511</v>
      </c>
      <c r="G15" s="125">
        <v>246</v>
      </c>
      <c r="H15" s="124">
        <f t="shared" si="2"/>
        <v>841</v>
      </c>
      <c r="I15" s="125">
        <v>0</v>
      </c>
      <c r="J15" s="125">
        <v>0</v>
      </c>
      <c r="K15" s="125">
        <v>582</v>
      </c>
      <c r="L15" s="145">
        <v>259</v>
      </c>
    </row>
    <row r="16" spans="1:12" ht="24.95" customHeight="1">
      <c r="A16" s="134" t="s">
        <v>101</v>
      </c>
      <c r="B16" s="123">
        <f t="shared" si="1"/>
        <v>0</v>
      </c>
      <c r="C16" s="124">
        <f t="shared" si="3"/>
        <v>0</v>
      </c>
      <c r="D16" s="125">
        <v>0</v>
      </c>
      <c r="E16" s="125">
        <v>0</v>
      </c>
      <c r="F16" s="125">
        <v>0</v>
      </c>
      <c r="G16" s="125">
        <v>0</v>
      </c>
      <c r="H16" s="124">
        <f t="shared" si="2"/>
        <v>0</v>
      </c>
      <c r="I16" s="125">
        <v>0</v>
      </c>
      <c r="J16" s="125">
        <v>0</v>
      </c>
      <c r="K16" s="125">
        <v>0</v>
      </c>
      <c r="L16" s="145">
        <v>0</v>
      </c>
    </row>
    <row r="17" spans="1:14" ht="24.95" customHeight="1">
      <c r="A17" s="134" t="s">
        <v>103</v>
      </c>
      <c r="B17" s="123">
        <f t="shared" si="1"/>
        <v>0</v>
      </c>
      <c r="C17" s="124">
        <f t="shared" si="3"/>
        <v>0</v>
      </c>
      <c r="D17" s="125">
        <v>0</v>
      </c>
      <c r="E17" s="125">
        <v>0</v>
      </c>
      <c r="F17" s="125">
        <v>0</v>
      </c>
      <c r="G17" s="125">
        <v>0</v>
      </c>
      <c r="H17" s="124">
        <f t="shared" si="2"/>
        <v>0</v>
      </c>
      <c r="I17" s="125">
        <v>0</v>
      </c>
      <c r="J17" s="125">
        <v>0</v>
      </c>
      <c r="K17" s="125">
        <v>0</v>
      </c>
      <c r="L17" s="145">
        <v>0</v>
      </c>
    </row>
    <row r="18" spans="1:14" ht="24.95" customHeight="1">
      <c r="A18" s="134" t="s">
        <v>105</v>
      </c>
      <c r="B18" s="123">
        <f t="shared" si="1"/>
        <v>0</v>
      </c>
      <c r="C18" s="124">
        <f t="shared" si="3"/>
        <v>0</v>
      </c>
      <c r="D18" s="125">
        <v>0</v>
      </c>
      <c r="E18" s="125">
        <v>0</v>
      </c>
      <c r="F18" s="125">
        <v>0</v>
      </c>
      <c r="G18" s="125">
        <v>0</v>
      </c>
      <c r="H18" s="124">
        <f t="shared" si="2"/>
        <v>0</v>
      </c>
      <c r="I18" s="125">
        <v>0</v>
      </c>
      <c r="J18" s="125">
        <v>0</v>
      </c>
      <c r="K18" s="125">
        <v>0</v>
      </c>
      <c r="L18" s="145">
        <v>0</v>
      </c>
    </row>
    <row r="19" spans="1:14" ht="24.95" customHeight="1">
      <c r="A19" s="134" t="s">
        <v>107</v>
      </c>
      <c r="B19" s="123">
        <f t="shared" si="1"/>
        <v>0</v>
      </c>
      <c r="C19" s="124">
        <f t="shared" si="3"/>
        <v>0</v>
      </c>
      <c r="D19" s="125">
        <v>0</v>
      </c>
      <c r="E19" s="125">
        <v>0</v>
      </c>
      <c r="F19" s="125">
        <v>0</v>
      </c>
      <c r="G19" s="125">
        <v>0</v>
      </c>
      <c r="H19" s="124">
        <f t="shared" si="2"/>
        <v>0</v>
      </c>
      <c r="I19" s="125">
        <v>0</v>
      </c>
      <c r="J19" s="125">
        <v>0</v>
      </c>
      <c r="K19" s="125">
        <v>0</v>
      </c>
      <c r="L19" s="145">
        <v>0</v>
      </c>
    </row>
    <row r="20" spans="1:14" ht="24" customHeight="1">
      <c r="A20" s="134" t="s">
        <v>95</v>
      </c>
      <c r="B20" s="123">
        <f t="shared" si="1"/>
        <v>0</v>
      </c>
      <c r="C20" s="124">
        <f t="shared" si="3"/>
        <v>31</v>
      </c>
      <c r="D20" s="125">
        <v>0</v>
      </c>
      <c r="E20" s="125">
        <v>0</v>
      </c>
      <c r="F20" s="125">
        <v>31</v>
      </c>
      <c r="G20" s="125">
        <v>0</v>
      </c>
      <c r="H20" s="124">
        <f t="shared" si="2"/>
        <v>31</v>
      </c>
      <c r="I20" s="125">
        <v>0</v>
      </c>
      <c r="J20" s="125">
        <v>0</v>
      </c>
      <c r="K20" s="125">
        <v>31</v>
      </c>
      <c r="L20" s="145">
        <v>0</v>
      </c>
    </row>
    <row r="21" spans="1:14" ht="24.95" customHeight="1">
      <c r="A21" s="134" t="s">
        <v>109</v>
      </c>
      <c r="B21" s="123">
        <f t="shared" si="1"/>
        <v>0</v>
      </c>
      <c r="C21" s="124">
        <f t="shared" si="3"/>
        <v>0</v>
      </c>
      <c r="D21" s="125">
        <v>0</v>
      </c>
      <c r="E21" s="125">
        <v>0</v>
      </c>
      <c r="F21" s="125">
        <v>0</v>
      </c>
      <c r="G21" s="125">
        <v>0</v>
      </c>
      <c r="H21" s="124">
        <f t="shared" si="2"/>
        <v>0</v>
      </c>
      <c r="I21" s="125">
        <v>0</v>
      </c>
      <c r="J21" s="125">
        <v>0</v>
      </c>
      <c r="K21" s="125">
        <v>0</v>
      </c>
      <c r="L21" s="145">
        <v>0</v>
      </c>
    </row>
    <row r="22" spans="1:14" ht="24.95" customHeight="1">
      <c r="A22" s="134" t="s">
        <v>111</v>
      </c>
      <c r="B22" s="123">
        <f t="shared" si="1"/>
        <v>0</v>
      </c>
      <c r="C22" s="124">
        <f t="shared" si="3"/>
        <v>0</v>
      </c>
      <c r="D22" s="125">
        <v>0</v>
      </c>
      <c r="E22" s="125">
        <v>0</v>
      </c>
      <c r="F22" s="125">
        <v>0</v>
      </c>
      <c r="G22" s="125">
        <v>0</v>
      </c>
      <c r="H22" s="124">
        <f t="shared" si="2"/>
        <v>0</v>
      </c>
      <c r="I22" s="125">
        <v>0</v>
      </c>
      <c r="J22" s="125">
        <v>0</v>
      </c>
      <c r="K22" s="125">
        <v>0</v>
      </c>
      <c r="L22" s="145">
        <v>0</v>
      </c>
    </row>
    <row r="23" spans="1:14" ht="24.95" customHeight="1">
      <c r="A23" s="134" t="s">
        <v>113</v>
      </c>
      <c r="B23" s="123">
        <f t="shared" si="1"/>
        <v>-8</v>
      </c>
      <c r="C23" s="124">
        <f t="shared" si="3"/>
        <v>531</v>
      </c>
      <c r="D23" s="125">
        <v>0</v>
      </c>
      <c r="E23" s="125">
        <v>0</v>
      </c>
      <c r="F23" s="125">
        <v>529</v>
      </c>
      <c r="G23" s="125">
        <v>2</v>
      </c>
      <c r="H23" s="124">
        <f t="shared" si="2"/>
        <v>539</v>
      </c>
      <c r="I23" s="125">
        <v>0</v>
      </c>
      <c r="J23" s="125">
        <v>0</v>
      </c>
      <c r="K23" s="125">
        <v>537</v>
      </c>
      <c r="L23" s="145">
        <v>2</v>
      </c>
    </row>
    <row r="24" spans="1:14" ht="24.95" customHeight="1">
      <c r="A24" s="134" t="s">
        <v>115</v>
      </c>
      <c r="B24" s="123">
        <f t="shared" si="1"/>
        <v>0</v>
      </c>
      <c r="C24" s="124">
        <f t="shared" si="3"/>
        <v>0</v>
      </c>
      <c r="D24" s="125">
        <v>0</v>
      </c>
      <c r="E24" s="125">
        <v>0</v>
      </c>
      <c r="F24" s="125">
        <v>0</v>
      </c>
      <c r="G24" s="125">
        <v>0</v>
      </c>
      <c r="H24" s="124">
        <f t="shared" si="2"/>
        <v>0</v>
      </c>
      <c r="I24" s="125">
        <v>0</v>
      </c>
      <c r="J24" s="125">
        <v>0</v>
      </c>
      <c r="K24" s="125">
        <v>0</v>
      </c>
      <c r="L24" s="145">
        <v>0</v>
      </c>
    </row>
    <row r="25" spans="1:14" ht="24.95" customHeight="1">
      <c r="A25" s="134" t="s">
        <v>117</v>
      </c>
      <c r="B25" s="123">
        <f t="shared" si="1"/>
        <v>0</v>
      </c>
      <c r="C25" s="124">
        <f t="shared" si="3"/>
        <v>0</v>
      </c>
      <c r="D25" s="125">
        <v>0</v>
      </c>
      <c r="E25" s="125">
        <v>0</v>
      </c>
      <c r="F25" s="125">
        <v>0</v>
      </c>
      <c r="G25" s="125">
        <v>0</v>
      </c>
      <c r="H25" s="124">
        <f t="shared" si="2"/>
        <v>0</v>
      </c>
      <c r="I25" s="125">
        <v>0</v>
      </c>
      <c r="J25" s="125">
        <v>0</v>
      </c>
      <c r="K25" s="125">
        <v>0</v>
      </c>
      <c r="L25" s="145">
        <v>0</v>
      </c>
    </row>
    <row r="26" spans="1:14" ht="24.95" customHeight="1">
      <c r="A26" s="134" t="s">
        <v>119</v>
      </c>
      <c r="B26" s="123">
        <f t="shared" si="1"/>
        <v>-19</v>
      </c>
      <c r="C26" s="124">
        <f t="shared" si="3"/>
        <v>33</v>
      </c>
      <c r="D26" s="125">
        <v>0</v>
      </c>
      <c r="E26" s="125">
        <v>0</v>
      </c>
      <c r="F26" s="125">
        <v>25</v>
      </c>
      <c r="G26" s="125">
        <v>8</v>
      </c>
      <c r="H26" s="124">
        <f t="shared" si="2"/>
        <v>52</v>
      </c>
      <c r="I26" s="125">
        <v>0</v>
      </c>
      <c r="J26" s="125">
        <v>0</v>
      </c>
      <c r="K26" s="125">
        <v>44</v>
      </c>
      <c r="L26" s="145">
        <v>8</v>
      </c>
    </row>
    <row r="27" spans="1:14" ht="24.95" customHeight="1" thickBot="1">
      <c r="A27" s="135" t="s">
        <v>121</v>
      </c>
      <c r="B27" s="130">
        <f t="shared" si="1"/>
        <v>0</v>
      </c>
      <c r="C27" s="131">
        <f t="shared" si="3"/>
        <v>0</v>
      </c>
      <c r="D27" s="136">
        <v>0</v>
      </c>
      <c r="E27" s="136">
        <v>0</v>
      </c>
      <c r="F27" s="136">
        <v>0</v>
      </c>
      <c r="G27" s="136">
        <v>0</v>
      </c>
      <c r="H27" s="131">
        <f t="shared" si="2"/>
        <v>0</v>
      </c>
      <c r="I27" s="136">
        <v>0</v>
      </c>
      <c r="J27" s="136">
        <v>0</v>
      </c>
      <c r="K27" s="136">
        <v>0</v>
      </c>
      <c r="L27" s="146">
        <v>0</v>
      </c>
      <c r="M27" s="122"/>
      <c r="N27" s="122"/>
    </row>
    <row r="28" spans="1:14" ht="24.95" customHeight="1"/>
    <row r="29" spans="1:14" ht="24.95" customHeight="1">
      <c r="A29" s="150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</row>
    <row r="30" spans="1:14" ht="24.95" customHeight="1" thickBot="1">
      <c r="A30" s="150" t="s">
        <v>36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</row>
    <row r="31" spans="1:14" ht="24.95" customHeight="1">
      <c r="A31" s="151" t="s">
        <v>2</v>
      </c>
      <c r="B31" s="153" t="s">
        <v>3</v>
      </c>
      <c r="C31" s="155" t="s">
        <v>525</v>
      </c>
      <c r="D31" s="155"/>
      <c r="E31" s="155"/>
      <c r="F31" s="155"/>
      <c r="G31" s="155"/>
      <c r="H31" s="155" t="s">
        <v>486</v>
      </c>
      <c r="I31" s="155"/>
      <c r="J31" s="155"/>
      <c r="K31" s="155"/>
      <c r="L31" s="156"/>
    </row>
    <row r="32" spans="1:14" ht="24.95" customHeight="1">
      <c r="A32" s="152"/>
      <c r="B32" s="154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83" t="s">
        <v>0</v>
      </c>
    </row>
    <row r="33" spans="1:13" s="1" customFormat="1" ht="24.95" customHeight="1">
      <c r="A33" s="132" t="s">
        <v>25</v>
      </c>
      <c r="B33" s="147">
        <f>C33-H33</f>
        <v>-3</v>
      </c>
      <c r="C33" s="148">
        <f t="shared" ref="C33:L33" si="4">SUM(C34:C56)</f>
        <v>2970</v>
      </c>
      <c r="D33" s="148">
        <f t="shared" si="4"/>
        <v>66</v>
      </c>
      <c r="E33" s="148">
        <f t="shared" si="4"/>
        <v>296</v>
      </c>
      <c r="F33" s="148">
        <f t="shared" si="4"/>
        <v>2042</v>
      </c>
      <c r="G33" s="148">
        <f t="shared" si="4"/>
        <v>566</v>
      </c>
      <c r="H33" s="148">
        <f t="shared" si="4"/>
        <v>2973</v>
      </c>
      <c r="I33" s="148">
        <f t="shared" si="4"/>
        <v>66</v>
      </c>
      <c r="J33" s="148">
        <f t="shared" si="4"/>
        <v>299</v>
      </c>
      <c r="K33" s="148">
        <f t="shared" si="4"/>
        <v>2033</v>
      </c>
      <c r="L33" s="149">
        <f t="shared" si="4"/>
        <v>575</v>
      </c>
    </row>
    <row r="34" spans="1:13" ht="28.5">
      <c r="A34" s="133" t="s">
        <v>138</v>
      </c>
      <c r="B34" s="123">
        <f t="shared" ref="B34:B56" si="5">C34-H34</f>
        <v>-3</v>
      </c>
      <c r="C34" s="124">
        <f>SUM(D34:G34)</f>
        <v>120</v>
      </c>
      <c r="D34" s="125">
        <v>0</v>
      </c>
      <c r="E34" s="125">
        <v>0</v>
      </c>
      <c r="F34" s="125">
        <v>5</v>
      </c>
      <c r="G34" s="125">
        <v>115</v>
      </c>
      <c r="H34" s="124">
        <f>SUM(I34:L34)</f>
        <v>123</v>
      </c>
      <c r="I34" s="125">
        <v>0</v>
      </c>
      <c r="J34" s="125">
        <v>0</v>
      </c>
      <c r="K34" s="125">
        <v>6</v>
      </c>
      <c r="L34" s="145">
        <v>117</v>
      </c>
    </row>
    <row r="35" spans="1:13" ht="24.95" customHeight="1">
      <c r="A35" s="134" t="s">
        <v>34</v>
      </c>
      <c r="B35" s="123">
        <f t="shared" ref="B35" si="6">C35-H35</f>
        <v>56</v>
      </c>
      <c r="C35" s="124">
        <f>SUM(D35:G35)</f>
        <v>1128</v>
      </c>
      <c r="D35" s="125">
        <v>0</v>
      </c>
      <c r="E35" s="125">
        <v>8</v>
      </c>
      <c r="F35" s="125">
        <v>832</v>
      </c>
      <c r="G35" s="125">
        <v>288</v>
      </c>
      <c r="H35" s="124">
        <f>SUM(I35:L35)</f>
        <v>1072</v>
      </c>
      <c r="I35" s="125">
        <v>0</v>
      </c>
      <c r="J35" s="125">
        <v>8</v>
      </c>
      <c r="K35" s="125">
        <v>778</v>
      </c>
      <c r="L35" s="145">
        <v>286</v>
      </c>
    </row>
    <row r="36" spans="1:13" ht="24.95" customHeight="1">
      <c r="A36" s="134" t="s">
        <v>37</v>
      </c>
      <c r="B36" s="123">
        <f t="shared" si="5"/>
        <v>-20</v>
      </c>
      <c r="C36" s="124">
        <f t="shared" ref="C36:C56" si="7">SUM(D36:G36)</f>
        <v>431</v>
      </c>
      <c r="D36" s="125">
        <v>53</v>
      </c>
      <c r="E36" s="125">
        <v>100</v>
      </c>
      <c r="F36" s="125">
        <v>265</v>
      </c>
      <c r="G36" s="125">
        <v>13</v>
      </c>
      <c r="H36" s="124">
        <f t="shared" ref="H36:H56" si="8">SUM(I36:L36)</f>
        <v>451</v>
      </c>
      <c r="I36" s="125">
        <v>53</v>
      </c>
      <c r="J36" s="125">
        <v>103</v>
      </c>
      <c r="K36" s="125">
        <v>282</v>
      </c>
      <c r="L36" s="145">
        <v>13</v>
      </c>
    </row>
    <row r="37" spans="1:13" ht="24.95" customHeight="1">
      <c r="A37" s="134" t="s">
        <v>52</v>
      </c>
      <c r="B37" s="123">
        <f t="shared" si="5"/>
        <v>0</v>
      </c>
      <c r="C37" s="124">
        <f t="shared" si="7"/>
        <v>53</v>
      </c>
      <c r="D37" s="125">
        <v>0</v>
      </c>
      <c r="E37" s="125">
        <v>0</v>
      </c>
      <c r="F37" s="125">
        <v>53</v>
      </c>
      <c r="G37" s="125">
        <v>0</v>
      </c>
      <c r="H37" s="124">
        <f t="shared" si="8"/>
        <v>53</v>
      </c>
      <c r="I37" s="125">
        <v>0</v>
      </c>
      <c r="J37" s="125">
        <v>0</v>
      </c>
      <c r="K37" s="125">
        <v>53</v>
      </c>
      <c r="L37" s="145">
        <v>0</v>
      </c>
    </row>
    <row r="38" spans="1:13" ht="24.95" customHeight="1">
      <c r="A38" s="134" t="s">
        <v>56</v>
      </c>
      <c r="B38" s="123">
        <f t="shared" si="5"/>
        <v>0</v>
      </c>
      <c r="C38" s="124">
        <f t="shared" si="7"/>
        <v>5</v>
      </c>
      <c r="D38" s="125">
        <v>0</v>
      </c>
      <c r="E38" s="125">
        <v>0</v>
      </c>
      <c r="F38" s="125">
        <v>5</v>
      </c>
      <c r="G38" s="125">
        <v>0</v>
      </c>
      <c r="H38" s="124">
        <f t="shared" si="8"/>
        <v>5</v>
      </c>
      <c r="I38" s="125">
        <v>0</v>
      </c>
      <c r="J38" s="125">
        <v>0</v>
      </c>
      <c r="K38" s="125">
        <v>5</v>
      </c>
      <c r="L38" s="145">
        <v>0</v>
      </c>
    </row>
    <row r="39" spans="1:13" ht="24.95" customHeight="1">
      <c r="A39" s="134" t="s">
        <v>78</v>
      </c>
      <c r="B39" s="123">
        <f t="shared" si="5"/>
        <v>-9</v>
      </c>
      <c r="C39" s="124">
        <f t="shared" si="7"/>
        <v>538</v>
      </c>
      <c r="D39" s="125">
        <v>13</v>
      </c>
      <c r="E39" s="125">
        <v>188</v>
      </c>
      <c r="F39" s="125">
        <v>199</v>
      </c>
      <c r="G39" s="125">
        <v>138</v>
      </c>
      <c r="H39" s="124">
        <f t="shared" si="8"/>
        <v>547</v>
      </c>
      <c r="I39" s="125">
        <v>13</v>
      </c>
      <c r="J39" s="125">
        <v>188</v>
      </c>
      <c r="K39" s="125">
        <v>199</v>
      </c>
      <c r="L39" s="145">
        <v>147</v>
      </c>
    </row>
    <row r="40" spans="1:13" ht="24.95" customHeight="1">
      <c r="A40" s="134" t="s">
        <v>99</v>
      </c>
      <c r="B40" s="123">
        <f t="shared" si="5"/>
        <v>0</v>
      </c>
      <c r="C40" s="124">
        <f t="shared" si="7"/>
        <v>1</v>
      </c>
      <c r="D40" s="125">
        <v>0</v>
      </c>
      <c r="E40" s="125">
        <v>0</v>
      </c>
      <c r="F40" s="125">
        <v>0</v>
      </c>
      <c r="G40" s="125">
        <v>1</v>
      </c>
      <c r="H40" s="124">
        <f t="shared" si="8"/>
        <v>1</v>
      </c>
      <c r="I40" s="125">
        <v>0</v>
      </c>
      <c r="J40" s="125">
        <v>0</v>
      </c>
      <c r="K40" s="125">
        <v>0</v>
      </c>
      <c r="L40" s="145">
        <v>1</v>
      </c>
    </row>
    <row r="41" spans="1:13" ht="24.95" customHeight="1">
      <c r="A41" s="134" t="s">
        <v>83</v>
      </c>
      <c r="B41" s="123">
        <f t="shared" si="5"/>
        <v>0</v>
      </c>
      <c r="C41" s="124">
        <f t="shared" si="7"/>
        <v>1</v>
      </c>
      <c r="D41" s="125">
        <v>0</v>
      </c>
      <c r="E41" s="125">
        <v>0</v>
      </c>
      <c r="F41" s="125">
        <v>0</v>
      </c>
      <c r="G41" s="125">
        <v>1</v>
      </c>
      <c r="H41" s="124">
        <f t="shared" si="8"/>
        <v>1</v>
      </c>
      <c r="I41" s="125">
        <v>0</v>
      </c>
      <c r="J41" s="125">
        <v>0</v>
      </c>
      <c r="K41" s="125">
        <v>0</v>
      </c>
      <c r="L41" s="145">
        <v>1</v>
      </c>
    </row>
    <row r="42" spans="1:13" ht="24.95" customHeight="1">
      <c r="A42" s="134" t="s">
        <v>86</v>
      </c>
      <c r="B42" s="123">
        <f t="shared" si="5"/>
        <v>0</v>
      </c>
      <c r="C42" s="124">
        <f t="shared" si="7"/>
        <v>83</v>
      </c>
      <c r="D42" s="125">
        <v>0</v>
      </c>
      <c r="E42" s="125">
        <v>0</v>
      </c>
      <c r="F42" s="125">
        <v>83</v>
      </c>
      <c r="G42" s="125">
        <v>0</v>
      </c>
      <c r="H42" s="126">
        <f t="shared" si="8"/>
        <v>83</v>
      </c>
      <c r="I42" s="125">
        <v>0</v>
      </c>
      <c r="J42" s="125">
        <v>0</v>
      </c>
      <c r="K42" s="125">
        <v>83</v>
      </c>
      <c r="L42" s="145">
        <v>0</v>
      </c>
    </row>
    <row r="43" spans="1:13" ht="24.95" customHeight="1">
      <c r="A43" s="134" t="s">
        <v>122</v>
      </c>
      <c r="B43" s="123">
        <f t="shared" si="5"/>
        <v>0</v>
      </c>
      <c r="C43" s="124">
        <f t="shared" si="7"/>
        <v>0</v>
      </c>
      <c r="D43" s="125">
        <v>0</v>
      </c>
      <c r="E43" s="125">
        <v>0</v>
      </c>
      <c r="F43" s="125">
        <v>0</v>
      </c>
      <c r="G43" s="125">
        <v>0</v>
      </c>
      <c r="H43" s="124">
        <f t="shared" si="8"/>
        <v>0</v>
      </c>
      <c r="I43" s="125">
        <v>0</v>
      </c>
      <c r="J43" s="125">
        <v>0</v>
      </c>
      <c r="K43" s="125">
        <v>0</v>
      </c>
      <c r="L43" s="145">
        <v>0</v>
      </c>
      <c r="M43" s="122"/>
    </row>
    <row r="44" spans="1:13" ht="24.75" customHeight="1">
      <c r="A44" s="134" t="s">
        <v>94</v>
      </c>
      <c r="B44" s="123">
        <f t="shared" si="5"/>
        <v>0</v>
      </c>
      <c r="C44" s="124">
        <f t="shared" si="7"/>
        <v>15</v>
      </c>
      <c r="D44" s="125">
        <v>0</v>
      </c>
      <c r="E44" s="125">
        <v>0</v>
      </c>
      <c r="F44" s="125">
        <v>15</v>
      </c>
      <c r="G44" s="125">
        <v>0</v>
      </c>
      <c r="H44" s="124">
        <f t="shared" si="8"/>
        <v>15</v>
      </c>
      <c r="I44" s="125">
        <v>0</v>
      </c>
      <c r="J44" s="125">
        <v>0</v>
      </c>
      <c r="K44" s="125">
        <v>15</v>
      </c>
      <c r="L44" s="145">
        <v>0</v>
      </c>
    </row>
    <row r="45" spans="1:13" ht="24.95" customHeight="1">
      <c r="A45" s="134" t="s">
        <v>100</v>
      </c>
      <c r="B45" s="123">
        <f t="shared" si="5"/>
        <v>0</v>
      </c>
      <c r="C45" s="124">
        <f t="shared" si="7"/>
        <v>0</v>
      </c>
      <c r="D45" s="125">
        <v>0</v>
      </c>
      <c r="E45" s="125">
        <v>0</v>
      </c>
      <c r="F45" s="125">
        <v>0</v>
      </c>
      <c r="G45" s="125">
        <v>0</v>
      </c>
      <c r="H45" s="124">
        <f t="shared" si="8"/>
        <v>0</v>
      </c>
      <c r="I45" s="125">
        <v>0</v>
      </c>
      <c r="J45" s="125">
        <v>0</v>
      </c>
      <c r="K45" s="125">
        <v>0</v>
      </c>
      <c r="L45" s="145">
        <v>0</v>
      </c>
    </row>
    <row r="46" spans="1:13" ht="24.95" customHeight="1">
      <c r="A46" s="134" t="s">
        <v>102</v>
      </c>
      <c r="B46" s="123">
        <f t="shared" si="5"/>
        <v>0</v>
      </c>
      <c r="C46" s="124">
        <f t="shared" si="7"/>
        <v>0</v>
      </c>
      <c r="D46" s="125">
        <v>0</v>
      </c>
      <c r="E46" s="125">
        <v>0</v>
      </c>
      <c r="F46" s="125">
        <v>0</v>
      </c>
      <c r="G46" s="125">
        <v>0</v>
      </c>
      <c r="H46" s="124">
        <f t="shared" si="8"/>
        <v>0</v>
      </c>
      <c r="I46" s="125">
        <v>0</v>
      </c>
      <c r="J46" s="125">
        <v>0</v>
      </c>
      <c r="K46" s="125">
        <v>0</v>
      </c>
      <c r="L46" s="145">
        <v>0</v>
      </c>
    </row>
    <row r="47" spans="1:13" ht="24.95" customHeight="1">
      <c r="A47" s="134" t="s">
        <v>104</v>
      </c>
      <c r="B47" s="123">
        <f t="shared" si="5"/>
        <v>0</v>
      </c>
      <c r="C47" s="124">
        <f t="shared" si="7"/>
        <v>0</v>
      </c>
      <c r="D47" s="125">
        <v>0</v>
      </c>
      <c r="E47" s="125">
        <v>0</v>
      </c>
      <c r="F47" s="125">
        <v>0</v>
      </c>
      <c r="G47" s="125">
        <v>0</v>
      </c>
      <c r="H47" s="124">
        <f t="shared" si="8"/>
        <v>0</v>
      </c>
      <c r="I47" s="125">
        <v>0</v>
      </c>
      <c r="J47" s="125">
        <v>0</v>
      </c>
      <c r="K47" s="125">
        <v>0</v>
      </c>
      <c r="L47" s="145">
        <v>0</v>
      </c>
    </row>
    <row r="48" spans="1:13" ht="24.95" customHeight="1">
      <c r="A48" s="134" t="s">
        <v>106</v>
      </c>
      <c r="B48" s="123">
        <f t="shared" si="5"/>
        <v>0</v>
      </c>
      <c r="C48" s="124">
        <f t="shared" si="7"/>
        <v>0</v>
      </c>
      <c r="D48" s="125">
        <v>0</v>
      </c>
      <c r="E48" s="125">
        <v>0</v>
      </c>
      <c r="F48" s="125">
        <v>0</v>
      </c>
      <c r="G48" s="125">
        <v>0</v>
      </c>
      <c r="H48" s="124">
        <f t="shared" si="8"/>
        <v>0</v>
      </c>
      <c r="I48" s="125">
        <v>0</v>
      </c>
      <c r="J48" s="125">
        <v>0</v>
      </c>
      <c r="K48" s="125">
        <v>0</v>
      </c>
      <c r="L48" s="145">
        <v>0</v>
      </c>
    </row>
    <row r="49" spans="1:12" ht="24.95" customHeight="1">
      <c r="A49" s="134" t="s">
        <v>95</v>
      </c>
      <c r="B49" s="123">
        <f t="shared" si="5"/>
        <v>0</v>
      </c>
      <c r="C49" s="124">
        <f t="shared" si="7"/>
        <v>31</v>
      </c>
      <c r="D49" s="125">
        <v>0</v>
      </c>
      <c r="E49" s="125">
        <v>0</v>
      </c>
      <c r="F49" s="125">
        <v>31</v>
      </c>
      <c r="G49" s="125">
        <v>0</v>
      </c>
      <c r="H49" s="124">
        <f t="shared" si="8"/>
        <v>31</v>
      </c>
      <c r="I49" s="125">
        <v>0</v>
      </c>
      <c r="J49" s="125">
        <v>0</v>
      </c>
      <c r="K49" s="125">
        <v>31</v>
      </c>
      <c r="L49" s="145">
        <v>0</v>
      </c>
    </row>
    <row r="50" spans="1:12" ht="24.95" customHeight="1">
      <c r="A50" s="134" t="s">
        <v>108</v>
      </c>
      <c r="B50" s="123">
        <f t="shared" si="5"/>
        <v>0</v>
      </c>
      <c r="C50" s="124">
        <f t="shared" si="7"/>
        <v>0</v>
      </c>
      <c r="D50" s="125">
        <v>0</v>
      </c>
      <c r="E50" s="125">
        <v>0</v>
      </c>
      <c r="F50" s="125">
        <v>0</v>
      </c>
      <c r="G50" s="125">
        <v>0</v>
      </c>
      <c r="H50" s="124">
        <f t="shared" si="8"/>
        <v>0</v>
      </c>
      <c r="I50" s="125">
        <v>0</v>
      </c>
      <c r="J50" s="125">
        <v>0</v>
      </c>
      <c r="K50" s="125">
        <v>0</v>
      </c>
      <c r="L50" s="145">
        <v>0</v>
      </c>
    </row>
    <row r="51" spans="1:12" ht="24.95" customHeight="1">
      <c r="A51" s="134" t="s">
        <v>110</v>
      </c>
      <c r="B51" s="123">
        <f t="shared" si="5"/>
        <v>0</v>
      </c>
      <c r="C51" s="124">
        <f t="shared" si="7"/>
        <v>0</v>
      </c>
      <c r="D51" s="125">
        <v>0</v>
      </c>
      <c r="E51" s="125">
        <v>0</v>
      </c>
      <c r="F51" s="125">
        <v>0</v>
      </c>
      <c r="G51" s="125">
        <v>0</v>
      </c>
      <c r="H51" s="124">
        <f t="shared" si="8"/>
        <v>0</v>
      </c>
      <c r="I51" s="125">
        <v>0</v>
      </c>
      <c r="J51" s="125">
        <v>0</v>
      </c>
      <c r="K51" s="125">
        <v>0</v>
      </c>
      <c r="L51" s="145">
        <v>0</v>
      </c>
    </row>
    <row r="52" spans="1:12" ht="24.95" customHeight="1">
      <c r="A52" s="134" t="s">
        <v>112</v>
      </c>
      <c r="B52" s="123">
        <f t="shared" si="5"/>
        <v>-8</v>
      </c>
      <c r="C52" s="124">
        <f t="shared" si="7"/>
        <v>531</v>
      </c>
      <c r="D52" s="125">
        <v>0</v>
      </c>
      <c r="E52" s="125">
        <v>0</v>
      </c>
      <c r="F52" s="125">
        <v>529</v>
      </c>
      <c r="G52" s="125">
        <v>2</v>
      </c>
      <c r="H52" s="124">
        <f t="shared" si="8"/>
        <v>539</v>
      </c>
      <c r="I52" s="125">
        <v>0</v>
      </c>
      <c r="J52" s="125">
        <v>0</v>
      </c>
      <c r="K52" s="125">
        <v>537</v>
      </c>
      <c r="L52" s="145">
        <v>2</v>
      </c>
    </row>
    <row r="53" spans="1:12" ht="24.95" customHeight="1">
      <c r="A53" s="134" t="s">
        <v>114</v>
      </c>
      <c r="B53" s="123">
        <f t="shared" si="5"/>
        <v>0</v>
      </c>
      <c r="C53" s="124">
        <f t="shared" si="7"/>
        <v>0</v>
      </c>
      <c r="D53" s="125">
        <v>0</v>
      </c>
      <c r="E53" s="125">
        <v>0</v>
      </c>
      <c r="F53" s="125">
        <v>0</v>
      </c>
      <c r="G53" s="125">
        <v>0</v>
      </c>
      <c r="H53" s="124">
        <f t="shared" si="8"/>
        <v>0</v>
      </c>
      <c r="I53" s="125">
        <v>0</v>
      </c>
      <c r="J53" s="125">
        <v>0</v>
      </c>
      <c r="K53" s="125">
        <v>0</v>
      </c>
      <c r="L53" s="145">
        <v>0</v>
      </c>
    </row>
    <row r="54" spans="1:12" ht="24.95" customHeight="1">
      <c r="A54" s="134" t="s">
        <v>116</v>
      </c>
      <c r="B54" s="123">
        <f t="shared" si="5"/>
        <v>0</v>
      </c>
      <c r="C54" s="124">
        <f t="shared" si="7"/>
        <v>0</v>
      </c>
      <c r="D54" s="125">
        <v>0</v>
      </c>
      <c r="E54" s="125">
        <v>0</v>
      </c>
      <c r="F54" s="125">
        <v>0</v>
      </c>
      <c r="G54" s="125">
        <v>0</v>
      </c>
      <c r="H54" s="124">
        <f t="shared" si="8"/>
        <v>0</v>
      </c>
      <c r="I54" s="125">
        <v>0</v>
      </c>
      <c r="J54" s="125">
        <v>0</v>
      </c>
      <c r="K54" s="125">
        <v>0</v>
      </c>
      <c r="L54" s="145">
        <v>0</v>
      </c>
    </row>
    <row r="55" spans="1:12" ht="24.95" customHeight="1">
      <c r="A55" s="134" t="s">
        <v>118</v>
      </c>
      <c r="B55" s="123">
        <f t="shared" si="5"/>
        <v>-19</v>
      </c>
      <c r="C55" s="124">
        <f t="shared" si="7"/>
        <v>33</v>
      </c>
      <c r="D55" s="125">
        <v>0</v>
      </c>
      <c r="E55" s="125">
        <v>0</v>
      </c>
      <c r="F55" s="125">
        <v>25</v>
      </c>
      <c r="G55" s="125">
        <v>8</v>
      </c>
      <c r="H55" s="124">
        <f t="shared" si="8"/>
        <v>52</v>
      </c>
      <c r="I55" s="125">
        <v>0</v>
      </c>
      <c r="J55" s="125">
        <v>0</v>
      </c>
      <c r="K55" s="125">
        <v>44</v>
      </c>
      <c r="L55" s="145">
        <v>8</v>
      </c>
    </row>
    <row r="56" spans="1:12" ht="24.95" customHeight="1" thickBot="1">
      <c r="A56" s="135" t="s">
        <v>120</v>
      </c>
      <c r="B56" s="130">
        <f t="shared" si="5"/>
        <v>0</v>
      </c>
      <c r="C56" s="131">
        <f t="shared" si="7"/>
        <v>0</v>
      </c>
      <c r="D56" s="136">
        <v>0</v>
      </c>
      <c r="E56" s="136">
        <v>0</v>
      </c>
      <c r="F56" s="136">
        <v>0</v>
      </c>
      <c r="G56" s="136">
        <v>0</v>
      </c>
      <c r="H56" s="131">
        <f t="shared" si="8"/>
        <v>0</v>
      </c>
      <c r="I56" s="136">
        <v>0</v>
      </c>
      <c r="J56" s="136">
        <v>0</v>
      </c>
      <c r="K56" s="136">
        <v>0</v>
      </c>
      <c r="L56" s="146">
        <v>0</v>
      </c>
    </row>
    <row r="57" spans="1:12">
      <c r="A57" s="128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93"/>
  <sheetViews>
    <sheetView view="pageBreakPreview" topLeftCell="B1" zoomScale="85" zoomScaleNormal="55" zoomScaleSheetLayoutView="85" workbookViewId="0">
      <pane xSplit="3" ySplit="4" topLeftCell="E5" activePane="bottomRight" state="frozen"/>
      <selection activeCell="B1" sqref="B1"/>
      <selection pane="topRight" activeCell="E1" sqref="E1"/>
      <selection pane="bottomLeft" activeCell="B5" sqref="B5"/>
      <selection pane="bottomRight" activeCell="N5" sqref="N5:O8"/>
    </sheetView>
  </sheetViews>
  <sheetFormatPr defaultRowHeight="13.5"/>
  <cols>
    <col min="1" max="1" width="5.5546875" style="7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9" bestFit="1" customWidth="1"/>
    <col min="13" max="13" width="10.44140625" customWidth="1"/>
    <col min="14" max="14" width="11.21875" bestFit="1" customWidth="1"/>
    <col min="15" max="15" width="11.44140625" style="144" bestFit="1" customWidth="1"/>
    <col min="16" max="17" width="11.44140625" style="19" customWidth="1"/>
    <col min="18" max="18" width="12.6640625" style="19" bestFit="1" customWidth="1"/>
    <col min="19" max="19" width="12.44140625" style="19" bestFit="1" customWidth="1"/>
    <col min="20" max="20" width="8.88671875" style="19"/>
    <col min="21" max="21" width="10.21875" style="19" bestFit="1" customWidth="1"/>
  </cols>
  <sheetData>
    <row r="1" spans="1:22" s="87" customFormat="1" ht="39.75" customHeight="1">
      <c r="A1" s="302" t="s">
        <v>526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7"/>
      <c r="U1" s="7"/>
    </row>
    <row r="2" spans="1:22" s="87" customFormat="1" ht="33" customHeight="1">
      <c r="A2" s="303" t="s">
        <v>4</v>
      </c>
      <c r="B2" s="303"/>
      <c r="C2" s="303"/>
      <c r="D2" s="303"/>
      <c r="E2" s="304" t="s">
        <v>5</v>
      </c>
      <c r="F2" s="304"/>
      <c r="G2" s="304"/>
      <c r="H2" s="304" t="s">
        <v>338</v>
      </c>
      <c r="I2" s="303"/>
      <c r="J2" s="303" t="s">
        <v>339</v>
      </c>
      <c r="K2" s="303"/>
      <c r="L2" s="8" t="s">
        <v>6</v>
      </c>
      <c r="M2" s="294" t="s">
        <v>7</v>
      </c>
      <c r="N2" s="294"/>
      <c r="O2" s="294"/>
      <c r="P2" s="292" t="s">
        <v>19</v>
      </c>
      <c r="Q2" s="292" t="s">
        <v>14</v>
      </c>
      <c r="R2" s="292" t="s">
        <v>15</v>
      </c>
      <c r="S2" s="305" t="s">
        <v>8</v>
      </c>
      <c r="T2" s="292" t="s">
        <v>23</v>
      </c>
      <c r="U2" s="292" t="s">
        <v>24</v>
      </c>
    </row>
    <row r="3" spans="1:22" s="87" customFormat="1" ht="19.5" customHeight="1">
      <c r="A3" s="310" t="s">
        <v>12</v>
      </c>
      <c r="B3" s="310" t="s">
        <v>12</v>
      </c>
      <c r="C3" s="308" t="s">
        <v>22</v>
      </c>
      <c r="D3" s="311" t="s">
        <v>13</v>
      </c>
      <c r="E3" s="304"/>
      <c r="F3" s="304"/>
      <c r="G3" s="304"/>
      <c r="H3" s="303" t="s">
        <v>340</v>
      </c>
      <c r="I3" s="303" t="s">
        <v>341</v>
      </c>
      <c r="J3" s="304" t="s">
        <v>342</v>
      </c>
      <c r="K3" s="304" t="s">
        <v>343</v>
      </c>
      <c r="L3" s="306" t="s">
        <v>9</v>
      </c>
      <c r="M3" s="307" t="s">
        <v>10</v>
      </c>
      <c r="N3" s="294" t="s">
        <v>11</v>
      </c>
      <c r="O3" s="294"/>
      <c r="P3" s="293"/>
      <c r="Q3" s="293"/>
      <c r="R3" s="293"/>
      <c r="S3" s="293"/>
      <c r="T3" s="293"/>
      <c r="U3" s="293"/>
    </row>
    <row r="4" spans="1:22" s="87" customFormat="1" ht="35.25" customHeight="1">
      <c r="A4" s="303"/>
      <c r="B4" s="303"/>
      <c r="C4" s="309"/>
      <c r="D4" s="312"/>
      <c r="E4" s="304"/>
      <c r="F4" s="304"/>
      <c r="G4" s="304"/>
      <c r="H4" s="303"/>
      <c r="I4" s="303"/>
      <c r="J4" s="303"/>
      <c r="K4" s="303"/>
      <c r="L4" s="306"/>
      <c r="M4" s="307"/>
      <c r="N4" s="4" t="s">
        <v>527</v>
      </c>
      <c r="O4" s="138" t="s">
        <v>528</v>
      </c>
      <c r="P4" s="293"/>
      <c r="Q4" s="293"/>
      <c r="R4" s="293"/>
      <c r="S4" s="293"/>
      <c r="T4" s="293"/>
      <c r="U4" s="293"/>
    </row>
    <row r="5" spans="1:22" s="30" customFormat="1" ht="24.95" customHeight="1">
      <c r="A5" s="262"/>
      <c r="B5" s="314" t="s">
        <v>127</v>
      </c>
      <c r="C5" s="218" t="s">
        <v>27</v>
      </c>
      <c r="D5" s="325" t="s">
        <v>31</v>
      </c>
      <c r="E5" s="327" t="s">
        <v>124</v>
      </c>
      <c r="F5" s="328"/>
      <c r="G5" s="329"/>
      <c r="H5" s="286" t="s">
        <v>344</v>
      </c>
      <c r="I5" s="286" t="s">
        <v>345</v>
      </c>
      <c r="J5" s="289" t="s">
        <v>16</v>
      </c>
      <c r="K5" s="289" t="s">
        <v>346</v>
      </c>
      <c r="L5" s="115">
        <v>84.913200000000003</v>
      </c>
      <c r="M5" s="43">
        <v>352</v>
      </c>
      <c r="N5" s="296" t="s">
        <v>462</v>
      </c>
      <c r="O5" s="297"/>
      <c r="P5" s="166" t="s">
        <v>253</v>
      </c>
      <c r="Q5" s="295" t="s">
        <v>255</v>
      </c>
      <c r="R5" s="169" t="s">
        <v>475</v>
      </c>
      <c r="S5" s="169" t="s">
        <v>40</v>
      </c>
      <c r="T5" s="169" t="s">
        <v>125</v>
      </c>
      <c r="U5" s="169" t="s">
        <v>82</v>
      </c>
      <c r="V5" s="203"/>
    </row>
    <row r="6" spans="1:22" s="30" customFormat="1" ht="24.95" customHeight="1">
      <c r="A6" s="262"/>
      <c r="B6" s="315"/>
      <c r="C6" s="219"/>
      <c r="D6" s="326"/>
      <c r="E6" s="330"/>
      <c r="F6" s="331"/>
      <c r="G6" s="332"/>
      <c r="H6" s="287"/>
      <c r="I6" s="287"/>
      <c r="J6" s="290"/>
      <c r="K6" s="290"/>
      <c r="L6" s="115">
        <v>84.785600000000002</v>
      </c>
      <c r="M6" s="43">
        <v>218</v>
      </c>
      <c r="N6" s="298"/>
      <c r="O6" s="299"/>
      <c r="P6" s="186"/>
      <c r="Q6" s="167"/>
      <c r="R6" s="167"/>
      <c r="S6" s="167"/>
      <c r="T6" s="167"/>
      <c r="U6" s="167"/>
      <c r="V6" s="204"/>
    </row>
    <row r="7" spans="1:22" s="30" customFormat="1" ht="24.95" customHeight="1">
      <c r="A7" s="262"/>
      <c r="B7" s="315"/>
      <c r="C7" s="219"/>
      <c r="D7" s="326"/>
      <c r="E7" s="330"/>
      <c r="F7" s="331"/>
      <c r="G7" s="332"/>
      <c r="H7" s="287"/>
      <c r="I7" s="287"/>
      <c r="J7" s="290"/>
      <c r="K7" s="290"/>
      <c r="L7" s="115">
        <v>116.4552</v>
      </c>
      <c r="M7" s="43">
        <v>146</v>
      </c>
      <c r="N7" s="298"/>
      <c r="O7" s="299"/>
      <c r="P7" s="186"/>
      <c r="Q7" s="167"/>
      <c r="R7" s="167"/>
      <c r="S7" s="167"/>
      <c r="T7" s="167"/>
      <c r="U7" s="167"/>
      <c r="V7" s="204"/>
    </row>
    <row r="8" spans="1:22" s="30" customFormat="1" ht="24.95" customHeight="1">
      <c r="A8" s="262"/>
      <c r="B8" s="315"/>
      <c r="C8" s="219"/>
      <c r="D8" s="326"/>
      <c r="E8" s="330"/>
      <c r="F8" s="331"/>
      <c r="G8" s="332"/>
      <c r="H8" s="288"/>
      <c r="I8" s="288"/>
      <c r="J8" s="291"/>
      <c r="K8" s="291"/>
      <c r="L8" s="115">
        <v>117.4509</v>
      </c>
      <c r="M8" s="43">
        <v>158</v>
      </c>
      <c r="N8" s="300"/>
      <c r="O8" s="301"/>
      <c r="P8" s="186"/>
      <c r="Q8" s="167"/>
      <c r="R8" s="167"/>
      <c r="S8" s="167"/>
      <c r="T8" s="167"/>
      <c r="U8" s="167"/>
      <c r="V8" s="204"/>
    </row>
    <row r="9" spans="1:22" s="30" customFormat="1" ht="24.95" customHeight="1">
      <c r="A9" s="262"/>
      <c r="B9" s="315"/>
      <c r="C9" s="219"/>
      <c r="D9" s="326"/>
      <c r="E9" s="333"/>
      <c r="F9" s="334"/>
      <c r="G9" s="335"/>
      <c r="H9" s="170" t="s">
        <v>347</v>
      </c>
      <c r="I9" s="171"/>
      <c r="J9" s="171"/>
      <c r="K9" s="171"/>
      <c r="L9" s="172"/>
      <c r="M9" s="44">
        <f>SUM(M5:M8)</f>
        <v>874</v>
      </c>
      <c r="N9" s="44">
        <f>SUM(N5:N8)</f>
        <v>0</v>
      </c>
      <c r="O9" s="44">
        <f>SUM(O5:O8)</f>
        <v>0</v>
      </c>
      <c r="P9" s="284"/>
      <c r="Q9" s="168"/>
      <c r="R9" s="168"/>
      <c r="S9" s="168"/>
      <c r="T9" s="168"/>
      <c r="U9" s="168"/>
      <c r="V9" s="204"/>
    </row>
    <row r="10" spans="1:22" s="30" customFormat="1" ht="24.95" customHeight="1">
      <c r="A10" s="262"/>
      <c r="B10" s="315"/>
      <c r="C10" s="219"/>
      <c r="D10" s="326"/>
      <c r="E10" s="327" t="s">
        <v>126</v>
      </c>
      <c r="F10" s="328"/>
      <c r="G10" s="329"/>
      <c r="H10" s="286" t="s">
        <v>344</v>
      </c>
      <c r="I10" s="286" t="s">
        <v>344</v>
      </c>
      <c r="J10" s="289" t="s">
        <v>16</v>
      </c>
      <c r="K10" s="289" t="s">
        <v>346</v>
      </c>
      <c r="L10" s="115">
        <v>84.913700000000006</v>
      </c>
      <c r="M10" s="43">
        <v>58</v>
      </c>
      <c r="N10" s="296" t="s">
        <v>462</v>
      </c>
      <c r="O10" s="297"/>
      <c r="P10" s="169" t="s">
        <v>253</v>
      </c>
      <c r="Q10" s="169" t="s">
        <v>254</v>
      </c>
      <c r="R10" s="169" t="s">
        <v>475</v>
      </c>
      <c r="S10" s="169" t="s">
        <v>40</v>
      </c>
      <c r="T10" s="169" t="s">
        <v>125</v>
      </c>
      <c r="U10" s="169" t="s">
        <v>82</v>
      </c>
      <c r="V10" s="203"/>
    </row>
    <row r="11" spans="1:22" s="30" customFormat="1" ht="24.95" customHeight="1">
      <c r="A11" s="262"/>
      <c r="B11" s="315"/>
      <c r="C11" s="219"/>
      <c r="D11" s="326"/>
      <c r="E11" s="330"/>
      <c r="F11" s="331"/>
      <c r="G11" s="332"/>
      <c r="H11" s="287"/>
      <c r="I11" s="287"/>
      <c r="J11" s="290"/>
      <c r="K11" s="290"/>
      <c r="L11" s="115">
        <v>84.913200000000003</v>
      </c>
      <c r="M11" s="43">
        <v>226</v>
      </c>
      <c r="N11" s="298"/>
      <c r="O11" s="299"/>
      <c r="P11" s="167"/>
      <c r="Q11" s="167"/>
      <c r="R11" s="167"/>
      <c r="S11" s="167"/>
      <c r="T11" s="167"/>
      <c r="U11" s="167"/>
      <c r="V11" s="204"/>
    </row>
    <row r="12" spans="1:22" s="30" customFormat="1" ht="24.95" customHeight="1">
      <c r="A12" s="262"/>
      <c r="B12" s="315"/>
      <c r="C12" s="219"/>
      <c r="D12" s="326"/>
      <c r="E12" s="330"/>
      <c r="F12" s="331"/>
      <c r="G12" s="332"/>
      <c r="H12" s="287"/>
      <c r="I12" s="287"/>
      <c r="J12" s="290"/>
      <c r="K12" s="290"/>
      <c r="L12" s="115">
        <v>84.785600000000002</v>
      </c>
      <c r="M12" s="43">
        <v>58</v>
      </c>
      <c r="N12" s="298"/>
      <c r="O12" s="299"/>
      <c r="P12" s="167"/>
      <c r="Q12" s="167"/>
      <c r="R12" s="167"/>
      <c r="S12" s="167"/>
      <c r="T12" s="167"/>
      <c r="U12" s="167"/>
      <c r="V12" s="204"/>
    </row>
    <row r="13" spans="1:22" s="30" customFormat="1" ht="24.95" customHeight="1">
      <c r="A13" s="262"/>
      <c r="B13" s="315"/>
      <c r="C13" s="219"/>
      <c r="D13" s="326"/>
      <c r="E13" s="330"/>
      <c r="F13" s="331"/>
      <c r="G13" s="332"/>
      <c r="H13" s="287"/>
      <c r="I13" s="287"/>
      <c r="J13" s="290"/>
      <c r="K13" s="290"/>
      <c r="L13" s="115">
        <v>116.4552</v>
      </c>
      <c r="M13" s="43">
        <v>56</v>
      </c>
      <c r="N13" s="298"/>
      <c r="O13" s="299"/>
      <c r="P13" s="167"/>
      <c r="Q13" s="167"/>
      <c r="R13" s="167"/>
      <c r="S13" s="167"/>
      <c r="T13" s="167"/>
      <c r="U13" s="167"/>
      <c r="V13" s="204"/>
    </row>
    <row r="14" spans="1:22" s="30" customFormat="1" ht="24.95" customHeight="1">
      <c r="A14" s="262"/>
      <c r="B14" s="315"/>
      <c r="C14" s="219"/>
      <c r="D14" s="326"/>
      <c r="E14" s="330"/>
      <c r="F14" s="331"/>
      <c r="G14" s="332"/>
      <c r="H14" s="288"/>
      <c r="I14" s="288"/>
      <c r="J14" s="291"/>
      <c r="K14" s="291"/>
      <c r="L14" s="115">
        <v>117.4509</v>
      </c>
      <c r="M14" s="43">
        <v>56</v>
      </c>
      <c r="N14" s="300"/>
      <c r="O14" s="301"/>
      <c r="P14" s="167"/>
      <c r="Q14" s="167"/>
      <c r="R14" s="167"/>
      <c r="S14" s="167"/>
      <c r="T14" s="167"/>
      <c r="U14" s="167"/>
      <c r="V14" s="204"/>
    </row>
    <row r="15" spans="1:22" s="30" customFormat="1" ht="24.95" customHeight="1">
      <c r="A15" s="262"/>
      <c r="B15" s="315"/>
      <c r="C15" s="219"/>
      <c r="D15" s="326"/>
      <c r="E15" s="333"/>
      <c r="F15" s="334"/>
      <c r="G15" s="335"/>
      <c r="H15" s="170" t="s">
        <v>347</v>
      </c>
      <c r="I15" s="171"/>
      <c r="J15" s="171"/>
      <c r="K15" s="171"/>
      <c r="L15" s="172"/>
      <c r="M15" s="44">
        <f>SUM(M10:M14)</f>
        <v>454</v>
      </c>
      <c r="N15" s="44">
        <f>SUM(N10:N14)</f>
        <v>0</v>
      </c>
      <c r="O15" s="44">
        <f>SUM(O10:O14)</f>
        <v>0</v>
      </c>
      <c r="P15" s="168"/>
      <c r="Q15" s="168"/>
      <c r="R15" s="168"/>
      <c r="S15" s="168"/>
      <c r="T15" s="168"/>
      <c r="U15" s="168"/>
      <c r="V15" s="204"/>
    </row>
    <row r="16" spans="1:22" s="30" customFormat="1" ht="24.95" customHeight="1">
      <c r="A16" s="262"/>
      <c r="B16" s="315"/>
      <c r="C16" s="219"/>
      <c r="D16" s="326"/>
      <c r="E16" s="327" t="s">
        <v>469</v>
      </c>
      <c r="F16" s="328"/>
      <c r="G16" s="329"/>
      <c r="H16" s="286" t="s">
        <v>348</v>
      </c>
      <c r="I16" s="286" t="s">
        <v>348</v>
      </c>
      <c r="J16" s="289" t="s">
        <v>16</v>
      </c>
      <c r="K16" s="289" t="s">
        <v>346</v>
      </c>
      <c r="L16" s="115">
        <v>84.948999999999998</v>
      </c>
      <c r="M16" s="45">
        <v>433</v>
      </c>
      <c r="N16" s="296" t="s">
        <v>462</v>
      </c>
      <c r="O16" s="297"/>
      <c r="P16" s="169" t="s">
        <v>257</v>
      </c>
      <c r="Q16" s="169" t="s">
        <v>470</v>
      </c>
      <c r="R16" s="169" t="s">
        <v>252</v>
      </c>
      <c r="S16" s="169" t="s">
        <v>40</v>
      </c>
      <c r="T16" s="169" t="s">
        <v>125</v>
      </c>
      <c r="U16" s="169" t="s">
        <v>82</v>
      </c>
      <c r="V16" s="203"/>
    </row>
    <row r="17" spans="1:22" s="30" customFormat="1" ht="24.95" customHeight="1">
      <c r="A17" s="262"/>
      <c r="B17" s="315"/>
      <c r="C17" s="219"/>
      <c r="D17" s="326"/>
      <c r="E17" s="330"/>
      <c r="F17" s="331"/>
      <c r="G17" s="332"/>
      <c r="H17" s="287"/>
      <c r="I17" s="287"/>
      <c r="J17" s="290"/>
      <c r="K17" s="290"/>
      <c r="L17" s="115">
        <v>84.856099999999998</v>
      </c>
      <c r="M17" s="45">
        <v>313</v>
      </c>
      <c r="N17" s="298"/>
      <c r="O17" s="299"/>
      <c r="P17" s="167"/>
      <c r="Q17" s="167"/>
      <c r="R17" s="167"/>
      <c r="S17" s="167"/>
      <c r="T17" s="167"/>
      <c r="U17" s="167"/>
      <c r="V17" s="204"/>
    </row>
    <row r="18" spans="1:22" s="30" customFormat="1" ht="24.95" customHeight="1">
      <c r="A18" s="262"/>
      <c r="B18" s="315"/>
      <c r="C18" s="219"/>
      <c r="D18" s="326"/>
      <c r="E18" s="330"/>
      <c r="F18" s="331"/>
      <c r="G18" s="332"/>
      <c r="H18" s="287"/>
      <c r="I18" s="287"/>
      <c r="J18" s="290"/>
      <c r="K18" s="290"/>
      <c r="L18" s="115">
        <v>84.8</v>
      </c>
      <c r="M18" s="45">
        <v>298</v>
      </c>
      <c r="N18" s="298"/>
      <c r="O18" s="299"/>
      <c r="P18" s="167"/>
      <c r="Q18" s="167"/>
      <c r="R18" s="167"/>
      <c r="S18" s="167"/>
      <c r="T18" s="167"/>
      <c r="U18" s="167"/>
      <c r="V18" s="204"/>
    </row>
    <row r="19" spans="1:22" s="30" customFormat="1" ht="24.95" customHeight="1">
      <c r="A19" s="262"/>
      <c r="B19" s="315"/>
      <c r="C19" s="219"/>
      <c r="D19" s="326"/>
      <c r="E19" s="330"/>
      <c r="F19" s="331"/>
      <c r="G19" s="332"/>
      <c r="H19" s="287"/>
      <c r="I19" s="287"/>
      <c r="J19" s="290"/>
      <c r="K19" s="290"/>
      <c r="L19" s="115">
        <v>84.873000000000005</v>
      </c>
      <c r="M19" s="45">
        <v>76</v>
      </c>
      <c r="N19" s="298"/>
      <c r="O19" s="299"/>
      <c r="P19" s="167"/>
      <c r="Q19" s="167"/>
      <c r="R19" s="167"/>
      <c r="S19" s="167"/>
      <c r="T19" s="167"/>
      <c r="U19" s="167"/>
      <c r="V19" s="204"/>
    </row>
    <row r="20" spans="1:22" s="30" customFormat="1" ht="24.95" customHeight="1">
      <c r="A20" s="262"/>
      <c r="B20" s="315"/>
      <c r="C20" s="219"/>
      <c r="D20" s="326"/>
      <c r="E20" s="330"/>
      <c r="F20" s="331"/>
      <c r="G20" s="332"/>
      <c r="H20" s="287"/>
      <c r="I20" s="287"/>
      <c r="J20" s="290"/>
      <c r="K20" s="290"/>
      <c r="L20" s="115">
        <v>99.949299999999994</v>
      </c>
      <c r="M20" s="45">
        <v>155</v>
      </c>
      <c r="N20" s="298"/>
      <c r="O20" s="299"/>
      <c r="P20" s="167"/>
      <c r="Q20" s="167"/>
      <c r="R20" s="167"/>
      <c r="S20" s="167"/>
      <c r="T20" s="167"/>
      <c r="U20" s="167"/>
      <c r="V20" s="204"/>
    </row>
    <row r="21" spans="1:22" s="30" customFormat="1" ht="24.95" customHeight="1">
      <c r="A21" s="262"/>
      <c r="B21" s="315"/>
      <c r="C21" s="219"/>
      <c r="D21" s="326"/>
      <c r="E21" s="330"/>
      <c r="F21" s="331"/>
      <c r="G21" s="332"/>
      <c r="H21" s="287"/>
      <c r="I21" s="287"/>
      <c r="J21" s="290"/>
      <c r="K21" s="290"/>
      <c r="L21" s="115">
        <v>99.699399999999997</v>
      </c>
      <c r="M21" s="45">
        <v>112</v>
      </c>
      <c r="N21" s="298"/>
      <c r="O21" s="299"/>
      <c r="P21" s="167"/>
      <c r="Q21" s="167"/>
      <c r="R21" s="167"/>
      <c r="S21" s="167"/>
      <c r="T21" s="167"/>
      <c r="U21" s="167"/>
      <c r="V21" s="204"/>
    </row>
    <row r="22" spans="1:22" s="30" customFormat="1" ht="24.95" customHeight="1">
      <c r="A22" s="262"/>
      <c r="B22" s="315"/>
      <c r="C22" s="219"/>
      <c r="D22" s="326"/>
      <c r="E22" s="330"/>
      <c r="F22" s="331"/>
      <c r="G22" s="332"/>
      <c r="H22" s="288"/>
      <c r="I22" s="288"/>
      <c r="J22" s="291"/>
      <c r="K22" s="291"/>
      <c r="L22" s="115">
        <v>99.896500000000003</v>
      </c>
      <c r="M22" s="45">
        <v>210</v>
      </c>
      <c r="N22" s="300"/>
      <c r="O22" s="301"/>
      <c r="P22" s="167"/>
      <c r="Q22" s="167"/>
      <c r="R22" s="167"/>
      <c r="S22" s="167"/>
      <c r="T22" s="167"/>
      <c r="U22" s="167"/>
      <c r="V22" s="204"/>
    </row>
    <row r="23" spans="1:22" s="30" customFormat="1" ht="24.95" customHeight="1">
      <c r="A23" s="262"/>
      <c r="B23" s="315"/>
      <c r="C23" s="219"/>
      <c r="D23" s="326"/>
      <c r="E23" s="333"/>
      <c r="F23" s="334"/>
      <c r="G23" s="335"/>
      <c r="H23" s="170" t="s">
        <v>347</v>
      </c>
      <c r="I23" s="171"/>
      <c r="J23" s="171"/>
      <c r="K23" s="171"/>
      <c r="L23" s="172"/>
      <c r="M23" s="44">
        <f>SUM(M16:M22)</f>
        <v>1597</v>
      </c>
      <c r="N23" s="44">
        <f>SUM(N16:N22)</f>
        <v>0</v>
      </c>
      <c r="O23" s="44">
        <f>SUM(O16:O22)</f>
        <v>0</v>
      </c>
      <c r="P23" s="168"/>
      <c r="Q23" s="168"/>
      <c r="R23" s="168"/>
      <c r="S23" s="168"/>
      <c r="T23" s="168"/>
      <c r="U23" s="168"/>
      <c r="V23" s="204"/>
    </row>
    <row r="24" spans="1:22" s="30" customFormat="1" ht="24.95" customHeight="1">
      <c r="A24" s="262"/>
      <c r="B24" s="315"/>
      <c r="C24" s="219"/>
      <c r="D24" s="326"/>
      <c r="E24" s="327" t="s">
        <v>471</v>
      </c>
      <c r="F24" s="328"/>
      <c r="G24" s="329"/>
      <c r="H24" s="286" t="s">
        <v>348</v>
      </c>
      <c r="I24" s="286" t="s">
        <v>348</v>
      </c>
      <c r="J24" s="289" t="s">
        <v>16</v>
      </c>
      <c r="K24" s="289" t="s">
        <v>346</v>
      </c>
      <c r="L24" s="115">
        <v>84.948999999999998</v>
      </c>
      <c r="M24" s="43">
        <v>276</v>
      </c>
      <c r="N24" s="296" t="s">
        <v>462</v>
      </c>
      <c r="O24" s="468"/>
      <c r="P24" s="169" t="s">
        <v>256</v>
      </c>
      <c r="Q24" s="169" t="s">
        <v>472</v>
      </c>
      <c r="R24" s="169" t="s">
        <v>252</v>
      </c>
      <c r="S24" s="169" t="s">
        <v>40</v>
      </c>
      <c r="T24" s="169" t="s">
        <v>125</v>
      </c>
      <c r="U24" s="169" t="s">
        <v>82</v>
      </c>
      <c r="V24" s="203"/>
    </row>
    <row r="25" spans="1:22" s="30" customFormat="1" ht="24.95" customHeight="1">
      <c r="A25" s="262"/>
      <c r="B25" s="315"/>
      <c r="C25" s="219"/>
      <c r="D25" s="326"/>
      <c r="E25" s="330"/>
      <c r="F25" s="331"/>
      <c r="G25" s="332"/>
      <c r="H25" s="287"/>
      <c r="I25" s="287"/>
      <c r="J25" s="290"/>
      <c r="K25" s="290"/>
      <c r="L25" s="115">
        <v>84.856099999999998</v>
      </c>
      <c r="M25" s="43">
        <v>205</v>
      </c>
      <c r="N25" s="469"/>
      <c r="O25" s="470"/>
      <c r="P25" s="167"/>
      <c r="Q25" s="167"/>
      <c r="R25" s="167"/>
      <c r="S25" s="167"/>
      <c r="T25" s="167"/>
      <c r="U25" s="167"/>
      <c r="V25" s="204"/>
    </row>
    <row r="26" spans="1:22" s="30" customFormat="1" ht="24.95" customHeight="1">
      <c r="A26" s="262"/>
      <c r="B26" s="315"/>
      <c r="C26" s="219"/>
      <c r="D26" s="326"/>
      <c r="E26" s="330"/>
      <c r="F26" s="331"/>
      <c r="G26" s="332"/>
      <c r="H26" s="288"/>
      <c r="I26" s="288"/>
      <c r="J26" s="291"/>
      <c r="K26" s="291"/>
      <c r="L26" s="115">
        <v>84.8</v>
      </c>
      <c r="M26" s="43">
        <v>114</v>
      </c>
      <c r="N26" s="471"/>
      <c r="O26" s="472"/>
      <c r="P26" s="167"/>
      <c r="Q26" s="167"/>
      <c r="R26" s="167"/>
      <c r="S26" s="167"/>
      <c r="T26" s="167"/>
      <c r="U26" s="167"/>
      <c r="V26" s="204"/>
    </row>
    <row r="27" spans="1:22" s="30" customFormat="1" ht="24.95" customHeight="1">
      <c r="A27" s="262"/>
      <c r="B27" s="315"/>
      <c r="C27" s="219"/>
      <c r="D27" s="326"/>
      <c r="E27" s="333"/>
      <c r="F27" s="334"/>
      <c r="G27" s="335"/>
      <c r="H27" s="170" t="s">
        <v>347</v>
      </c>
      <c r="I27" s="171"/>
      <c r="J27" s="171"/>
      <c r="K27" s="171"/>
      <c r="L27" s="172"/>
      <c r="M27" s="44">
        <f>SUM(M24:M26)</f>
        <v>595</v>
      </c>
      <c r="N27" s="44">
        <f>SUM(N24:N26)</f>
        <v>0</v>
      </c>
      <c r="O27" s="44">
        <f>SUM(O24:O26)</f>
        <v>0</v>
      </c>
      <c r="P27" s="168"/>
      <c r="Q27" s="168"/>
      <c r="R27" s="168"/>
      <c r="S27" s="168"/>
      <c r="T27" s="168"/>
      <c r="U27" s="168"/>
      <c r="V27" s="204"/>
    </row>
    <row r="28" spans="1:22" s="30" customFormat="1" ht="24.95" customHeight="1">
      <c r="A28" s="262"/>
      <c r="B28" s="315"/>
      <c r="C28" s="219"/>
      <c r="D28" s="326"/>
      <c r="E28" s="327" t="s">
        <v>473</v>
      </c>
      <c r="F28" s="328"/>
      <c r="G28" s="329"/>
      <c r="H28" s="286" t="s">
        <v>440</v>
      </c>
      <c r="I28" s="286" t="s">
        <v>349</v>
      </c>
      <c r="J28" s="289" t="s">
        <v>28</v>
      </c>
      <c r="K28" s="289" t="s">
        <v>350</v>
      </c>
      <c r="L28" s="115">
        <v>84.992900000000006</v>
      </c>
      <c r="M28" s="45">
        <v>210</v>
      </c>
      <c r="N28" s="473" t="s">
        <v>462</v>
      </c>
      <c r="O28" s="474"/>
      <c r="P28" s="169" t="s">
        <v>174</v>
      </c>
      <c r="Q28" s="169" t="s">
        <v>258</v>
      </c>
      <c r="R28" s="169" t="s">
        <v>474</v>
      </c>
      <c r="S28" s="169" t="s">
        <v>40</v>
      </c>
      <c r="T28" s="169" t="s">
        <v>145</v>
      </c>
      <c r="U28" s="169" t="s">
        <v>146</v>
      </c>
      <c r="V28" s="203"/>
    </row>
    <row r="29" spans="1:22" s="30" customFormat="1" ht="24.95" customHeight="1">
      <c r="A29" s="262"/>
      <c r="B29" s="315"/>
      <c r="C29" s="219"/>
      <c r="D29" s="326"/>
      <c r="E29" s="330"/>
      <c r="F29" s="331"/>
      <c r="G29" s="332"/>
      <c r="H29" s="287"/>
      <c r="I29" s="287"/>
      <c r="J29" s="290"/>
      <c r="K29" s="290"/>
      <c r="L29" s="115">
        <v>84.992900000000006</v>
      </c>
      <c r="M29" s="45">
        <v>74</v>
      </c>
      <c r="N29" s="475"/>
      <c r="O29" s="476"/>
      <c r="P29" s="167"/>
      <c r="Q29" s="167"/>
      <c r="R29" s="167"/>
      <c r="S29" s="167"/>
      <c r="T29" s="167"/>
      <c r="U29" s="167"/>
      <c r="V29" s="204"/>
    </row>
    <row r="30" spans="1:22" s="30" customFormat="1" ht="24.95" customHeight="1">
      <c r="A30" s="262"/>
      <c r="B30" s="315"/>
      <c r="C30" s="219"/>
      <c r="D30" s="326"/>
      <c r="E30" s="330"/>
      <c r="F30" s="331"/>
      <c r="G30" s="332"/>
      <c r="H30" s="287"/>
      <c r="I30" s="287"/>
      <c r="J30" s="290"/>
      <c r="K30" s="290"/>
      <c r="L30" s="115">
        <v>84.960999999999999</v>
      </c>
      <c r="M30" s="45">
        <v>75</v>
      </c>
      <c r="N30" s="475"/>
      <c r="O30" s="476"/>
      <c r="P30" s="167"/>
      <c r="Q30" s="167"/>
      <c r="R30" s="167"/>
      <c r="S30" s="167"/>
      <c r="T30" s="167"/>
      <c r="U30" s="167"/>
      <c r="V30" s="204"/>
    </row>
    <row r="31" spans="1:22" s="30" customFormat="1" ht="24.95" customHeight="1">
      <c r="A31" s="262"/>
      <c r="B31" s="315"/>
      <c r="C31" s="219"/>
      <c r="D31" s="326"/>
      <c r="E31" s="330"/>
      <c r="F31" s="331"/>
      <c r="G31" s="332"/>
      <c r="H31" s="287"/>
      <c r="I31" s="287"/>
      <c r="J31" s="290"/>
      <c r="K31" s="290"/>
      <c r="L31" s="115">
        <v>117.0757</v>
      </c>
      <c r="M31" s="45">
        <v>158</v>
      </c>
      <c r="N31" s="475"/>
      <c r="O31" s="476"/>
      <c r="P31" s="167"/>
      <c r="Q31" s="167"/>
      <c r="R31" s="167"/>
      <c r="S31" s="167"/>
      <c r="T31" s="167"/>
      <c r="U31" s="167"/>
      <c r="V31" s="204"/>
    </row>
    <row r="32" spans="1:22" s="30" customFormat="1" ht="24.95" customHeight="1">
      <c r="A32" s="262"/>
      <c r="B32" s="315"/>
      <c r="C32" s="219"/>
      <c r="D32" s="326"/>
      <c r="E32" s="330"/>
      <c r="F32" s="331"/>
      <c r="G32" s="332"/>
      <c r="H32" s="287"/>
      <c r="I32" s="287"/>
      <c r="J32" s="290"/>
      <c r="K32" s="290"/>
      <c r="L32" s="115">
        <v>148.75800000000001</v>
      </c>
      <c r="M32" s="45">
        <v>1</v>
      </c>
      <c r="N32" s="475"/>
      <c r="O32" s="476"/>
      <c r="P32" s="167"/>
      <c r="Q32" s="167"/>
      <c r="R32" s="167"/>
      <c r="S32" s="167"/>
      <c r="T32" s="167"/>
      <c r="U32" s="167"/>
      <c r="V32" s="204"/>
    </row>
    <row r="33" spans="1:42" s="30" customFormat="1" ht="24.95" customHeight="1">
      <c r="A33" s="262"/>
      <c r="B33" s="315"/>
      <c r="C33" s="219"/>
      <c r="D33" s="326"/>
      <c r="E33" s="330"/>
      <c r="F33" s="331"/>
      <c r="G33" s="332"/>
      <c r="H33" s="287"/>
      <c r="I33" s="287"/>
      <c r="J33" s="290"/>
      <c r="K33" s="290"/>
      <c r="L33" s="115">
        <v>165.321</v>
      </c>
      <c r="M33" s="45">
        <v>2</v>
      </c>
      <c r="N33" s="475"/>
      <c r="O33" s="476"/>
      <c r="P33" s="167"/>
      <c r="Q33" s="167"/>
      <c r="R33" s="167"/>
      <c r="S33" s="167"/>
      <c r="T33" s="167"/>
      <c r="U33" s="167"/>
      <c r="V33" s="204"/>
    </row>
    <row r="34" spans="1:42" s="30" customFormat="1" ht="24.95" customHeight="1">
      <c r="A34" s="262"/>
      <c r="B34" s="315"/>
      <c r="C34" s="219"/>
      <c r="D34" s="326"/>
      <c r="E34" s="330"/>
      <c r="F34" s="331"/>
      <c r="G34" s="332"/>
      <c r="H34" s="288"/>
      <c r="I34" s="288"/>
      <c r="J34" s="291"/>
      <c r="K34" s="291"/>
      <c r="L34" s="115">
        <v>199.64769999999999</v>
      </c>
      <c r="M34" s="45">
        <v>2</v>
      </c>
      <c r="N34" s="477"/>
      <c r="O34" s="478"/>
      <c r="P34" s="167"/>
      <c r="Q34" s="167"/>
      <c r="R34" s="167"/>
      <c r="S34" s="167"/>
      <c r="T34" s="167"/>
      <c r="U34" s="167"/>
      <c r="V34" s="204"/>
    </row>
    <row r="35" spans="1:42" s="30" customFormat="1" ht="24.95" customHeight="1">
      <c r="A35" s="262"/>
      <c r="B35" s="315"/>
      <c r="C35" s="219"/>
      <c r="D35" s="326"/>
      <c r="E35" s="333"/>
      <c r="F35" s="334"/>
      <c r="G35" s="335"/>
      <c r="H35" s="170" t="s">
        <v>347</v>
      </c>
      <c r="I35" s="171"/>
      <c r="J35" s="171"/>
      <c r="K35" s="171"/>
      <c r="L35" s="172"/>
      <c r="M35" s="44">
        <f>SUM(M28:M34)</f>
        <v>522</v>
      </c>
      <c r="N35" s="44">
        <f>SUM(N28:N34)</f>
        <v>0</v>
      </c>
      <c r="O35" s="44">
        <f>SUM(O28:O34)</f>
        <v>0</v>
      </c>
      <c r="P35" s="168"/>
      <c r="Q35" s="168"/>
      <c r="R35" s="168"/>
      <c r="S35" s="168"/>
      <c r="T35" s="168"/>
      <c r="U35" s="168"/>
      <c r="V35" s="204"/>
    </row>
    <row r="36" spans="1:42" s="30" customFormat="1" ht="24.95" customHeight="1">
      <c r="A36" s="263"/>
      <c r="B36" s="313" t="s">
        <v>17</v>
      </c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46">
        <f>SUM(M35,M27,M23,M15,M9)</f>
        <v>4042</v>
      </c>
      <c r="N36" s="139">
        <v>123</v>
      </c>
      <c r="O36" s="139">
        <v>120</v>
      </c>
      <c r="P36" s="6"/>
      <c r="Q36" s="6"/>
      <c r="R36" s="20"/>
      <c r="S36" s="20"/>
      <c r="T36" s="20"/>
      <c r="U36" s="20"/>
    </row>
    <row r="37" spans="1:42" s="30" customFormat="1" ht="21.75" customHeight="1">
      <c r="A37" s="40"/>
      <c r="B37" s="218" t="s">
        <v>25</v>
      </c>
      <c r="C37" s="219" t="s">
        <v>26</v>
      </c>
      <c r="D37" s="325" t="s">
        <v>29</v>
      </c>
      <c r="E37" s="327" t="s">
        <v>155</v>
      </c>
      <c r="F37" s="328"/>
      <c r="G37" s="329"/>
      <c r="H37" s="286" t="s">
        <v>351</v>
      </c>
      <c r="I37" s="286" t="s">
        <v>351</v>
      </c>
      <c r="J37" s="289" t="s">
        <v>16</v>
      </c>
      <c r="K37" s="289" t="s">
        <v>346</v>
      </c>
      <c r="L37" s="18">
        <v>82.525300000000001</v>
      </c>
      <c r="M37" s="47">
        <v>114</v>
      </c>
      <c r="N37" s="43">
        <v>5</v>
      </c>
      <c r="O37" s="43">
        <v>5</v>
      </c>
      <c r="P37" s="169" t="s">
        <v>259</v>
      </c>
      <c r="Q37" s="169" t="s">
        <v>260</v>
      </c>
      <c r="R37" s="251" t="s">
        <v>261</v>
      </c>
      <c r="S37" s="169" t="s">
        <v>40</v>
      </c>
      <c r="T37" s="169" t="s">
        <v>156</v>
      </c>
      <c r="U37" s="169" t="s">
        <v>16</v>
      </c>
      <c r="V37" s="27"/>
      <c r="W37" s="261"/>
      <c r="X37" s="261"/>
      <c r="Y37" s="261"/>
      <c r="Z37" s="261"/>
      <c r="AA37" s="27"/>
      <c r="AB37" s="261"/>
      <c r="AC37" s="261"/>
      <c r="AD37" s="261"/>
      <c r="AE37" s="261"/>
      <c r="AF37" s="27"/>
      <c r="AG37" s="261"/>
      <c r="AH37" s="261"/>
      <c r="AI37" s="261"/>
      <c r="AJ37" s="261"/>
      <c r="AK37" s="27"/>
      <c r="AL37" s="261"/>
      <c r="AM37" s="261"/>
      <c r="AN37" s="261"/>
      <c r="AO37" s="261"/>
      <c r="AP37" s="27"/>
    </row>
    <row r="38" spans="1:42" s="30" customFormat="1" ht="21.75" customHeight="1">
      <c r="A38" s="40"/>
      <c r="B38" s="219"/>
      <c r="C38" s="219"/>
      <c r="D38" s="326"/>
      <c r="E38" s="330"/>
      <c r="F38" s="331"/>
      <c r="G38" s="332"/>
      <c r="H38" s="287"/>
      <c r="I38" s="287"/>
      <c r="J38" s="290"/>
      <c r="K38" s="290"/>
      <c r="L38" s="18">
        <v>74.114800000000002</v>
      </c>
      <c r="M38" s="47">
        <v>154</v>
      </c>
      <c r="N38" s="43">
        <v>2</v>
      </c>
      <c r="O38" s="43">
        <v>2</v>
      </c>
      <c r="P38" s="167"/>
      <c r="Q38" s="167"/>
      <c r="R38" s="167"/>
      <c r="S38" s="167"/>
      <c r="T38" s="167"/>
      <c r="U38" s="16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</row>
    <row r="39" spans="1:42" s="30" customFormat="1" ht="21.75" customHeight="1">
      <c r="A39" s="40"/>
      <c r="B39" s="219"/>
      <c r="C39" s="219"/>
      <c r="D39" s="326"/>
      <c r="E39" s="330"/>
      <c r="F39" s="331"/>
      <c r="G39" s="332"/>
      <c r="H39" s="287"/>
      <c r="I39" s="287"/>
      <c r="J39" s="290"/>
      <c r="K39" s="290"/>
      <c r="L39" s="18">
        <v>66.878100000000003</v>
      </c>
      <c r="M39" s="47">
        <v>98</v>
      </c>
      <c r="N39" s="43">
        <v>0</v>
      </c>
      <c r="O39" s="43">
        <v>0</v>
      </c>
      <c r="P39" s="167"/>
      <c r="Q39" s="167"/>
      <c r="R39" s="167"/>
      <c r="S39" s="167"/>
      <c r="T39" s="167"/>
      <c r="U39" s="167"/>
      <c r="V39" s="28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</row>
    <row r="40" spans="1:42" s="30" customFormat="1" ht="21.75" customHeight="1">
      <c r="A40" s="40"/>
      <c r="B40" s="219"/>
      <c r="C40" s="219"/>
      <c r="D40" s="326"/>
      <c r="E40" s="330"/>
      <c r="F40" s="331"/>
      <c r="G40" s="332"/>
      <c r="H40" s="287"/>
      <c r="I40" s="287"/>
      <c r="J40" s="290"/>
      <c r="K40" s="290"/>
      <c r="L40" s="29">
        <v>66.823899999999995</v>
      </c>
      <c r="M40" s="48">
        <v>16</v>
      </c>
      <c r="N40" s="49">
        <v>0</v>
      </c>
      <c r="O40" s="49">
        <v>0</v>
      </c>
      <c r="P40" s="167"/>
      <c r="Q40" s="167"/>
      <c r="R40" s="167"/>
      <c r="S40" s="167"/>
      <c r="T40" s="167"/>
      <c r="U40" s="167"/>
      <c r="V40" s="27"/>
    </row>
    <row r="41" spans="1:42" s="30" customFormat="1" ht="21.75" customHeight="1">
      <c r="A41" s="41"/>
      <c r="B41" s="219"/>
      <c r="C41" s="220"/>
      <c r="D41" s="363"/>
      <c r="E41" s="333"/>
      <c r="F41" s="334"/>
      <c r="G41" s="335"/>
      <c r="H41" s="209" t="s">
        <v>347</v>
      </c>
      <c r="I41" s="209"/>
      <c r="J41" s="209"/>
      <c r="K41" s="209"/>
      <c r="L41" s="209"/>
      <c r="M41" s="50">
        <v>382</v>
      </c>
      <c r="N41" s="44">
        <f>SUM(N37:N40)</f>
        <v>7</v>
      </c>
      <c r="O41" s="44">
        <f>SUM(O37:O40)</f>
        <v>7</v>
      </c>
      <c r="P41" s="168"/>
      <c r="Q41" s="168"/>
      <c r="R41" s="168"/>
      <c r="S41" s="168"/>
      <c r="T41" s="168"/>
      <c r="U41" s="168"/>
      <c r="V41" s="27"/>
      <c r="W41" s="27"/>
      <c r="X41" s="27"/>
    </row>
    <row r="42" spans="1:42" s="30" customFormat="1" ht="21.75" customHeight="1">
      <c r="A42" s="40"/>
      <c r="B42" s="219"/>
      <c r="C42" s="218" t="s">
        <v>27</v>
      </c>
      <c r="D42" s="325" t="s">
        <v>30</v>
      </c>
      <c r="E42" s="364" t="s">
        <v>157</v>
      </c>
      <c r="F42" s="365"/>
      <c r="G42" s="365"/>
      <c r="H42" s="287" t="s">
        <v>352</v>
      </c>
      <c r="I42" s="287" t="s">
        <v>353</v>
      </c>
      <c r="J42" s="290" t="s">
        <v>16</v>
      </c>
      <c r="K42" s="290" t="s">
        <v>346</v>
      </c>
      <c r="L42" s="31">
        <v>64.456500000000005</v>
      </c>
      <c r="M42" s="51">
        <v>54</v>
      </c>
      <c r="N42" s="52">
        <v>0</v>
      </c>
      <c r="O42" s="52">
        <v>0</v>
      </c>
      <c r="P42" s="169" t="s">
        <v>262</v>
      </c>
      <c r="Q42" s="169" t="s">
        <v>263</v>
      </c>
      <c r="R42" s="166" t="s">
        <v>264</v>
      </c>
      <c r="S42" s="169" t="s">
        <v>32</v>
      </c>
      <c r="T42" s="169" t="s">
        <v>33</v>
      </c>
      <c r="U42" s="169" t="s">
        <v>16</v>
      </c>
      <c r="V42" s="27"/>
      <c r="W42" s="32"/>
      <c r="X42" s="32"/>
      <c r="Y42" s="33"/>
    </row>
    <row r="43" spans="1:42" s="30" customFormat="1" ht="21.75" customHeight="1">
      <c r="A43" s="40"/>
      <c r="B43" s="219"/>
      <c r="C43" s="219"/>
      <c r="D43" s="326"/>
      <c r="E43" s="365"/>
      <c r="F43" s="365"/>
      <c r="G43" s="365"/>
      <c r="H43" s="287"/>
      <c r="I43" s="287"/>
      <c r="J43" s="290"/>
      <c r="K43" s="290"/>
      <c r="L43" s="18">
        <v>64.463899999999995</v>
      </c>
      <c r="M43" s="47">
        <v>15</v>
      </c>
      <c r="N43" s="43">
        <v>0</v>
      </c>
      <c r="O43" s="43">
        <v>0</v>
      </c>
      <c r="P43" s="167"/>
      <c r="Q43" s="167"/>
      <c r="R43" s="167"/>
      <c r="S43" s="167"/>
      <c r="T43" s="167"/>
      <c r="U43" s="167"/>
      <c r="V43" s="28"/>
      <c r="W43" s="32"/>
      <c r="X43" s="32"/>
      <c r="Y43" s="33"/>
    </row>
    <row r="44" spans="1:42" s="30" customFormat="1" ht="21.75" customHeight="1">
      <c r="A44" s="40"/>
      <c r="B44" s="219"/>
      <c r="C44" s="219"/>
      <c r="D44" s="326"/>
      <c r="E44" s="365"/>
      <c r="F44" s="365"/>
      <c r="G44" s="365"/>
      <c r="H44" s="288"/>
      <c r="I44" s="288"/>
      <c r="J44" s="291"/>
      <c r="K44" s="291"/>
      <c r="L44" s="18">
        <v>84.950500000000005</v>
      </c>
      <c r="M44" s="47">
        <v>30</v>
      </c>
      <c r="N44" s="43">
        <v>2</v>
      </c>
      <c r="O44" s="43">
        <v>2</v>
      </c>
      <c r="P44" s="167"/>
      <c r="Q44" s="167"/>
      <c r="R44" s="167"/>
      <c r="S44" s="167"/>
      <c r="T44" s="167"/>
      <c r="U44" s="167"/>
      <c r="V44" s="28"/>
      <c r="W44" s="32"/>
      <c r="X44" s="32"/>
      <c r="Y44" s="33"/>
    </row>
    <row r="45" spans="1:42" s="30" customFormat="1" ht="21.75" customHeight="1">
      <c r="A45" s="40"/>
      <c r="B45" s="219"/>
      <c r="C45" s="220"/>
      <c r="D45" s="363"/>
      <c r="E45" s="365"/>
      <c r="F45" s="365"/>
      <c r="G45" s="365"/>
      <c r="H45" s="170" t="s">
        <v>347</v>
      </c>
      <c r="I45" s="171"/>
      <c r="J45" s="171"/>
      <c r="K45" s="171"/>
      <c r="L45" s="172"/>
      <c r="M45" s="50">
        <f>SUM(M42:M44)</f>
        <v>99</v>
      </c>
      <c r="N45" s="44">
        <f>SUM(N42:N44)</f>
        <v>2</v>
      </c>
      <c r="O45" s="44">
        <f>SUM(O42:O44)</f>
        <v>2</v>
      </c>
      <c r="P45" s="168"/>
      <c r="Q45" s="168"/>
      <c r="R45" s="168"/>
      <c r="S45" s="168"/>
      <c r="T45" s="168"/>
      <c r="U45" s="168"/>
      <c r="V45" s="27"/>
      <c r="Y45" s="33"/>
    </row>
    <row r="46" spans="1:42" s="30" customFormat="1" ht="21.75" customHeight="1">
      <c r="A46" s="24"/>
      <c r="B46" s="219"/>
      <c r="C46" s="218" t="s">
        <v>27</v>
      </c>
      <c r="D46" s="325" t="s">
        <v>31</v>
      </c>
      <c r="E46" s="327" t="s">
        <v>158</v>
      </c>
      <c r="F46" s="328"/>
      <c r="G46" s="329"/>
      <c r="H46" s="286" t="s">
        <v>354</v>
      </c>
      <c r="I46" s="286" t="s">
        <v>354</v>
      </c>
      <c r="J46" s="289" t="s">
        <v>16</v>
      </c>
      <c r="K46" s="289" t="s">
        <v>346</v>
      </c>
      <c r="L46" s="18">
        <v>68.311099999999996</v>
      </c>
      <c r="M46" s="47">
        <v>13</v>
      </c>
      <c r="N46" s="43">
        <v>0</v>
      </c>
      <c r="O46" s="43">
        <v>0</v>
      </c>
      <c r="P46" s="169" t="s">
        <v>265</v>
      </c>
      <c r="Q46" s="169" t="s">
        <v>266</v>
      </c>
      <c r="R46" s="166" t="s">
        <v>267</v>
      </c>
      <c r="S46" s="169" t="s">
        <v>40</v>
      </c>
      <c r="T46" s="169" t="s">
        <v>33</v>
      </c>
      <c r="U46" s="169" t="s">
        <v>16</v>
      </c>
      <c r="V46" s="27"/>
      <c r="W46" s="32"/>
      <c r="X46" s="32"/>
      <c r="Y46" s="33"/>
    </row>
    <row r="47" spans="1:42" s="30" customFormat="1" ht="21.75" customHeight="1">
      <c r="A47" s="24"/>
      <c r="B47" s="219"/>
      <c r="C47" s="219"/>
      <c r="D47" s="326"/>
      <c r="E47" s="330"/>
      <c r="F47" s="331"/>
      <c r="G47" s="332"/>
      <c r="H47" s="287"/>
      <c r="I47" s="287"/>
      <c r="J47" s="290"/>
      <c r="K47" s="290"/>
      <c r="L47" s="18">
        <v>79.471999999999994</v>
      </c>
      <c r="M47" s="47">
        <v>15</v>
      </c>
      <c r="N47" s="43">
        <v>2</v>
      </c>
      <c r="O47" s="43">
        <v>2</v>
      </c>
      <c r="P47" s="167"/>
      <c r="Q47" s="167"/>
      <c r="R47" s="167"/>
      <c r="S47" s="167"/>
      <c r="T47" s="167"/>
      <c r="U47" s="167"/>
      <c r="V47" s="27"/>
      <c r="W47" s="32"/>
      <c r="X47" s="32"/>
      <c r="Y47" s="33"/>
    </row>
    <row r="48" spans="1:42" s="30" customFormat="1" ht="21.75" customHeight="1">
      <c r="A48" s="24"/>
      <c r="B48" s="219"/>
      <c r="C48" s="219"/>
      <c r="D48" s="326"/>
      <c r="E48" s="330"/>
      <c r="F48" s="331"/>
      <c r="G48" s="332"/>
      <c r="H48" s="287"/>
      <c r="I48" s="287"/>
      <c r="J48" s="290"/>
      <c r="K48" s="290"/>
      <c r="L48" s="18">
        <v>84.878299999999996</v>
      </c>
      <c r="M48" s="47">
        <v>15</v>
      </c>
      <c r="N48" s="43">
        <v>0</v>
      </c>
      <c r="O48" s="43">
        <v>0</v>
      </c>
      <c r="P48" s="167"/>
      <c r="Q48" s="167"/>
      <c r="R48" s="167"/>
      <c r="S48" s="167"/>
      <c r="T48" s="167"/>
      <c r="U48" s="167"/>
      <c r="V48" s="27"/>
      <c r="W48" s="32"/>
      <c r="X48" s="32"/>
      <c r="Y48" s="33"/>
    </row>
    <row r="49" spans="1:44" s="30" customFormat="1" ht="21.75" customHeight="1">
      <c r="A49" s="24"/>
      <c r="B49" s="219"/>
      <c r="C49" s="219"/>
      <c r="D49" s="326"/>
      <c r="E49" s="330"/>
      <c r="F49" s="331"/>
      <c r="G49" s="332"/>
      <c r="H49" s="287"/>
      <c r="I49" s="287"/>
      <c r="J49" s="290"/>
      <c r="K49" s="290"/>
      <c r="L49" s="18">
        <v>82.303100000000001</v>
      </c>
      <c r="M49" s="47">
        <v>30</v>
      </c>
      <c r="N49" s="43">
        <v>0</v>
      </c>
      <c r="O49" s="43">
        <v>0</v>
      </c>
      <c r="P49" s="167"/>
      <c r="Q49" s="167"/>
      <c r="R49" s="167"/>
      <c r="S49" s="167"/>
      <c r="T49" s="167"/>
      <c r="U49" s="167"/>
      <c r="V49" s="28"/>
      <c r="W49" s="32"/>
      <c r="X49" s="32"/>
      <c r="Y49" s="33"/>
    </row>
    <row r="50" spans="1:44" s="30" customFormat="1" ht="21.75" customHeight="1">
      <c r="A50" s="24"/>
      <c r="B50" s="219"/>
      <c r="C50" s="219"/>
      <c r="D50" s="326"/>
      <c r="E50" s="330"/>
      <c r="F50" s="331"/>
      <c r="G50" s="332"/>
      <c r="H50" s="287"/>
      <c r="I50" s="287"/>
      <c r="J50" s="290"/>
      <c r="K50" s="290"/>
      <c r="L50" s="18">
        <v>84.923100000000005</v>
      </c>
      <c r="M50" s="47">
        <v>59</v>
      </c>
      <c r="N50" s="43">
        <v>1</v>
      </c>
      <c r="O50" s="43">
        <v>1</v>
      </c>
      <c r="P50" s="167"/>
      <c r="Q50" s="167"/>
      <c r="R50" s="167"/>
      <c r="S50" s="167"/>
      <c r="T50" s="167"/>
      <c r="U50" s="167"/>
      <c r="V50" s="27"/>
      <c r="W50" s="32"/>
      <c r="X50" s="32"/>
      <c r="Y50" s="33"/>
    </row>
    <row r="51" spans="1:44" s="30" customFormat="1" ht="21.75" customHeight="1">
      <c r="A51" s="24"/>
      <c r="B51" s="219"/>
      <c r="C51" s="219"/>
      <c r="D51" s="326"/>
      <c r="E51" s="330"/>
      <c r="F51" s="331"/>
      <c r="G51" s="332"/>
      <c r="H51" s="288"/>
      <c r="I51" s="288"/>
      <c r="J51" s="291"/>
      <c r="K51" s="291"/>
      <c r="L51" s="18">
        <v>84.914699999999996</v>
      </c>
      <c r="M51" s="47">
        <v>25</v>
      </c>
      <c r="N51" s="43">
        <v>0</v>
      </c>
      <c r="O51" s="43">
        <v>0</v>
      </c>
      <c r="P51" s="167"/>
      <c r="Q51" s="167"/>
      <c r="R51" s="167"/>
      <c r="S51" s="167"/>
      <c r="T51" s="167"/>
      <c r="U51" s="167"/>
      <c r="V51" s="27"/>
      <c r="W51" s="32"/>
      <c r="X51" s="32"/>
      <c r="Y51" s="33"/>
    </row>
    <row r="52" spans="1:44" s="30" customFormat="1" ht="21.75" customHeight="1">
      <c r="A52" s="24"/>
      <c r="B52" s="219"/>
      <c r="C52" s="220"/>
      <c r="D52" s="363"/>
      <c r="E52" s="333"/>
      <c r="F52" s="334"/>
      <c r="G52" s="335"/>
      <c r="H52" s="170" t="s">
        <v>347</v>
      </c>
      <c r="I52" s="171"/>
      <c r="J52" s="171"/>
      <c r="K52" s="171"/>
      <c r="L52" s="172"/>
      <c r="M52" s="50">
        <f>SUM(M46:M51)</f>
        <v>157</v>
      </c>
      <c r="N52" s="44">
        <f>SUM(N46:N51)</f>
        <v>3</v>
      </c>
      <c r="O52" s="44">
        <f>SUM(O46:O51)</f>
        <v>3</v>
      </c>
      <c r="P52" s="168"/>
      <c r="Q52" s="168"/>
      <c r="R52" s="168"/>
      <c r="S52" s="168"/>
      <c r="T52" s="168"/>
      <c r="U52" s="168"/>
      <c r="V52" s="27"/>
      <c r="W52" s="32"/>
      <c r="X52" s="27"/>
      <c r="Y52" s="32"/>
      <c r="Z52" s="32"/>
      <c r="AA52" s="27"/>
      <c r="AB52" s="27"/>
      <c r="AC52" s="27"/>
      <c r="AD52" s="27"/>
      <c r="AE52" s="27"/>
      <c r="AF52" s="27"/>
      <c r="AG52" s="27"/>
      <c r="AH52" s="27"/>
      <c r="AI52" s="27"/>
      <c r="AL52" s="27"/>
      <c r="AQ52" s="27"/>
      <c r="AR52" s="27"/>
    </row>
    <row r="53" spans="1:44" s="30" customFormat="1" ht="21.75" customHeight="1">
      <c r="A53" s="24"/>
      <c r="B53" s="219"/>
      <c r="C53" s="218" t="s">
        <v>27</v>
      </c>
      <c r="D53" s="325" t="s">
        <v>30</v>
      </c>
      <c r="E53" s="327" t="s">
        <v>487</v>
      </c>
      <c r="F53" s="328"/>
      <c r="G53" s="329"/>
      <c r="H53" s="338" t="s">
        <v>355</v>
      </c>
      <c r="I53" s="338" t="s">
        <v>356</v>
      </c>
      <c r="J53" s="339" t="s">
        <v>16</v>
      </c>
      <c r="K53" s="339" t="s">
        <v>346</v>
      </c>
      <c r="L53" s="22">
        <v>84.9833</v>
      </c>
      <c r="M53" s="47">
        <v>238</v>
      </c>
      <c r="N53" s="473" t="s">
        <v>462</v>
      </c>
      <c r="O53" s="474"/>
      <c r="P53" s="169" t="s">
        <v>488</v>
      </c>
      <c r="Q53" s="169" t="s">
        <v>489</v>
      </c>
      <c r="R53" s="169" t="s">
        <v>490</v>
      </c>
      <c r="S53" s="169" t="s">
        <v>40</v>
      </c>
      <c r="T53" s="169" t="s">
        <v>33</v>
      </c>
      <c r="U53" s="169" t="s">
        <v>16</v>
      </c>
      <c r="V53" s="27"/>
      <c r="W53" s="34"/>
      <c r="X53" s="34"/>
      <c r="Y53" s="34"/>
      <c r="Z53" s="34"/>
      <c r="AA53" s="35"/>
      <c r="AC53" s="34"/>
      <c r="AD53" s="34"/>
      <c r="AE53" s="34"/>
      <c r="AF53" s="34"/>
      <c r="AG53" s="34"/>
      <c r="AH53" s="34"/>
      <c r="AI53" s="34"/>
      <c r="AJ53" s="34"/>
      <c r="AK53" s="34"/>
      <c r="AQ53" s="34"/>
      <c r="AR53" s="34"/>
    </row>
    <row r="54" spans="1:44" s="30" customFormat="1" ht="21.75" customHeight="1">
      <c r="A54" s="24"/>
      <c r="B54" s="219"/>
      <c r="C54" s="219"/>
      <c r="D54" s="326"/>
      <c r="E54" s="330"/>
      <c r="F54" s="331"/>
      <c r="G54" s="332"/>
      <c r="H54" s="339"/>
      <c r="I54" s="339"/>
      <c r="J54" s="339"/>
      <c r="K54" s="339"/>
      <c r="L54" s="22">
        <v>84.966700000000003</v>
      </c>
      <c r="M54" s="47">
        <v>240</v>
      </c>
      <c r="N54" s="477"/>
      <c r="O54" s="478"/>
      <c r="P54" s="167"/>
      <c r="Q54" s="167"/>
      <c r="R54" s="167"/>
      <c r="S54" s="167"/>
      <c r="T54" s="167"/>
      <c r="U54" s="167"/>
      <c r="V54" s="27"/>
      <c r="AA54" s="90"/>
    </row>
    <row r="55" spans="1:44" s="30" customFormat="1" ht="21.75" customHeight="1">
      <c r="A55" s="24"/>
      <c r="B55" s="219"/>
      <c r="C55" s="220"/>
      <c r="D55" s="363"/>
      <c r="E55" s="333"/>
      <c r="F55" s="334"/>
      <c r="G55" s="335"/>
      <c r="H55" s="170" t="s">
        <v>347</v>
      </c>
      <c r="I55" s="171"/>
      <c r="J55" s="171"/>
      <c r="K55" s="171"/>
      <c r="L55" s="172"/>
      <c r="M55" s="50">
        <f>SUM(M53:M54)</f>
        <v>478</v>
      </c>
      <c r="N55" s="44">
        <f>SUM(N53:N54)</f>
        <v>0</v>
      </c>
      <c r="O55" s="44">
        <f>SUM(O53:O54)</f>
        <v>0</v>
      </c>
      <c r="P55" s="168"/>
      <c r="Q55" s="168"/>
      <c r="R55" s="168"/>
      <c r="S55" s="168"/>
      <c r="T55" s="168"/>
      <c r="U55" s="168"/>
      <c r="V55" s="27"/>
      <c r="W55" s="285"/>
      <c r="X55" s="285"/>
      <c r="Y55" s="37"/>
      <c r="Z55" s="33"/>
      <c r="AA55" s="38"/>
      <c r="AC55" s="261"/>
      <c r="AD55" s="261"/>
      <c r="AE55" s="261"/>
      <c r="AF55" s="261"/>
      <c r="AG55" s="261"/>
      <c r="AH55" s="261"/>
      <c r="AI55" s="261"/>
      <c r="AJ55" s="261"/>
      <c r="AK55" s="27"/>
      <c r="AL55" s="261"/>
      <c r="AM55" s="261"/>
      <c r="AQ55" s="261"/>
      <c r="AR55" s="261"/>
    </row>
    <row r="56" spans="1:44" s="30" customFormat="1" ht="21.75" customHeight="1">
      <c r="A56" s="24"/>
      <c r="B56" s="219"/>
      <c r="C56" s="218" t="s">
        <v>26</v>
      </c>
      <c r="D56" s="325" t="s">
        <v>29</v>
      </c>
      <c r="E56" s="327" t="s">
        <v>128</v>
      </c>
      <c r="F56" s="328"/>
      <c r="G56" s="329"/>
      <c r="H56" s="286" t="s">
        <v>357</v>
      </c>
      <c r="I56" s="286" t="s">
        <v>358</v>
      </c>
      <c r="J56" s="286" t="s">
        <v>16</v>
      </c>
      <c r="K56" s="286" t="s">
        <v>346</v>
      </c>
      <c r="L56" s="18">
        <v>75.9101</v>
      </c>
      <c r="M56" s="42">
        <v>169</v>
      </c>
      <c r="N56" s="344" t="s">
        <v>462</v>
      </c>
      <c r="O56" s="369"/>
      <c r="P56" s="169" t="s">
        <v>179</v>
      </c>
      <c r="Q56" s="169" t="s">
        <v>268</v>
      </c>
      <c r="R56" s="251" t="s">
        <v>269</v>
      </c>
      <c r="S56" s="169" t="s">
        <v>32</v>
      </c>
      <c r="T56" s="169" t="s">
        <v>33</v>
      </c>
      <c r="U56" s="169" t="s">
        <v>16</v>
      </c>
      <c r="V56" s="203"/>
      <c r="W56" s="32"/>
      <c r="X56" s="32"/>
      <c r="Y56" s="33"/>
    </row>
    <row r="57" spans="1:44" s="30" customFormat="1" ht="21.75" customHeight="1">
      <c r="A57" s="24"/>
      <c r="B57" s="219"/>
      <c r="C57" s="219"/>
      <c r="D57" s="326"/>
      <c r="E57" s="330"/>
      <c r="F57" s="331"/>
      <c r="G57" s="332"/>
      <c r="H57" s="287"/>
      <c r="I57" s="287"/>
      <c r="J57" s="287"/>
      <c r="K57" s="287"/>
      <c r="L57" s="18">
        <v>84.513400000000004</v>
      </c>
      <c r="M57" s="42">
        <v>754</v>
      </c>
      <c r="N57" s="370"/>
      <c r="O57" s="371"/>
      <c r="P57" s="167"/>
      <c r="Q57" s="167"/>
      <c r="R57" s="167"/>
      <c r="S57" s="167"/>
      <c r="T57" s="167"/>
      <c r="U57" s="167"/>
      <c r="V57" s="203"/>
      <c r="W57" s="32"/>
      <c r="X57" s="32"/>
      <c r="Y57" s="33"/>
    </row>
    <row r="58" spans="1:44" s="30" customFormat="1" ht="21.75" customHeight="1">
      <c r="A58" s="24"/>
      <c r="B58" s="219"/>
      <c r="C58" s="219"/>
      <c r="D58" s="326"/>
      <c r="E58" s="330"/>
      <c r="F58" s="331"/>
      <c r="G58" s="332"/>
      <c r="H58" s="287"/>
      <c r="I58" s="287"/>
      <c r="J58" s="287"/>
      <c r="K58" s="287"/>
      <c r="L58" s="18">
        <v>84.982699999999994</v>
      </c>
      <c r="M58" s="42">
        <v>98</v>
      </c>
      <c r="N58" s="370"/>
      <c r="O58" s="371"/>
      <c r="P58" s="167"/>
      <c r="Q58" s="167"/>
      <c r="R58" s="167"/>
      <c r="S58" s="167"/>
      <c r="T58" s="167"/>
      <c r="U58" s="167"/>
      <c r="V58" s="203"/>
      <c r="W58" s="32"/>
      <c r="X58" s="32"/>
      <c r="Y58" s="33"/>
    </row>
    <row r="59" spans="1:44" s="30" customFormat="1" ht="21.75" customHeight="1">
      <c r="A59" s="24"/>
      <c r="B59" s="219"/>
      <c r="C59" s="219"/>
      <c r="D59" s="326"/>
      <c r="E59" s="330"/>
      <c r="F59" s="331"/>
      <c r="G59" s="332"/>
      <c r="H59" s="287"/>
      <c r="I59" s="287"/>
      <c r="J59" s="287"/>
      <c r="K59" s="287"/>
      <c r="L59" s="18">
        <v>84.991299999999995</v>
      </c>
      <c r="M59" s="42">
        <v>73</v>
      </c>
      <c r="N59" s="370"/>
      <c r="O59" s="371"/>
      <c r="P59" s="167"/>
      <c r="Q59" s="167"/>
      <c r="R59" s="167"/>
      <c r="S59" s="167"/>
      <c r="T59" s="167"/>
      <c r="U59" s="167"/>
      <c r="V59" s="203"/>
      <c r="X59" s="32"/>
      <c r="Y59" s="33"/>
    </row>
    <row r="60" spans="1:44" s="30" customFormat="1" ht="21.75" customHeight="1">
      <c r="A60" s="24"/>
      <c r="B60" s="219"/>
      <c r="C60" s="219"/>
      <c r="D60" s="326"/>
      <c r="E60" s="330"/>
      <c r="F60" s="331"/>
      <c r="G60" s="332"/>
      <c r="H60" s="287"/>
      <c r="I60" s="287"/>
      <c r="J60" s="287"/>
      <c r="K60" s="287"/>
      <c r="L60" s="18">
        <v>101.6515</v>
      </c>
      <c r="M60" s="42">
        <v>50</v>
      </c>
      <c r="N60" s="372"/>
      <c r="O60" s="373"/>
      <c r="P60" s="167"/>
      <c r="Q60" s="167"/>
      <c r="R60" s="167"/>
      <c r="S60" s="167"/>
      <c r="T60" s="167"/>
      <c r="U60" s="167"/>
      <c r="V60" s="203"/>
      <c r="W60" s="32"/>
      <c r="X60" s="32"/>
      <c r="Y60" s="33"/>
    </row>
    <row r="61" spans="1:44" s="30" customFormat="1" ht="21.75" customHeight="1">
      <c r="A61" s="24"/>
      <c r="B61" s="219"/>
      <c r="C61" s="220"/>
      <c r="D61" s="363"/>
      <c r="E61" s="333"/>
      <c r="F61" s="334"/>
      <c r="G61" s="335"/>
      <c r="H61" s="170" t="s">
        <v>347</v>
      </c>
      <c r="I61" s="171"/>
      <c r="J61" s="171"/>
      <c r="K61" s="171"/>
      <c r="L61" s="172"/>
      <c r="M61" s="54">
        <f>SUM(M56:M60)</f>
        <v>1144</v>
      </c>
      <c r="N61" s="44">
        <f>SUM(N56:N60)</f>
        <v>0</v>
      </c>
      <c r="O61" s="44">
        <f>SUM(O56:O60)</f>
        <v>0</v>
      </c>
      <c r="P61" s="168"/>
      <c r="Q61" s="168"/>
      <c r="R61" s="168"/>
      <c r="S61" s="168"/>
      <c r="T61" s="168"/>
      <c r="U61" s="168"/>
      <c r="V61" s="203"/>
      <c r="W61" s="36"/>
      <c r="X61" s="32"/>
      <c r="Y61" s="33"/>
    </row>
    <row r="62" spans="1:44" s="30" customFormat="1" ht="21.75" customHeight="1">
      <c r="A62" s="24"/>
      <c r="B62" s="219"/>
      <c r="C62" s="218" t="s">
        <v>26</v>
      </c>
      <c r="D62" s="325" t="s">
        <v>29</v>
      </c>
      <c r="E62" s="327" t="s">
        <v>141</v>
      </c>
      <c r="F62" s="328"/>
      <c r="G62" s="329"/>
      <c r="H62" s="185" t="s">
        <v>359</v>
      </c>
      <c r="I62" s="185" t="s">
        <v>360</v>
      </c>
      <c r="J62" s="286" t="s">
        <v>16</v>
      </c>
      <c r="K62" s="286" t="s">
        <v>346</v>
      </c>
      <c r="L62" s="18">
        <v>59.841200000000001</v>
      </c>
      <c r="M62" s="43">
        <v>68</v>
      </c>
      <c r="N62" s="344" t="s">
        <v>462</v>
      </c>
      <c r="O62" s="369"/>
      <c r="P62" s="169" t="s">
        <v>176</v>
      </c>
      <c r="Q62" s="169" t="s">
        <v>270</v>
      </c>
      <c r="R62" s="166" t="s">
        <v>271</v>
      </c>
      <c r="S62" s="169" t="s">
        <v>32</v>
      </c>
      <c r="T62" s="169" t="s">
        <v>156</v>
      </c>
      <c r="U62" s="169" t="s">
        <v>16</v>
      </c>
      <c r="V62" s="203"/>
      <c r="W62" s="32"/>
      <c r="X62" s="32"/>
      <c r="Y62" s="33"/>
    </row>
    <row r="63" spans="1:44" s="30" customFormat="1" ht="21.75" customHeight="1">
      <c r="A63" s="24"/>
      <c r="B63" s="219"/>
      <c r="C63" s="219"/>
      <c r="D63" s="326"/>
      <c r="E63" s="330"/>
      <c r="F63" s="331"/>
      <c r="G63" s="332"/>
      <c r="H63" s="186"/>
      <c r="I63" s="186"/>
      <c r="J63" s="287"/>
      <c r="K63" s="287"/>
      <c r="L63" s="18">
        <v>69.763199999999998</v>
      </c>
      <c r="M63" s="43">
        <v>34</v>
      </c>
      <c r="N63" s="370"/>
      <c r="O63" s="371"/>
      <c r="P63" s="167"/>
      <c r="Q63" s="167"/>
      <c r="R63" s="167"/>
      <c r="S63" s="167"/>
      <c r="T63" s="167"/>
      <c r="U63" s="167"/>
      <c r="V63" s="204"/>
      <c r="W63" s="32"/>
      <c r="X63" s="32"/>
      <c r="Y63" s="33"/>
    </row>
    <row r="64" spans="1:44" s="30" customFormat="1" ht="21.75" customHeight="1">
      <c r="A64" s="24"/>
      <c r="B64" s="219"/>
      <c r="C64" s="219"/>
      <c r="D64" s="326"/>
      <c r="E64" s="330"/>
      <c r="F64" s="331"/>
      <c r="G64" s="332"/>
      <c r="H64" s="186"/>
      <c r="I64" s="186"/>
      <c r="J64" s="287"/>
      <c r="K64" s="287"/>
      <c r="L64" s="18">
        <v>69.7774</v>
      </c>
      <c r="M64" s="43">
        <v>34</v>
      </c>
      <c r="N64" s="370"/>
      <c r="O64" s="371"/>
      <c r="P64" s="167"/>
      <c r="Q64" s="167"/>
      <c r="R64" s="167"/>
      <c r="S64" s="167"/>
      <c r="T64" s="167"/>
      <c r="U64" s="167"/>
      <c r="V64" s="204"/>
      <c r="W64" s="32"/>
      <c r="X64" s="32"/>
      <c r="Y64" s="33"/>
    </row>
    <row r="65" spans="1:25" s="30" customFormat="1" ht="21.75" customHeight="1">
      <c r="A65" s="24"/>
      <c r="B65" s="219"/>
      <c r="C65" s="219"/>
      <c r="D65" s="326"/>
      <c r="E65" s="330"/>
      <c r="F65" s="331"/>
      <c r="G65" s="332"/>
      <c r="H65" s="186"/>
      <c r="I65" s="186"/>
      <c r="J65" s="287"/>
      <c r="K65" s="287"/>
      <c r="L65" s="18">
        <v>69.668400000000005</v>
      </c>
      <c r="M65" s="43">
        <v>105</v>
      </c>
      <c r="N65" s="370"/>
      <c r="O65" s="371"/>
      <c r="P65" s="167"/>
      <c r="Q65" s="167"/>
      <c r="R65" s="167"/>
      <c r="S65" s="167"/>
      <c r="T65" s="167"/>
      <c r="U65" s="167"/>
      <c r="V65" s="204"/>
      <c r="X65" s="32"/>
      <c r="Y65" s="33"/>
    </row>
    <row r="66" spans="1:25" s="30" customFormat="1" ht="21.75" customHeight="1">
      <c r="A66" s="24"/>
      <c r="B66" s="219"/>
      <c r="C66" s="219"/>
      <c r="D66" s="326"/>
      <c r="E66" s="330"/>
      <c r="F66" s="331"/>
      <c r="G66" s="332"/>
      <c r="H66" s="284"/>
      <c r="I66" s="284"/>
      <c r="J66" s="287"/>
      <c r="K66" s="287"/>
      <c r="L66" s="18">
        <v>84.844200000000001</v>
      </c>
      <c r="M66" s="43">
        <v>102</v>
      </c>
      <c r="N66" s="372"/>
      <c r="O66" s="373"/>
      <c r="P66" s="167"/>
      <c r="Q66" s="167"/>
      <c r="R66" s="167"/>
      <c r="S66" s="167"/>
      <c r="T66" s="167"/>
      <c r="U66" s="167"/>
      <c r="V66" s="204"/>
      <c r="W66" s="32"/>
      <c r="X66" s="32"/>
      <c r="Y66" s="33"/>
    </row>
    <row r="67" spans="1:25" s="30" customFormat="1" ht="21.75" customHeight="1">
      <c r="A67" s="24"/>
      <c r="B67" s="219"/>
      <c r="C67" s="220"/>
      <c r="D67" s="363"/>
      <c r="E67" s="333"/>
      <c r="F67" s="334"/>
      <c r="G67" s="335"/>
      <c r="H67" s="170" t="s">
        <v>347</v>
      </c>
      <c r="I67" s="171"/>
      <c r="J67" s="171"/>
      <c r="K67" s="171"/>
      <c r="L67" s="172"/>
      <c r="M67" s="54">
        <f>SUM(M62:M66)</f>
        <v>343</v>
      </c>
      <c r="N67" s="44">
        <f>SUM(N62:N66)</f>
        <v>0</v>
      </c>
      <c r="O67" s="44">
        <f>SUM(O62:O66)</f>
        <v>0</v>
      </c>
      <c r="P67" s="168"/>
      <c r="Q67" s="168"/>
      <c r="R67" s="168"/>
      <c r="S67" s="168"/>
      <c r="T67" s="168"/>
      <c r="U67" s="168"/>
      <c r="V67" s="204"/>
      <c r="W67" s="32"/>
      <c r="X67" s="32"/>
      <c r="Y67" s="33"/>
    </row>
    <row r="68" spans="1:25" s="30" customFormat="1" ht="21.75" customHeight="1">
      <c r="A68" s="24"/>
      <c r="B68" s="219"/>
      <c r="C68" s="224" t="s">
        <v>27</v>
      </c>
      <c r="D68" s="185" t="s">
        <v>147</v>
      </c>
      <c r="E68" s="227" t="s">
        <v>148</v>
      </c>
      <c r="F68" s="228"/>
      <c r="G68" s="229"/>
      <c r="H68" s="286" t="s">
        <v>361</v>
      </c>
      <c r="I68" s="286" t="s">
        <v>362</v>
      </c>
      <c r="J68" s="286" t="s">
        <v>16</v>
      </c>
      <c r="K68" s="286" t="s">
        <v>346</v>
      </c>
      <c r="L68" s="18">
        <v>84.925299999999993</v>
      </c>
      <c r="M68" s="43">
        <v>418</v>
      </c>
      <c r="N68" s="479" t="s">
        <v>462</v>
      </c>
      <c r="O68" s="480"/>
      <c r="P68" s="169" t="s">
        <v>272</v>
      </c>
      <c r="Q68" s="169" t="s">
        <v>173</v>
      </c>
      <c r="R68" s="166" t="s">
        <v>273</v>
      </c>
      <c r="S68" s="169" t="s">
        <v>51</v>
      </c>
      <c r="T68" s="169" t="s">
        <v>33</v>
      </c>
      <c r="U68" s="169" t="s">
        <v>16</v>
      </c>
      <c r="V68" s="203"/>
      <c r="W68" s="32"/>
      <c r="X68" s="32"/>
      <c r="Y68" s="33"/>
    </row>
    <row r="69" spans="1:25" s="30" customFormat="1" ht="21.75" customHeight="1">
      <c r="A69" s="24"/>
      <c r="B69" s="219"/>
      <c r="C69" s="225"/>
      <c r="D69" s="186"/>
      <c r="E69" s="230"/>
      <c r="F69" s="231"/>
      <c r="G69" s="232"/>
      <c r="H69" s="287"/>
      <c r="I69" s="287"/>
      <c r="J69" s="287"/>
      <c r="K69" s="287"/>
      <c r="L69" s="18">
        <v>84.914599999999993</v>
      </c>
      <c r="M69" s="43">
        <v>270</v>
      </c>
      <c r="N69" s="481"/>
      <c r="O69" s="482"/>
      <c r="P69" s="167"/>
      <c r="Q69" s="167"/>
      <c r="R69" s="186"/>
      <c r="S69" s="167"/>
      <c r="T69" s="167"/>
      <c r="U69" s="167"/>
      <c r="V69" s="203"/>
      <c r="W69" s="32"/>
      <c r="X69" s="32"/>
      <c r="Y69" s="33"/>
    </row>
    <row r="70" spans="1:25" s="30" customFormat="1" ht="21.75" customHeight="1">
      <c r="A70" s="24"/>
      <c r="B70" s="219"/>
      <c r="C70" s="225"/>
      <c r="D70" s="186"/>
      <c r="E70" s="230"/>
      <c r="F70" s="231"/>
      <c r="G70" s="232"/>
      <c r="H70" s="287"/>
      <c r="I70" s="287"/>
      <c r="J70" s="287"/>
      <c r="K70" s="287"/>
      <c r="L70" s="18">
        <v>84.940899999999999</v>
      </c>
      <c r="M70" s="43">
        <v>148</v>
      </c>
      <c r="N70" s="481"/>
      <c r="O70" s="482"/>
      <c r="P70" s="167"/>
      <c r="Q70" s="167"/>
      <c r="R70" s="186"/>
      <c r="S70" s="167"/>
      <c r="T70" s="167"/>
      <c r="U70" s="167"/>
      <c r="V70" s="203"/>
      <c r="W70" s="32"/>
      <c r="X70" s="32"/>
      <c r="Y70" s="33"/>
    </row>
    <row r="71" spans="1:25" s="30" customFormat="1" ht="21.75" customHeight="1">
      <c r="A71" s="24"/>
      <c r="B71" s="219"/>
      <c r="C71" s="225"/>
      <c r="D71" s="186"/>
      <c r="E71" s="230"/>
      <c r="F71" s="231"/>
      <c r="G71" s="232"/>
      <c r="H71" s="287"/>
      <c r="I71" s="287"/>
      <c r="J71" s="287"/>
      <c r="K71" s="287"/>
      <c r="L71" s="18">
        <v>84.968400000000003</v>
      </c>
      <c r="M71" s="43">
        <v>8</v>
      </c>
      <c r="N71" s="481"/>
      <c r="O71" s="482"/>
      <c r="P71" s="167"/>
      <c r="Q71" s="167"/>
      <c r="R71" s="186"/>
      <c r="S71" s="167"/>
      <c r="T71" s="167"/>
      <c r="U71" s="167"/>
      <c r="V71" s="203"/>
      <c r="W71" s="32"/>
      <c r="X71" s="32"/>
      <c r="Y71" s="33"/>
    </row>
    <row r="72" spans="1:25" s="30" customFormat="1" ht="21.75" customHeight="1">
      <c r="A72" s="24"/>
      <c r="B72" s="219"/>
      <c r="C72" s="225"/>
      <c r="D72" s="186"/>
      <c r="E72" s="230"/>
      <c r="F72" s="231"/>
      <c r="G72" s="232"/>
      <c r="H72" s="287"/>
      <c r="I72" s="287"/>
      <c r="J72" s="287"/>
      <c r="K72" s="287"/>
      <c r="L72" s="18">
        <v>101.8942</v>
      </c>
      <c r="M72" s="43">
        <v>138</v>
      </c>
      <c r="N72" s="481"/>
      <c r="O72" s="482"/>
      <c r="P72" s="167"/>
      <c r="Q72" s="167"/>
      <c r="R72" s="186"/>
      <c r="S72" s="167"/>
      <c r="T72" s="167"/>
      <c r="U72" s="167"/>
      <c r="V72" s="203"/>
      <c r="X72" s="32"/>
      <c r="Y72" s="33"/>
    </row>
    <row r="73" spans="1:25" s="30" customFormat="1" ht="21.75" customHeight="1">
      <c r="A73" s="24"/>
      <c r="B73" s="219"/>
      <c r="C73" s="225"/>
      <c r="D73" s="186"/>
      <c r="E73" s="230"/>
      <c r="F73" s="231"/>
      <c r="G73" s="232"/>
      <c r="H73" s="287"/>
      <c r="I73" s="287"/>
      <c r="J73" s="287"/>
      <c r="K73" s="287"/>
      <c r="L73" s="18">
        <v>101.9744</v>
      </c>
      <c r="M73" s="43">
        <v>242</v>
      </c>
      <c r="N73" s="481"/>
      <c r="O73" s="482"/>
      <c r="P73" s="167"/>
      <c r="Q73" s="167"/>
      <c r="R73" s="186"/>
      <c r="S73" s="167"/>
      <c r="T73" s="167"/>
      <c r="U73" s="167"/>
      <c r="V73" s="203"/>
      <c r="X73" s="32"/>
      <c r="Y73" s="33"/>
    </row>
    <row r="74" spans="1:25" s="30" customFormat="1" ht="21.75" customHeight="1">
      <c r="A74" s="24"/>
      <c r="B74" s="219"/>
      <c r="C74" s="225"/>
      <c r="D74" s="186"/>
      <c r="E74" s="230"/>
      <c r="F74" s="231"/>
      <c r="G74" s="232"/>
      <c r="H74" s="287"/>
      <c r="I74" s="287"/>
      <c r="J74" s="287"/>
      <c r="K74" s="287"/>
      <c r="L74" s="18">
        <v>101.9361</v>
      </c>
      <c r="M74" s="43">
        <v>76</v>
      </c>
      <c r="N74" s="481"/>
      <c r="O74" s="482"/>
      <c r="P74" s="167"/>
      <c r="Q74" s="167"/>
      <c r="R74" s="186"/>
      <c r="S74" s="167"/>
      <c r="T74" s="167"/>
      <c r="U74" s="167"/>
      <c r="V74" s="203"/>
      <c r="W74" s="32"/>
      <c r="X74" s="32"/>
      <c r="Y74" s="33"/>
    </row>
    <row r="75" spans="1:25" s="30" customFormat="1" ht="21.75" customHeight="1">
      <c r="A75" s="24"/>
      <c r="B75" s="219"/>
      <c r="C75" s="225"/>
      <c r="D75" s="186"/>
      <c r="E75" s="230"/>
      <c r="F75" s="231"/>
      <c r="G75" s="232"/>
      <c r="H75" s="287"/>
      <c r="I75" s="287"/>
      <c r="J75" s="287"/>
      <c r="K75" s="287"/>
      <c r="L75" s="18">
        <v>101.9526</v>
      </c>
      <c r="M75" s="43">
        <v>27</v>
      </c>
      <c r="N75" s="481"/>
      <c r="O75" s="482"/>
      <c r="P75" s="167"/>
      <c r="Q75" s="167"/>
      <c r="R75" s="186"/>
      <c r="S75" s="167"/>
      <c r="T75" s="167"/>
      <c r="U75" s="167"/>
      <c r="V75" s="203"/>
      <c r="W75" s="32"/>
      <c r="X75" s="32"/>
      <c r="Y75" s="33"/>
    </row>
    <row r="76" spans="1:25" s="30" customFormat="1" ht="21.75" customHeight="1">
      <c r="A76" s="24"/>
      <c r="B76" s="219"/>
      <c r="C76" s="225"/>
      <c r="D76" s="186"/>
      <c r="E76" s="230"/>
      <c r="F76" s="231"/>
      <c r="G76" s="232"/>
      <c r="H76" s="287"/>
      <c r="I76" s="287"/>
      <c r="J76" s="287"/>
      <c r="K76" s="287"/>
      <c r="L76" s="18">
        <v>125.9389</v>
      </c>
      <c r="M76" s="43">
        <v>104</v>
      </c>
      <c r="N76" s="481"/>
      <c r="O76" s="482"/>
      <c r="P76" s="167"/>
      <c r="Q76" s="167"/>
      <c r="R76" s="186"/>
      <c r="S76" s="167"/>
      <c r="T76" s="167"/>
      <c r="U76" s="167"/>
      <c r="V76" s="203"/>
      <c r="W76" s="32"/>
      <c r="X76" s="32"/>
      <c r="Y76" s="33"/>
    </row>
    <row r="77" spans="1:25" s="30" customFormat="1" ht="21.75" customHeight="1">
      <c r="A77" s="24"/>
      <c r="B77" s="219"/>
      <c r="C77" s="225"/>
      <c r="D77" s="186"/>
      <c r="E77" s="230"/>
      <c r="F77" s="231"/>
      <c r="G77" s="232"/>
      <c r="H77" s="287"/>
      <c r="I77" s="287"/>
      <c r="J77" s="287"/>
      <c r="K77" s="287"/>
      <c r="L77" s="18">
        <v>169.95480000000001</v>
      </c>
      <c r="M77" s="43">
        <v>2</v>
      </c>
      <c r="N77" s="483"/>
      <c r="O77" s="484"/>
      <c r="P77" s="167"/>
      <c r="Q77" s="167"/>
      <c r="R77" s="186"/>
      <c r="S77" s="167"/>
      <c r="T77" s="167"/>
      <c r="U77" s="167"/>
      <c r="V77" s="203"/>
      <c r="W77" s="32"/>
      <c r="X77" s="32"/>
      <c r="Y77" s="33"/>
    </row>
    <row r="78" spans="1:25" s="30" customFormat="1" ht="21.75" customHeight="1">
      <c r="A78" s="24"/>
      <c r="B78" s="219"/>
      <c r="C78" s="226"/>
      <c r="D78" s="284"/>
      <c r="E78" s="233"/>
      <c r="F78" s="234"/>
      <c r="G78" s="235"/>
      <c r="H78" s="170" t="s">
        <v>347</v>
      </c>
      <c r="I78" s="171"/>
      <c r="J78" s="171"/>
      <c r="K78" s="171"/>
      <c r="L78" s="172"/>
      <c r="M78" s="54">
        <f>SUM(M68:M77)</f>
        <v>1433</v>
      </c>
      <c r="N78" s="44">
        <f>SUM(N68:N77)</f>
        <v>0</v>
      </c>
      <c r="O78" s="44">
        <f>SUM(O68:O77)</f>
        <v>0</v>
      </c>
      <c r="P78" s="168"/>
      <c r="Q78" s="168"/>
      <c r="R78" s="284"/>
      <c r="S78" s="168"/>
      <c r="T78" s="168"/>
      <c r="U78" s="168"/>
      <c r="V78" s="203"/>
      <c r="W78" s="32"/>
      <c r="X78" s="32"/>
      <c r="Y78" s="33"/>
    </row>
    <row r="79" spans="1:25" s="30" customFormat="1" ht="72.75" customHeight="1">
      <c r="A79" s="24"/>
      <c r="B79" s="219"/>
      <c r="C79" s="218" t="s">
        <v>27</v>
      </c>
      <c r="D79" s="325" t="s">
        <v>31</v>
      </c>
      <c r="E79" s="327" t="s">
        <v>153</v>
      </c>
      <c r="F79" s="328"/>
      <c r="G79" s="329"/>
      <c r="H79" s="106" t="s">
        <v>363</v>
      </c>
      <c r="I79" s="106" t="s">
        <v>364</v>
      </c>
      <c r="J79" s="26" t="s">
        <v>16</v>
      </c>
      <c r="K79" s="27" t="s">
        <v>346</v>
      </c>
      <c r="L79" s="26">
        <v>84.915099999999995</v>
      </c>
      <c r="M79" s="42">
        <v>350</v>
      </c>
      <c r="N79" s="367" t="s">
        <v>462</v>
      </c>
      <c r="O79" s="368"/>
      <c r="P79" s="169" t="s">
        <v>274</v>
      </c>
      <c r="Q79" s="169" t="s">
        <v>275</v>
      </c>
      <c r="R79" s="166" t="s">
        <v>271</v>
      </c>
      <c r="S79" s="169" t="s">
        <v>32</v>
      </c>
      <c r="T79" s="169" t="s">
        <v>131</v>
      </c>
      <c r="U79" s="169" t="s">
        <v>28</v>
      </c>
      <c r="V79" s="203"/>
      <c r="W79" s="32"/>
      <c r="X79" s="36"/>
      <c r="Y79" s="33"/>
    </row>
    <row r="80" spans="1:25" s="30" customFormat="1" ht="21" customHeight="1">
      <c r="A80" s="24"/>
      <c r="B80" s="219"/>
      <c r="C80" s="220"/>
      <c r="D80" s="363"/>
      <c r="E80" s="333"/>
      <c r="F80" s="334"/>
      <c r="G80" s="335"/>
      <c r="H80" s="170" t="s">
        <v>347</v>
      </c>
      <c r="I80" s="171"/>
      <c r="J80" s="171"/>
      <c r="K80" s="171"/>
      <c r="L80" s="172"/>
      <c r="M80" s="54">
        <f t="shared" ref="M80" si="0">SUM(M79)</f>
        <v>350</v>
      </c>
      <c r="N80" s="44">
        <f>SUM(N79)</f>
        <v>0</v>
      </c>
      <c r="O80" s="44">
        <f>SUM(O79)</f>
        <v>0</v>
      </c>
      <c r="P80" s="168"/>
      <c r="Q80" s="168"/>
      <c r="R80" s="168"/>
      <c r="S80" s="168"/>
      <c r="T80" s="168"/>
      <c r="U80" s="168"/>
      <c r="V80" s="203"/>
      <c r="X80" s="32"/>
      <c r="Y80" s="33"/>
    </row>
    <row r="81" spans="1:25" s="30" customFormat="1" ht="21.75" customHeight="1">
      <c r="A81" s="24"/>
      <c r="B81" s="219"/>
      <c r="C81" s="218" t="s">
        <v>26</v>
      </c>
      <c r="D81" s="325" t="s">
        <v>29</v>
      </c>
      <c r="E81" s="327" t="s">
        <v>152</v>
      </c>
      <c r="F81" s="328"/>
      <c r="G81" s="329"/>
      <c r="H81" s="416" t="s">
        <v>365</v>
      </c>
      <c r="I81" s="416" t="s">
        <v>366</v>
      </c>
      <c r="J81" s="450" t="s">
        <v>16</v>
      </c>
      <c r="K81" s="450" t="s">
        <v>346</v>
      </c>
      <c r="L81" s="39">
        <v>59.948999999999998</v>
      </c>
      <c r="M81" s="55">
        <v>34</v>
      </c>
      <c r="N81" s="440" t="s">
        <v>462</v>
      </c>
      <c r="O81" s="441"/>
      <c r="P81" s="183" t="s">
        <v>276</v>
      </c>
      <c r="Q81" s="169" t="s">
        <v>277</v>
      </c>
      <c r="R81" s="169" t="s">
        <v>169</v>
      </c>
      <c r="S81" s="169" t="s">
        <v>40</v>
      </c>
      <c r="T81" s="169" t="s">
        <v>131</v>
      </c>
      <c r="U81" s="169" t="s">
        <v>28</v>
      </c>
      <c r="V81" s="203"/>
      <c r="X81" s="32"/>
      <c r="Y81" s="33"/>
    </row>
    <row r="82" spans="1:25" s="30" customFormat="1" ht="21.75" customHeight="1">
      <c r="A82" s="24"/>
      <c r="B82" s="219"/>
      <c r="C82" s="219"/>
      <c r="D82" s="326"/>
      <c r="E82" s="330"/>
      <c r="F82" s="331"/>
      <c r="G82" s="332"/>
      <c r="H82" s="416"/>
      <c r="I82" s="416"/>
      <c r="J82" s="450"/>
      <c r="K82" s="450"/>
      <c r="L82" s="39">
        <v>82.581999999999994</v>
      </c>
      <c r="M82" s="55">
        <v>1</v>
      </c>
      <c r="N82" s="442"/>
      <c r="O82" s="443"/>
      <c r="P82" s="183"/>
      <c r="Q82" s="167"/>
      <c r="R82" s="167"/>
      <c r="S82" s="167"/>
      <c r="T82" s="167"/>
      <c r="U82" s="167"/>
      <c r="V82" s="203"/>
      <c r="X82" s="32"/>
      <c r="Y82" s="33"/>
    </row>
    <row r="83" spans="1:25" s="30" customFormat="1" ht="21.75" customHeight="1">
      <c r="A83" s="24"/>
      <c r="B83" s="219"/>
      <c r="C83" s="219"/>
      <c r="D83" s="326"/>
      <c r="E83" s="330"/>
      <c r="F83" s="331"/>
      <c r="G83" s="332"/>
      <c r="H83" s="416"/>
      <c r="I83" s="416"/>
      <c r="J83" s="450"/>
      <c r="K83" s="450"/>
      <c r="L83" s="39">
        <v>84.97</v>
      </c>
      <c r="M83" s="55">
        <v>59</v>
      </c>
      <c r="N83" s="442"/>
      <c r="O83" s="443"/>
      <c r="P83" s="183"/>
      <c r="Q83" s="167"/>
      <c r="R83" s="167"/>
      <c r="S83" s="167"/>
      <c r="T83" s="167"/>
      <c r="U83" s="167"/>
      <c r="V83" s="203"/>
      <c r="X83" s="32"/>
      <c r="Y83" s="33"/>
    </row>
    <row r="84" spans="1:25" s="30" customFormat="1" ht="21.75" customHeight="1">
      <c r="A84" s="24"/>
      <c r="B84" s="219"/>
      <c r="C84" s="219"/>
      <c r="D84" s="326"/>
      <c r="E84" s="330"/>
      <c r="F84" s="331"/>
      <c r="G84" s="332"/>
      <c r="H84" s="416"/>
      <c r="I84" s="416"/>
      <c r="J84" s="450"/>
      <c r="K84" s="450"/>
      <c r="L84" s="39">
        <v>84.935000000000002</v>
      </c>
      <c r="M84" s="55">
        <v>49</v>
      </c>
      <c r="N84" s="442"/>
      <c r="O84" s="443"/>
      <c r="P84" s="183"/>
      <c r="Q84" s="167"/>
      <c r="R84" s="167"/>
      <c r="S84" s="167"/>
      <c r="T84" s="167"/>
      <c r="U84" s="167"/>
      <c r="V84" s="203"/>
      <c r="X84" s="32"/>
      <c r="Y84" s="33"/>
    </row>
    <row r="85" spans="1:25" s="30" customFormat="1" ht="21.75" customHeight="1">
      <c r="A85" s="24"/>
      <c r="B85" s="219"/>
      <c r="C85" s="219"/>
      <c r="D85" s="326"/>
      <c r="E85" s="330"/>
      <c r="F85" s="331"/>
      <c r="G85" s="332"/>
      <c r="H85" s="416"/>
      <c r="I85" s="416"/>
      <c r="J85" s="450"/>
      <c r="K85" s="450"/>
      <c r="L85" s="39">
        <v>84.733000000000004</v>
      </c>
      <c r="M85" s="55">
        <v>101</v>
      </c>
      <c r="N85" s="442"/>
      <c r="O85" s="443"/>
      <c r="P85" s="183"/>
      <c r="Q85" s="167"/>
      <c r="R85" s="167"/>
      <c r="S85" s="167"/>
      <c r="T85" s="167"/>
      <c r="U85" s="167"/>
      <c r="V85" s="203"/>
      <c r="X85" s="32"/>
      <c r="Y85" s="33"/>
    </row>
    <row r="86" spans="1:25" s="30" customFormat="1" ht="21.75" customHeight="1">
      <c r="A86" s="24"/>
      <c r="B86" s="219"/>
      <c r="C86" s="219"/>
      <c r="D86" s="326"/>
      <c r="E86" s="330"/>
      <c r="F86" s="331"/>
      <c r="G86" s="332"/>
      <c r="H86" s="416"/>
      <c r="I86" s="416"/>
      <c r="J86" s="450"/>
      <c r="K86" s="450"/>
      <c r="L86" s="39">
        <v>84.899000000000001</v>
      </c>
      <c r="M86" s="55">
        <v>10</v>
      </c>
      <c r="N86" s="442"/>
      <c r="O86" s="443"/>
      <c r="P86" s="183"/>
      <c r="Q86" s="167"/>
      <c r="R86" s="167"/>
      <c r="S86" s="167"/>
      <c r="T86" s="167"/>
      <c r="U86" s="167"/>
      <c r="V86" s="203"/>
      <c r="X86" s="32"/>
      <c r="Y86" s="33"/>
    </row>
    <row r="87" spans="1:25" s="30" customFormat="1" ht="21.75" customHeight="1">
      <c r="A87" s="24"/>
      <c r="B87" s="219"/>
      <c r="C87" s="219"/>
      <c r="D87" s="326"/>
      <c r="E87" s="330"/>
      <c r="F87" s="331"/>
      <c r="G87" s="332"/>
      <c r="H87" s="416"/>
      <c r="I87" s="416"/>
      <c r="J87" s="450"/>
      <c r="K87" s="450"/>
      <c r="L87" s="39">
        <v>84.772999999999996</v>
      </c>
      <c r="M87" s="55">
        <v>1</v>
      </c>
      <c r="N87" s="444"/>
      <c r="O87" s="445"/>
      <c r="P87" s="183"/>
      <c r="Q87" s="167"/>
      <c r="R87" s="167"/>
      <c r="S87" s="167"/>
      <c r="T87" s="167"/>
      <c r="U87" s="167"/>
      <c r="V87" s="203"/>
      <c r="X87" s="32"/>
      <c r="Y87" s="33"/>
    </row>
    <row r="88" spans="1:25" s="30" customFormat="1" ht="21.75" customHeight="1">
      <c r="A88" s="24"/>
      <c r="B88" s="219"/>
      <c r="C88" s="220"/>
      <c r="D88" s="363"/>
      <c r="E88" s="333"/>
      <c r="F88" s="334"/>
      <c r="G88" s="335"/>
      <c r="H88" s="170" t="s">
        <v>347</v>
      </c>
      <c r="I88" s="171"/>
      <c r="J88" s="171"/>
      <c r="K88" s="171"/>
      <c r="L88" s="172"/>
      <c r="M88" s="54">
        <f>SUM(M81:M87)</f>
        <v>255</v>
      </c>
      <c r="N88" s="44">
        <f>SUM(N81:N87)</f>
        <v>0</v>
      </c>
      <c r="O88" s="44">
        <f>SUM(O81:O87)</f>
        <v>0</v>
      </c>
      <c r="P88" s="183"/>
      <c r="Q88" s="168"/>
      <c r="R88" s="168"/>
      <c r="S88" s="168"/>
      <c r="T88" s="168"/>
      <c r="U88" s="168"/>
      <c r="V88" s="203"/>
      <c r="X88" s="32"/>
      <c r="Y88" s="33"/>
    </row>
    <row r="89" spans="1:25" s="30" customFormat="1" ht="21.75" customHeight="1">
      <c r="A89" s="24"/>
      <c r="B89" s="219"/>
      <c r="C89" s="224" t="s">
        <v>27</v>
      </c>
      <c r="D89" s="185" t="s">
        <v>182</v>
      </c>
      <c r="E89" s="227" t="s">
        <v>183</v>
      </c>
      <c r="F89" s="228"/>
      <c r="G89" s="229"/>
      <c r="H89" s="185" t="s">
        <v>368</v>
      </c>
      <c r="I89" s="185" t="s">
        <v>370</v>
      </c>
      <c r="J89" s="185" t="s">
        <v>16</v>
      </c>
      <c r="K89" s="185" t="s">
        <v>346</v>
      </c>
      <c r="L89" s="16">
        <v>59.838200000000001</v>
      </c>
      <c r="M89" s="53">
        <v>201</v>
      </c>
      <c r="N89" s="344" t="s">
        <v>462</v>
      </c>
      <c r="O89" s="369"/>
      <c r="P89" s="169" t="s">
        <v>278</v>
      </c>
      <c r="Q89" s="169" t="s">
        <v>279</v>
      </c>
      <c r="R89" s="251" t="s">
        <v>280</v>
      </c>
      <c r="S89" s="169" t="s">
        <v>40</v>
      </c>
      <c r="T89" s="169" t="s">
        <v>33</v>
      </c>
      <c r="U89" s="169" t="s">
        <v>16</v>
      </c>
      <c r="V89" s="203"/>
      <c r="X89" s="32"/>
      <c r="Y89" s="33"/>
    </row>
    <row r="90" spans="1:25" s="30" customFormat="1" ht="21.75" customHeight="1">
      <c r="A90" s="24"/>
      <c r="B90" s="219"/>
      <c r="C90" s="225"/>
      <c r="D90" s="186"/>
      <c r="E90" s="230"/>
      <c r="F90" s="231"/>
      <c r="G90" s="232"/>
      <c r="H90" s="186"/>
      <c r="I90" s="186"/>
      <c r="J90" s="186"/>
      <c r="K90" s="186"/>
      <c r="L90" s="16">
        <v>59.974899999999998</v>
      </c>
      <c r="M90" s="53">
        <v>101</v>
      </c>
      <c r="N90" s="370"/>
      <c r="O90" s="371"/>
      <c r="P90" s="167"/>
      <c r="Q90" s="167"/>
      <c r="R90" s="167"/>
      <c r="S90" s="167"/>
      <c r="T90" s="167"/>
      <c r="U90" s="167"/>
      <c r="V90" s="203"/>
      <c r="X90" s="32"/>
      <c r="Y90" s="33"/>
    </row>
    <row r="91" spans="1:25" s="30" customFormat="1" ht="21.75" customHeight="1">
      <c r="A91" s="24"/>
      <c r="B91" s="219"/>
      <c r="C91" s="225"/>
      <c r="D91" s="186"/>
      <c r="E91" s="230"/>
      <c r="F91" s="231"/>
      <c r="G91" s="232"/>
      <c r="H91" s="186"/>
      <c r="I91" s="186"/>
      <c r="J91" s="186"/>
      <c r="K91" s="186"/>
      <c r="L91" s="16">
        <v>84.844200000000001</v>
      </c>
      <c r="M91" s="53">
        <v>552</v>
      </c>
      <c r="N91" s="370"/>
      <c r="O91" s="371"/>
      <c r="P91" s="167"/>
      <c r="Q91" s="167"/>
      <c r="R91" s="167"/>
      <c r="S91" s="167"/>
      <c r="T91" s="167"/>
      <c r="U91" s="167"/>
      <c r="V91" s="203"/>
      <c r="X91" s="32"/>
      <c r="Y91" s="33"/>
    </row>
    <row r="92" spans="1:25" s="30" customFormat="1" ht="21.75" customHeight="1">
      <c r="A92" s="24"/>
      <c r="B92" s="219"/>
      <c r="C92" s="225"/>
      <c r="D92" s="186"/>
      <c r="E92" s="230"/>
      <c r="F92" s="231"/>
      <c r="G92" s="232"/>
      <c r="H92" s="186"/>
      <c r="I92" s="186"/>
      <c r="J92" s="186"/>
      <c r="K92" s="186"/>
      <c r="L92" s="16">
        <v>84.879499999999993</v>
      </c>
      <c r="M92" s="53">
        <v>222</v>
      </c>
      <c r="N92" s="370"/>
      <c r="O92" s="371"/>
      <c r="P92" s="167"/>
      <c r="Q92" s="167"/>
      <c r="R92" s="167"/>
      <c r="S92" s="167"/>
      <c r="T92" s="167"/>
      <c r="U92" s="167"/>
      <c r="V92" s="203"/>
      <c r="X92" s="32"/>
      <c r="Y92" s="33"/>
    </row>
    <row r="93" spans="1:25" s="30" customFormat="1" ht="21.75" customHeight="1">
      <c r="A93" s="24"/>
      <c r="B93" s="219"/>
      <c r="C93" s="225"/>
      <c r="D93" s="186"/>
      <c r="E93" s="230"/>
      <c r="F93" s="231"/>
      <c r="G93" s="232"/>
      <c r="H93" s="186"/>
      <c r="I93" s="186"/>
      <c r="J93" s="186"/>
      <c r="K93" s="186"/>
      <c r="L93" s="16">
        <v>84.754400000000004</v>
      </c>
      <c r="M93" s="53">
        <v>149</v>
      </c>
      <c r="N93" s="370"/>
      <c r="O93" s="371"/>
      <c r="P93" s="167"/>
      <c r="Q93" s="167"/>
      <c r="R93" s="167"/>
      <c r="S93" s="167"/>
      <c r="T93" s="167"/>
      <c r="U93" s="167"/>
      <c r="V93" s="203"/>
      <c r="X93" s="32"/>
      <c r="Y93" s="33"/>
    </row>
    <row r="94" spans="1:25" s="30" customFormat="1" ht="21.75" customHeight="1">
      <c r="A94" s="24"/>
      <c r="B94" s="219"/>
      <c r="C94" s="225"/>
      <c r="D94" s="186"/>
      <c r="E94" s="230"/>
      <c r="F94" s="231"/>
      <c r="G94" s="232"/>
      <c r="H94" s="186"/>
      <c r="I94" s="186"/>
      <c r="J94" s="186"/>
      <c r="K94" s="186"/>
      <c r="L94" s="16">
        <v>84.806200000000004</v>
      </c>
      <c r="M94" s="53">
        <v>22</v>
      </c>
      <c r="N94" s="370"/>
      <c r="O94" s="371"/>
      <c r="P94" s="167"/>
      <c r="Q94" s="167"/>
      <c r="R94" s="167"/>
      <c r="S94" s="167"/>
      <c r="T94" s="167"/>
      <c r="U94" s="167"/>
      <c r="V94" s="203"/>
      <c r="X94" s="32"/>
      <c r="Y94" s="33"/>
    </row>
    <row r="95" spans="1:25" s="30" customFormat="1" ht="21.75" customHeight="1">
      <c r="A95" s="24"/>
      <c r="B95" s="219"/>
      <c r="C95" s="225"/>
      <c r="D95" s="186"/>
      <c r="E95" s="230"/>
      <c r="F95" s="231"/>
      <c r="G95" s="232"/>
      <c r="H95" s="186"/>
      <c r="I95" s="186"/>
      <c r="J95" s="186"/>
      <c r="K95" s="186"/>
      <c r="L95" s="16">
        <v>84.746200000000002</v>
      </c>
      <c r="M95" s="53">
        <v>49</v>
      </c>
      <c r="N95" s="370"/>
      <c r="O95" s="371"/>
      <c r="P95" s="167"/>
      <c r="Q95" s="167"/>
      <c r="R95" s="167"/>
      <c r="S95" s="167"/>
      <c r="T95" s="167"/>
      <c r="U95" s="167"/>
      <c r="V95" s="203"/>
      <c r="X95" s="32"/>
      <c r="Y95" s="33"/>
    </row>
    <row r="96" spans="1:25" s="30" customFormat="1" ht="21.75" customHeight="1">
      <c r="A96" s="24"/>
      <c r="B96" s="219"/>
      <c r="C96" s="225"/>
      <c r="D96" s="186"/>
      <c r="E96" s="230"/>
      <c r="F96" s="231"/>
      <c r="G96" s="232"/>
      <c r="H96" s="186"/>
      <c r="I96" s="186"/>
      <c r="J96" s="186"/>
      <c r="K96" s="186"/>
      <c r="L96" s="16">
        <v>101.74420000000001</v>
      </c>
      <c r="M96" s="53">
        <v>146</v>
      </c>
      <c r="N96" s="370"/>
      <c r="O96" s="371"/>
      <c r="P96" s="167"/>
      <c r="Q96" s="167"/>
      <c r="R96" s="167"/>
      <c r="S96" s="167"/>
      <c r="T96" s="167"/>
      <c r="U96" s="167"/>
      <c r="V96" s="203"/>
      <c r="X96" s="32"/>
      <c r="Y96" s="33"/>
    </row>
    <row r="97" spans="1:25" s="30" customFormat="1" ht="21.75" customHeight="1">
      <c r="A97" s="24"/>
      <c r="B97" s="219"/>
      <c r="C97" s="225"/>
      <c r="D97" s="186"/>
      <c r="E97" s="230"/>
      <c r="F97" s="231"/>
      <c r="G97" s="232"/>
      <c r="H97" s="186"/>
      <c r="I97" s="186"/>
      <c r="J97" s="186"/>
      <c r="K97" s="186"/>
      <c r="L97" s="16">
        <v>101.4761</v>
      </c>
      <c r="M97" s="53">
        <v>148</v>
      </c>
      <c r="N97" s="372"/>
      <c r="O97" s="373"/>
      <c r="P97" s="167"/>
      <c r="Q97" s="167"/>
      <c r="R97" s="167"/>
      <c r="S97" s="167"/>
      <c r="T97" s="167"/>
      <c r="U97" s="167"/>
      <c r="V97" s="203"/>
      <c r="X97" s="32"/>
      <c r="Y97" s="33"/>
    </row>
    <row r="98" spans="1:25" s="30" customFormat="1" ht="21.75" customHeight="1">
      <c r="A98" s="24"/>
      <c r="B98" s="219"/>
      <c r="C98" s="226"/>
      <c r="D98" s="284"/>
      <c r="E98" s="233"/>
      <c r="F98" s="234"/>
      <c r="G98" s="235"/>
      <c r="H98" s="170" t="s">
        <v>347</v>
      </c>
      <c r="I98" s="171"/>
      <c r="J98" s="171"/>
      <c r="K98" s="171"/>
      <c r="L98" s="172"/>
      <c r="M98" s="54">
        <f>SUM(M89:M97)</f>
        <v>1590</v>
      </c>
      <c r="N98" s="57">
        <f>SUM(N89:N97)</f>
        <v>0</v>
      </c>
      <c r="O98" s="57">
        <f>SUM(O89:O97)</f>
        <v>0</v>
      </c>
      <c r="P98" s="168"/>
      <c r="Q98" s="168"/>
      <c r="R98" s="168"/>
      <c r="S98" s="168"/>
      <c r="T98" s="168"/>
      <c r="U98" s="168"/>
      <c r="V98" s="203"/>
      <c r="X98" s="32"/>
      <c r="Y98" s="33"/>
    </row>
    <row r="99" spans="1:25" s="30" customFormat="1" ht="21.75" customHeight="1">
      <c r="A99" s="24"/>
      <c r="B99" s="219"/>
      <c r="C99" s="224" t="s">
        <v>27</v>
      </c>
      <c r="D99" s="185" t="s">
        <v>182</v>
      </c>
      <c r="E99" s="227" t="s">
        <v>184</v>
      </c>
      <c r="F99" s="228"/>
      <c r="G99" s="229"/>
      <c r="H99" s="185" t="s">
        <v>368</v>
      </c>
      <c r="I99" s="185" t="s">
        <v>370</v>
      </c>
      <c r="J99" s="185" t="s">
        <v>16</v>
      </c>
      <c r="K99" s="185" t="s">
        <v>346</v>
      </c>
      <c r="L99" s="16">
        <v>59.838200000000001</v>
      </c>
      <c r="M99" s="53">
        <v>195</v>
      </c>
      <c r="N99" s="344" t="s">
        <v>485</v>
      </c>
      <c r="O99" s="369"/>
      <c r="P99" s="169" t="s">
        <v>278</v>
      </c>
      <c r="Q99" s="169" t="s">
        <v>279</v>
      </c>
      <c r="R99" s="251" t="s">
        <v>280</v>
      </c>
      <c r="S99" s="169" t="s">
        <v>40</v>
      </c>
      <c r="T99" s="169" t="s">
        <v>33</v>
      </c>
      <c r="U99" s="169" t="s">
        <v>16</v>
      </c>
      <c r="V99" s="203"/>
      <c r="X99" s="32"/>
      <c r="Y99" s="33"/>
    </row>
    <row r="100" spans="1:25" s="30" customFormat="1" ht="21.75" customHeight="1">
      <c r="A100" s="24"/>
      <c r="B100" s="219"/>
      <c r="C100" s="225"/>
      <c r="D100" s="186"/>
      <c r="E100" s="230"/>
      <c r="F100" s="231"/>
      <c r="G100" s="232"/>
      <c r="H100" s="186"/>
      <c r="I100" s="186"/>
      <c r="J100" s="186"/>
      <c r="K100" s="186"/>
      <c r="L100" s="16">
        <v>59.974899999999998</v>
      </c>
      <c r="M100" s="53">
        <v>169</v>
      </c>
      <c r="N100" s="370"/>
      <c r="O100" s="371"/>
      <c r="P100" s="167"/>
      <c r="Q100" s="167"/>
      <c r="R100" s="167"/>
      <c r="S100" s="167"/>
      <c r="T100" s="167"/>
      <c r="U100" s="167"/>
      <c r="V100" s="203"/>
      <c r="X100" s="32"/>
      <c r="Y100" s="33"/>
    </row>
    <row r="101" spans="1:25" s="30" customFormat="1" ht="21.75" customHeight="1">
      <c r="A101" s="24"/>
      <c r="B101" s="219"/>
      <c r="C101" s="225"/>
      <c r="D101" s="186"/>
      <c r="E101" s="230"/>
      <c r="F101" s="231"/>
      <c r="G101" s="232"/>
      <c r="H101" s="186"/>
      <c r="I101" s="186"/>
      <c r="J101" s="186"/>
      <c r="K101" s="186"/>
      <c r="L101" s="16">
        <v>84.844200000000001</v>
      </c>
      <c r="M101" s="53">
        <v>539</v>
      </c>
      <c r="N101" s="370"/>
      <c r="O101" s="371"/>
      <c r="P101" s="167"/>
      <c r="Q101" s="167"/>
      <c r="R101" s="167"/>
      <c r="S101" s="167"/>
      <c r="T101" s="167"/>
      <c r="U101" s="167"/>
      <c r="V101" s="203"/>
      <c r="X101" s="32"/>
      <c r="Y101" s="33"/>
    </row>
    <row r="102" spans="1:25" s="30" customFormat="1" ht="21.75" customHeight="1">
      <c r="A102" s="24"/>
      <c r="B102" s="219"/>
      <c r="C102" s="225"/>
      <c r="D102" s="186"/>
      <c r="E102" s="230"/>
      <c r="F102" s="231"/>
      <c r="G102" s="232"/>
      <c r="H102" s="186"/>
      <c r="I102" s="186"/>
      <c r="J102" s="186"/>
      <c r="K102" s="186"/>
      <c r="L102" s="16">
        <v>84.879499999999993</v>
      </c>
      <c r="M102" s="53">
        <v>112</v>
      </c>
      <c r="N102" s="370"/>
      <c r="O102" s="371"/>
      <c r="P102" s="167"/>
      <c r="Q102" s="167"/>
      <c r="R102" s="167"/>
      <c r="S102" s="167"/>
      <c r="T102" s="167"/>
      <c r="U102" s="167"/>
      <c r="V102" s="203"/>
      <c r="X102" s="32"/>
      <c r="Y102" s="33"/>
    </row>
    <row r="103" spans="1:25" s="30" customFormat="1" ht="21.75" customHeight="1">
      <c r="A103" s="24"/>
      <c r="B103" s="219"/>
      <c r="C103" s="225"/>
      <c r="D103" s="186"/>
      <c r="E103" s="230"/>
      <c r="F103" s="231"/>
      <c r="G103" s="232"/>
      <c r="H103" s="186"/>
      <c r="I103" s="186"/>
      <c r="J103" s="186"/>
      <c r="K103" s="186"/>
      <c r="L103" s="16">
        <v>84.754400000000004</v>
      </c>
      <c r="M103" s="53">
        <v>46</v>
      </c>
      <c r="N103" s="370"/>
      <c r="O103" s="371"/>
      <c r="P103" s="167"/>
      <c r="Q103" s="167"/>
      <c r="R103" s="167"/>
      <c r="S103" s="167"/>
      <c r="T103" s="167"/>
      <c r="U103" s="167"/>
      <c r="V103" s="203"/>
      <c r="X103" s="32"/>
      <c r="Y103" s="33"/>
    </row>
    <row r="104" spans="1:25" s="30" customFormat="1" ht="21.75" customHeight="1">
      <c r="A104" s="24"/>
      <c r="B104" s="219"/>
      <c r="C104" s="225"/>
      <c r="D104" s="186"/>
      <c r="E104" s="230"/>
      <c r="F104" s="231"/>
      <c r="G104" s="232"/>
      <c r="H104" s="186"/>
      <c r="I104" s="186"/>
      <c r="J104" s="186"/>
      <c r="K104" s="186"/>
      <c r="L104" s="16">
        <v>84.806200000000004</v>
      </c>
      <c r="M104" s="53">
        <v>14</v>
      </c>
      <c r="N104" s="370"/>
      <c r="O104" s="371"/>
      <c r="P104" s="167"/>
      <c r="Q104" s="167"/>
      <c r="R104" s="167"/>
      <c r="S104" s="167"/>
      <c r="T104" s="167"/>
      <c r="U104" s="167"/>
      <c r="V104" s="203"/>
      <c r="X104" s="32"/>
      <c r="Y104" s="33"/>
    </row>
    <row r="105" spans="1:25" s="30" customFormat="1" ht="21.75" customHeight="1">
      <c r="A105" s="24"/>
      <c r="B105" s="219"/>
      <c r="C105" s="225"/>
      <c r="D105" s="186"/>
      <c r="E105" s="230"/>
      <c r="F105" s="231"/>
      <c r="G105" s="232"/>
      <c r="H105" s="186"/>
      <c r="I105" s="186"/>
      <c r="J105" s="186"/>
      <c r="K105" s="186"/>
      <c r="L105" s="16">
        <v>84.746200000000002</v>
      </c>
      <c r="M105" s="53">
        <v>36</v>
      </c>
      <c r="N105" s="370"/>
      <c r="O105" s="371"/>
      <c r="P105" s="167"/>
      <c r="Q105" s="167"/>
      <c r="R105" s="167"/>
      <c r="S105" s="167"/>
      <c r="T105" s="167"/>
      <c r="U105" s="167"/>
      <c r="V105" s="203"/>
      <c r="X105" s="32"/>
      <c r="Y105" s="33"/>
    </row>
    <row r="106" spans="1:25" s="30" customFormat="1" ht="21.75" customHeight="1">
      <c r="A106" s="24"/>
      <c r="B106" s="219"/>
      <c r="C106" s="225"/>
      <c r="D106" s="186"/>
      <c r="E106" s="230"/>
      <c r="F106" s="231"/>
      <c r="G106" s="232"/>
      <c r="H106" s="186"/>
      <c r="I106" s="186"/>
      <c r="J106" s="186"/>
      <c r="K106" s="186"/>
      <c r="L106" s="16">
        <v>101.74420000000001</v>
      </c>
      <c r="M106" s="53">
        <v>183</v>
      </c>
      <c r="N106" s="370"/>
      <c r="O106" s="371"/>
      <c r="P106" s="167"/>
      <c r="Q106" s="167"/>
      <c r="R106" s="167"/>
      <c r="S106" s="167"/>
      <c r="T106" s="167"/>
      <c r="U106" s="167"/>
      <c r="V106" s="203"/>
      <c r="X106" s="32"/>
      <c r="Y106" s="33"/>
    </row>
    <row r="107" spans="1:25" s="30" customFormat="1" ht="21.75" customHeight="1">
      <c r="A107" s="24"/>
      <c r="B107" s="219"/>
      <c r="C107" s="225"/>
      <c r="D107" s="186"/>
      <c r="E107" s="230"/>
      <c r="F107" s="231"/>
      <c r="G107" s="232"/>
      <c r="H107" s="186"/>
      <c r="I107" s="186"/>
      <c r="J107" s="186"/>
      <c r="K107" s="186"/>
      <c r="L107" s="16">
        <v>101.4761</v>
      </c>
      <c r="M107" s="53">
        <v>110</v>
      </c>
      <c r="N107" s="372"/>
      <c r="O107" s="373"/>
      <c r="P107" s="167"/>
      <c r="Q107" s="167"/>
      <c r="R107" s="167"/>
      <c r="S107" s="167"/>
      <c r="T107" s="167"/>
      <c r="U107" s="167"/>
      <c r="V107" s="203"/>
      <c r="X107" s="32"/>
      <c r="Y107" s="33"/>
    </row>
    <row r="108" spans="1:25" s="30" customFormat="1" ht="21.75" customHeight="1">
      <c r="A108" s="24"/>
      <c r="B108" s="219"/>
      <c r="C108" s="226"/>
      <c r="D108" s="284"/>
      <c r="E108" s="233"/>
      <c r="F108" s="234"/>
      <c r="G108" s="235"/>
      <c r="H108" s="170" t="s">
        <v>347</v>
      </c>
      <c r="I108" s="171"/>
      <c r="J108" s="171"/>
      <c r="K108" s="171"/>
      <c r="L108" s="172"/>
      <c r="M108" s="54">
        <f>SUM(M99:M107)</f>
        <v>1404</v>
      </c>
      <c r="N108" s="57">
        <f>SUM(N99:N107)</f>
        <v>0</v>
      </c>
      <c r="O108" s="57">
        <f>SUM(O99:O107)</f>
        <v>0</v>
      </c>
      <c r="P108" s="168"/>
      <c r="Q108" s="168"/>
      <c r="R108" s="168"/>
      <c r="S108" s="168"/>
      <c r="T108" s="168"/>
      <c r="U108" s="168"/>
      <c r="V108" s="203"/>
      <c r="X108" s="32"/>
      <c r="Y108" s="33"/>
    </row>
    <row r="109" spans="1:25" s="30" customFormat="1" ht="21.75" customHeight="1">
      <c r="A109" s="24"/>
      <c r="B109" s="219"/>
      <c r="C109" s="224" t="s">
        <v>27</v>
      </c>
      <c r="D109" s="185" t="s">
        <v>185</v>
      </c>
      <c r="E109" s="227" t="s">
        <v>186</v>
      </c>
      <c r="F109" s="228"/>
      <c r="G109" s="229"/>
      <c r="H109" s="185" t="s">
        <v>371</v>
      </c>
      <c r="I109" s="185" t="s">
        <v>372</v>
      </c>
      <c r="J109" s="185" t="s">
        <v>16</v>
      </c>
      <c r="K109" s="185" t="s">
        <v>346</v>
      </c>
      <c r="L109" s="16">
        <v>84.999300000000005</v>
      </c>
      <c r="M109" s="53">
        <v>375</v>
      </c>
      <c r="N109" s="344" t="s">
        <v>485</v>
      </c>
      <c r="O109" s="369"/>
      <c r="P109" s="169" t="s">
        <v>281</v>
      </c>
      <c r="Q109" s="169" t="s">
        <v>282</v>
      </c>
      <c r="R109" s="251" t="s">
        <v>283</v>
      </c>
      <c r="S109" s="169" t="s">
        <v>40</v>
      </c>
      <c r="T109" s="169" t="s">
        <v>33</v>
      </c>
      <c r="U109" s="169" t="s">
        <v>16</v>
      </c>
      <c r="V109" s="203"/>
      <c r="X109" s="32"/>
      <c r="Y109" s="33"/>
    </row>
    <row r="110" spans="1:25" s="30" customFormat="1" ht="21.75" customHeight="1">
      <c r="A110" s="24"/>
      <c r="B110" s="219"/>
      <c r="C110" s="225"/>
      <c r="D110" s="186"/>
      <c r="E110" s="230"/>
      <c r="F110" s="231"/>
      <c r="G110" s="232"/>
      <c r="H110" s="186"/>
      <c r="I110" s="186"/>
      <c r="J110" s="186"/>
      <c r="K110" s="186"/>
      <c r="L110" s="16">
        <v>84.991900000000001</v>
      </c>
      <c r="M110" s="53">
        <v>114</v>
      </c>
      <c r="N110" s="370"/>
      <c r="O110" s="371"/>
      <c r="P110" s="167"/>
      <c r="Q110" s="167"/>
      <c r="R110" s="167"/>
      <c r="S110" s="167"/>
      <c r="T110" s="167"/>
      <c r="U110" s="167"/>
      <c r="V110" s="204"/>
      <c r="X110" s="32"/>
      <c r="Y110" s="33"/>
    </row>
    <row r="111" spans="1:25" s="30" customFormat="1" ht="21.75" customHeight="1">
      <c r="A111" s="24"/>
      <c r="B111" s="219"/>
      <c r="C111" s="225"/>
      <c r="D111" s="186"/>
      <c r="E111" s="230"/>
      <c r="F111" s="231"/>
      <c r="G111" s="232"/>
      <c r="H111" s="186"/>
      <c r="I111" s="186"/>
      <c r="J111" s="186"/>
      <c r="K111" s="186"/>
      <c r="L111" s="16">
        <v>84.994200000000006</v>
      </c>
      <c r="M111" s="53">
        <v>54</v>
      </c>
      <c r="N111" s="370"/>
      <c r="O111" s="371"/>
      <c r="P111" s="167"/>
      <c r="Q111" s="167"/>
      <c r="R111" s="167"/>
      <c r="S111" s="167"/>
      <c r="T111" s="167"/>
      <c r="U111" s="167"/>
      <c r="V111" s="204"/>
      <c r="X111" s="32"/>
      <c r="Y111" s="33"/>
    </row>
    <row r="112" spans="1:25" s="30" customFormat="1" ht="21.75" customHeight="1">
      <c r="A112" s="24"/>
      <c r="B112" s="219"/>
      <c r="C112" s="225"/>
      <c r="D112" s="186"/>
      <c r="E112" s="230"/>
      <c r="F112" s="231"/>
      <c r="G112" s="232"/>
      <c r="H112" s="284"/>
      <c r="I112" s="284"/>
      <c r="J112" s="284"/>
      <c r="K112" s="284"/>
      <c r="L112" s="16">
        <v>84.999300000000005</v>
      </c>
      <c r="M112" s="53">
        <v>4</v>
      </c>
      <c r="N112" s="372"/>
      <c r="O112" s="373"/>
      <c r="P112" s="167"/>
      <c r="Q112" s="167"/>
      <c r="R112" s="167"/>
      <c r="S112" s="167"/>
      <c r="T112" s="167"/>
      <c r="U112" s="167"/>
      <c r="V112" s="204"/>
      <c r="X112" s="32"/>
      <c r="Y112" s="33"/>
    </row>
    <row r="113" spans="1:25" s="30" customFormat="1" ht="21.75" customHeight="1">
      <c r="A113" s="24"/>
      <c r="B113" s="219"/>
      <c r="C113" s="226"/>
      <c r="D113" s="284"/>
      <c r="E113" s="233"/>
      <c r="F113" s="234"/>
      <c r="G113" s="235"/>
      <c r="H113" s="209" t="s">
        <v>347</v>
      </c>
      <c r="I113" s="209"/>
      <c r="J113" s="209"/>
      <c r="K113" s="209"/>
      <c r="L113" s="209"/>
      <c r="M113" s="57">
        <f>SUM(M109:M112)</f>
        <v>547</v>
      </c>
      <c r="N113" s="44">
        <f>SUM(N109:N112)</f>
        <v>0</v>
      </c>
      <c r="O113" s="44">
        <f>SUM(O109:O112)</f>
        <v>0</v>
      </c>
      <c r="P113" s="168"/>
      <c r="Q113" s="168"/>
      <c r="R113" s="168"/>
      <c r="S113" s="168"/>
      <c r="T113" s="168"/>
      <c r="U113" s="168"/>
      <c r="V113" s="204"/>
      <c r="X113" s="32"/>
      <c r="Y113" s="33"/>
    </row>
    <row r="114" spans="1:25" s="30" customFormat="1" ht="21.75" customHeight="1">
      <c r="A114" s="24"/>
      <c r="B114" s="219"/>
      <c r="C114" s="224" t="s">
        <v>26</v>
      </c>
      <c r="D114" s="185" t="s">
        <v>208</v>
      </c>
      <c r="E114" s="227" t="s">
        <v>209</v>
      </c>
      <c r="F114" s="228"/>
      <c r="G114" s="229"/>
      <c r="H114" s="185" t="s">
        <v>373</v>
      </c>
      <c r="I114" s="185" t="s">
        <v>374</v>
      </c>
      <c r="J114" s="185" t="s">
        <v>28</v>
      </c>
      <c r="K114" s="185" t="s">
        <v>350</v>
      </c>
      <c r="L114" s="16">
        <v>84.982600000000005</v>
      </c>
      <c r="M114" s="53">
        <v>337</v>
      </c>
      <c r="N114" s="344" t="s">
        <v>462</v>
      </c>
      <c r="O114" s="369"/>
      <c r="P114" s="169" t="s">
        <v>284</v>
      </c>
      <c r="Q114" s="169" t="s">
        <v>287</v>
      </c>
      <c r="R114" s="166" t="s">
        <v>280</v>
      </c>
      <c r="S114" s="169" t="s">
        <v>40</v>
      </c>
      <c r="T114" s="169" t="s">
        <v>33</v>
      </c>
      <c r="U114" s="169" t="s">
        <v>28</v>
      </c>
      <c r="V114" s="203"/>
      <c r="X114" s="32"/>
      <c r="Y114" s="33"/>
    </row>
    <row r="115" spans="1:25" s="30" customFormat="1" ht="21.75" customHeight="1">
      <c r="A115" s="24"/>
      <c r="B115" s="219"/>
      <c r="C115" s="225"/>
      <c r="D115" s="186"/>
      <c r="E115" s="230"/>
      <c r="F115" s="231"/>
      <c r="G115" s="232"/>
      <c r="H115" s="186"/>
      <c r="I115" s="186"/>
      <c r="J115" s="186"/>
      <c r="K115" s="186"/>
      <c r="L115" s="16">
        <v>84.634799999999998</v>
      </c>
      <c r="M115" s="53">
        <v>163</v>
      </c>
      <c r="N115" s="370"/>
      <c r="O115" s="371"/>
      <c r="P115" s="167"/>
      <c r="Q115" s="167"/>
      <c r="R115" s="167"/>
      <c r="S115" s="167"/>
      <c r="T115" s="167"/>
      <c r="U115" s="167"/>
      <c r="V115" s="204"/>
      <c r="X115" s="32"/>
      <c r="Y115" s="33"/>
    </row>
    <row r="116" spans="1:25" s="30" customFormat="1" ht="21.75" customHeight="1">
      <c r="A116" s="24"/>
      <c r="B116" s="219"/>
      <c r="C116" s="225"/>
      <c r="D116" s="186"/>
      <c r="E116" s="230"/>
      <c r="F116" s="231"/>
      <c r="G116" s="232"/>
      <c r="H116" s="186"/>
      <c r="I116" s="186"/>
      <c r="J116" s="186"/>
      <c r="K116" s="186"/>
      <c r="L116" s="16">
        <v>101.8937</v>
      </c>
      <c r="M116" s="53">
        <v>178</v>
      </c>
      <c r="N116" s="372"/>
      <c r="O116" s="373"/>
      <c r="P116" s="167"/>
      <c r="Q116" s="167"/>
      <c r="R116" s="167"/>
      <c r="S116" s="167"/>
      <c r="T116" s="167"/>
      <c r="U116" s="167"/>
      <c r="V116" s="204"/>
      <c r="X116" s="32"/>
      <c r="Y116" s="33"/>
    </row>
    <row r="117" spans="1:25" s="30" customFormat="1" ht="21.75" customHeight="1">
      <c r="A117" s="24"/>
      <c r="B117" s="219"/>
      <c r="C117" s="226"/>
      <c r="D117" s="284"/>
      <c r="E117" s="233"/>
      <c r="F117" s="234"/>
      <c r="G117" s="235"/>
      <c r="H117" s="209" t="s">
        <v>347</v>
      </c>
      <c r="I117" s="209"/>
      <c r="J117" s="209"/>
      <c r="K117" s="209"/>
      <c r="L117" s="209"/>
      <c r="M117" s="57">
        <f>SUM(M114:M116)</f>
        <v>678</v>
      </c>
      <c r="N117" s="44">
        <f>SUM(N114:N116)</f>
        <v>0</v>
      </c>
      <c r="O117" s="44">
        <f>SUM(O114:O116)</f>
        <v>0</v>
      </c>
      <c r="P117" s="168"/>
      <c r="Q117" s="168"/>
      <c r="R117" s="168"/>
      <c r="S117" s="168"/>
      <c r="T117" s="168"/>
      <c r="U117" s="168"/>
      <c r="V117" s="204"/>
      <c r="X117" s="32"/>
      <c r="Y117" s="33"/>
    </row>
    <row r="118" spans="1:25" s="30" customFormat="1" ht="21.75" customHeight="1">
      <c r="A118" s="24"/>
      <c r="B118" s="219"/>
      <c r="C118" s="224" t="s">
        <v>27</v>
      </c>
      <c r="D118" s="185" t="s">
        <v>216</v>
      </c>
      <c r="E118" s="350" t="s">
        <v>217</v>
      </c>
      <c r="F118" s="350"/>
      <c r="G118" s="366"/>
      <c r="H118" s="451" t="s">
        <v>348</v>
      </c>
      <c r="I118" s="211" t="s">
        <v>375</v>
      </c>
      <c r="J118" s="211" t="s">
        <v>16</v>
      </c>
      <c r="K118" s="211" t="s">
        <v>346</v>
      </c>
      <c r="L118" s="18">
        <v>75.732799999999997</v>
      </c>
      <c r="M118" s="42">
        <v>294</v>
      </c>
      <c r="N118" s="374" t="s">
        <v>462</v>
      </c>
      <c r="O118" s="375"/>
      <c r="P118" s="169" t="s">
        <v>285</v>
      </c>
      <c r="Q118" s="169" t="s">
        <v>288</v>
      </c>
      <c r="R118" s="166" t="s">
        <v>273</v>
      </c>
      <c r="S118" s="169" t="s">
        <v>51</v>
      </c>
      <c r="T118" s="169" t="s">
        <v>41</v>
      </c>
      <c r="U118" s="169" t="s">
        <v>16</v>
      </c>
      <c r="V118" s="203"/>
    </row>
    <row r="119" spans="1:25" s="30" customFormat="1" ht="21.75" customHeight="1">
      <c r="A119" s="24"/>
      <c r="B119" s="219"/>
      <c r="C119" s="225"/>
      <c r="D119" s="186"/>
      <c r="E119" s="350"/>
      <c r="F119" s="350"/>
      <c r="G119" s="366"/>
      <c r="H119" s="451"/>
      <c r="I119" s="211"/>
      <c r="J119" s="211"/>
      <c r="K119" s="211"/>
      <c r="L119" s="18">
        <v>80.741200000000006</v>
      </c>
      <c r="M119" s="42">
        <v>208</v>
      </c>
      <c r="N119" s="376"/>
      <c r="O119" s="377"/>
      <c r="P119" s="167"/>
      <c r="Q119" s="167"/>
      <c r="R119" s="167"/>
      <c r="S119" s="167"/>
      <c r="T119" s="167"/>
      <c r="U119" s="167"/>
      <c r="V119" s="204"/>
    </row>
    <row r="120" spans="1:25" s="30" customFormat="1" ht="21.75" customHeight="1">
      <c r="A120" s="24"/>
      <c r="B120" s="219"/>
      <c r="C120" s="225"/>
      <c r="D120" s="186"/>
      <c r="E120" s="350"/>
      <c r="F120" s="350"/>
      <c r="G120" s="366"/>
      <c r="H120" s="451"/>
      <c r="I120" s="211"/>
      <c r="J120" s="211"/>
      <c r="K120" s="211"/>
      <c r="L120" s="18">
        <v>84.923900000000003</v>
      </c>
      <c r="M120" s="42">
        <v>619</v>
      </c>
      <c r="N120" s="376"/>
      <c r="O120" s="377"/>
      <c r="P120" s="167"/>
      <c r="Q120" s="167"/>
      <c r="R120" s="167"/>
      <c r="S120" s="167"/>
      <c r="T120" s="167"/>
      <c r="U120" s="167"/>
      <c r="V120" s="204"/>
    </row>
    <row r="121" spans="1:25" s="30" customFormat="1" ht="21.75" customHeight="1">
      <c r="A121" s="24"/>
      <c r="B121" s="219"/>
      <c r="C121" s="225"/>
      <c r="D121" s="186"/>
      <c r="E121" s="350"/>
      <c r="F121" s="350"/>
      <c r="G121" s="366"/>
      <c r="H121" s="451"/>
      <c r="I121" s="211"/>
      <c r="J121" s="211"/>
      <c r="K121" s="211"/>
      <c r="L121" s="18">
        <v>107.4143</v>
      </c>
      <c r="M121" s="42">
        <v>272</v>
      </c>
      <c r="N121" s="376"/>
      <c r="O121" s="377"/>
      <c r="P121" s="167"/>
      <c r="Q121" s="167"/>
      <c r="R121" s="167"/>
      <c r="S121" s="167"/>
      <c r="T121" s="167"/>
      <c r="U121" s="167"/>
      <c r="V121" s="204"/>
    </row>
    <row r="122" spans="1:25" s="30" customFormat="1" ht="21.75" customHeight="1">
      <c r="A122" s="24"/>
      <c r="B122" s="219"/>
      <c r="C122" s="225"/>
      <c r="D122" s="186"/>
      <c r="E122" s="350"/>
      <c r="F122" s="350"/>
      <c r="G122" s="366"/>
      <c r="H122" s="451"/>
      <c r="I122" s="211"/>
      <c r="J122" s="211"/>
      <c r="K122" s="211"/>
      <c r="L122" s="18">
        <v>114.78579999999999</v>
      </c>
      <c r="M122" s="42">
        <v>62</v>
      </c>
      <c r="N122" s="378"/>
      <c r="O122" s="379"/>
      <c r="P122" s="167"/>
      <c r="Q122" s="167"/>
      <c r="R122" s="167"/>
      <c r="S122" s="167"/>
      <c r="T122" s="167"/>
      <c r="U122" s="167"/>
      <c r="V122" s="204"/>
    </row>
    <row r="123" spans="1:25" s="30" customFormat="1" ht="21.75" customHeight="1">
      <c r="A123" s="24"/>
      <c r="B123" s="219"/>
      <c r="C123" s="226"/>
      <c r="D123" s="284"/>
      <c r="E123" s="350"/>
      <c r="F123" s="350"/>
      <c r="G123" s="350"/>
      <c r="H123" s="210" t="s">
        <v>347</v>
      </c>
      <c r="I123" s="210"/>
      <c r="J123" s="210"/>
      <c r="K123" s="210"/>
      <c r="L123" s="210"/>
      <c r="M123" s="76">
        <f>SUM(M118:M122)</f>
        <v>1455</v>
      </c>
      <c r="N123" s="140">
        <f>SUM(N118:N122)</f>
        <v>0</v>
      </c>
      <c r="O123" s="140">
        <f>SUM(O118:O122)</f>
        <v>0</v>
      </c>
      <c r="P123" s="168"/>
      <c r="Q123" s="168"/>
      <c r="R123" s="168"/>
      <c r="S123" s="168"/>
      <c r="T123" s="168"/>
      <c r="U123" s="168"/>
      <c r="V123" s="204"/>
    </row>
    <row r="124" spans="1:25" s="30" customFormat="1" ht="21.75" customHeight="1">
      <c r="A124" s="24"/>
      <c r="B124" s="219"/>
      <c r="C124" s="224" t="s">
        <v>26</v>
      </c>
      <c r="D124" s="185" t="s">
        <v>234</v>
      </c>
      <c r="E124" s="227" t="s">
        <v>446</v>
      </c>
      <c r="F124" s="228"/>
      <c r="G124" s="229"/>
      <c r="H124" s="185" t="s">
        <v>447</v>
      </c>
      <c r="I124" s="185" t="s">
        <v>448</v>
      </c>
      <c r="J124" s="185" t="s">
        <v>16</v>
      </c>
      <c r="K124" s="185" t="s">
        <v>346</v>
      </c>
      <c r="L124" s="120">
        <v>84.513000000000005</v>
      </c>
      <c r="M124" s="121">
        <v>432</v>
      </c>
      <c r="N124" s="344" t="s">
        <v>462</v>
      </c>
      <c r="O124" s="369"/>
      <c r="P124" s="449" t="s">
        <v>449</v>
      </c>
      <c r="Q124" s="449" t="s">
        <v>450</v>
      </c>
      <c r="R124" s="254" t="s">
        <v>290</v>
      </c>
      <c r="S124" s="169" t="s">
        <v>51</v>
      </c>
      <c r="T124" s="169" t="s">
        <v>33</v>
      </c>
      <c r="U124" s="169" t="s">
        <v>16</v>
      </c>
      <c r="V124" s="203"/>
    </row>
    <row r="125" spans="1:25" s="30" customFormat="1" ht="21.75" customHeight="1">
      <c r="A125" s="24"/>
      <c r="B125" s="219"/>
      <c r="C125" s="225"/>
      <c r="D125" s="186"/>
      <c r="E125" s="230"/>
      <c r="F125" s="231"/>
      <c r="G125" s="232"/>
      <c r="H125" s="186"/>
      <c r="I125" s="186"/>
      <c r="J125" s="186"/>
      <c r="K125" s="186"/>
      <c r="L125" s="120">
        <v>84.890799999999999</v>
      </c>
      <c r="M125" s="121">
        <v>55</v>
      </c>
      <c r="N125" s="370"/>
      <c r="O125" s="371"/>
      <c r="P125" s="255"/>
      <c r="Q125" s="255"/>
      <c r="R125" s="255"/>
      <c r="S125" s="167"/>
      <c r="T125" s="167"/>
      <c r="U125" s="167"/>
      <c r="V125" s="203"/>
    </row>
    <row r="126" spans="1:25" s="30" customFormat="1" ht="21.75" customHeight="1">
      <c r="A126" s="24"/>
      <c r="B126" s="219"/>
      <c r="C126" s="225"/>
      <c r="D126" s="186"/>
      <c r="E126" s="230"/>
      <c r="F126" s="231"/>
      <c r="G126" s="232"/>
      <c r="H126" s="186"/>
      <c r="I126" s="186"/>
      <c r="J126" s="186"/>
      <c r="K126" s="186"/>
      <c r="L126" s="120">
        <v>84.125900000000001</v>
      </c>
      <c r="M126" s="121">
        <v>126</v>
      </c>
      <c r="N126" s="370"/>
      <c r="O126" s="371"/>
      <c r="P126" s="255"/>
      <c r="Q126" s="255"/>
      <c r="R126" s="255"/>
      <c r="S126" s="167"/>
      <c r="T126" s="167"/>
      <c r="U126" s="167"/>
      <c r="V126" s="203"/>
    </row>
    <row r="127" spans="1:25" s="30" customFormat="1" ht="21.75" customHeight="1">
      <c r="A127" s="24"/>
      <c r="B127" s="219"/>
      <c r="C127" s="225"/>
      <c r="D127" s="186"/>
      <c r="E127" s="230"/>
      <c r="F127" s="231"/>
      <c r="G127" s="232"/>
      <c r="H127" s="186"/>
      <c r="I127" s="186"/>
      <c r="J127" s="186"/>
      <c r="K127" s="186"/>
      <c r="L127" s="120">
        <v>127.84950000000001</v>
      </c>
      <c r="M127" s="121">
        <v>378</v>
      </c>
      <c r="N127" s="370"/>
      <c r="O127" s="371"/>
      <c r="P127" s="255"/>
      <c r="Q127" s="255"/>
      <c r="R127" s="255"/>
      <c r="S127" s="167"/>
      <c r="T127" s="167"/>
      <c r="U127" s="167"/>
      <c r="V127" s="203"/>
    </row>
    <row r="128" spans="1:25" s="30" customFormat="1" ht="21.75" customHeight="1">
      <c r="A128" s="24"/>
      <c r="B128" s="219"/>
      <c r="C128" s="225"/>
      <c r="D128" s="186"/>
      <c r="E128" s="230"/>
      <c r="F128" s="231"/>
      <c r="G128" s="232"/>
      <c r="H128" s="186"/>
      <c r="I128" s="186"/>
      <c r="J128" s="186"/>
      <c r="K128" s="186"/>
      <c r="L128" s="120">
        <v>139.47479999999999</v>
      </c>
      <c r="M128" s="121">
        <v>4</v>
      </c>
      <c r="N128" s="370"/>
      <c r="O128" s="371"/>
      <c r="P128" s="255"/>
      <c r="Q128" s="255"/>
      <c r="R128" s="255"/>
      <c r="S128" s="167"/>
      <c r="T128" s="167"/>
      <c r="U128" s="167"/>
      <c r="V128" s="203"/>
    </row>
    <row r="129" spans="1:25" s="30" customFormat="1" ht="21.75" customHeight="1">
      <c r="A129" s="24"/>
      <c r="B129" s="219"/>
      <c r="C129" s="225"/>
      <c r="D129" s="186"/>
      <c r="E129" s="230"/>
      <c r="F129" s="231"/>
      <c r="G129" s="232"/>
      <c r="H129" s="186"/>
      <c r="I129" s="186"/>
      <c r="J129" s="186"/>
      <c r="K129" s="186"/>
      <c r="L129" s="120">
        <v>178.8663</v>
      </c>
      <c r="M129" s="121">
        <v>4</v>
      </c>
      <c r="N129" s="372"/>
      <c r="O129" s="373"/>
      <c r="P129" s="255"/>
      <c r="Q129" s="255"/>
      <c r="R129" s="255"/>
      <c r="S129" s="167"/>
      <c r="T129" s="167"/>
      <c r="U129" s="167"/>
      <c r="V129" s="203"/>
    </row>
    <row r="130" spans="1:25" s="30" customFormat="1" ht="21.75" customHeight="1">
      <c r="A130" s="24"/>
      <c r="B130" s="219"/>
      <c r="C130" s="226"/>
      <c r="D130" s="284"/>
      <c r="E130" s="233"/>
      <c r="F130" s="234"/>
      <c r="G130" s="235"/>
      <c r="H130" s="210" t="s">
        <v>347</v>
      </c>
      <c r="I130" s="210"/>
      <c r="J130" s="210"/>
      <c r="K130" s="210"/>
      <c r="L130" s="210"/>
      <c r="M130" s="76">
        <f>SUM(M124:M129)</f>
        <v>999</v>
      </c>
      <c r="N130" s="140">
        <f>SUM(N124:N129)</f>
        <v>0</v>
      </c>
      <c r="O130" s="140">
        <f>SUM(O124:O129)</f>
        <v>0</v>
      </c>
      <c r="P130" s="256"/>
      <c r="Q130" s="256"/>
      <c r="R130" s="256"/>
      <c r="S130" s="168"/>
      <c r="T130" s="168"/>
      <c r="U130" s="168"/>
      <c r="V130" s="203"/>
    </row>
    <row r="131" spans="1:25" s="30" customFormat="1" ht="21.75" customHeight="1">
      <c r="A131" s="24"/>
      <c r="B131" s="219"/>
      <c r="C131" s="224" t="s">
        <v>26</v>
      </c>
      <c r="D131" s="185" t="s">
        <v>234</v>
      </c>
      <c r="E131" s="227" t="s">
        <v>235</v>
      </c>
      <c r="F131" s="228"/>
      <c r="G131" s="229"/>
      <c r="H131" s="185" t="s">
        <v>376</v>
      </c>
      <c r="I131" s="185" t="s">
        <v>366</v>
      </c>
      <c r="J131" s="185" t="s">
        <v>16</v>
      </c>
      <c r="K131" s="185" t="s">
        <v>346</v>
      </c>
      <c r="L131" s="88">
        <v>84.513000000000005</v>
      </c>
      <c r="M131" s="53">
        <v>973</v>
      </c>
      <c r="N131" s="344" t="s">
        <v>462</v>
      </c>
      <c r="O131" s="369"/>
      <c r="P131" s="169" t="s">
        <v>286</v>
      </c>
      <c r="Q131" s="169" t="s">
        <v>289</v>
      </c>
      <c r="R131" s="166" t="s">
        <v>290</v>
      </c>
      <c r="S131" s="169" t="s">
        <v>51</v>
      </c>
      <c r="T131" s="169" t="s">
        <v>33</v>
      </c>
      <c r="U131" s="169" t="s">
        <v>16</v>
      </c>
      <c r="V131" s="203"/>
      <c r="W131" s="32"/>
      <c r="X131" s="32"/>
      <c r="Y131" s="33"/>
    </row>
    <row r="132" spans="1:25" s="87" customFormat="1" ht="21.75" customHeight="1">
      <c r="A132" s="24"/>
      <c r="B132" s="219"/>
      <c r="C132" s="225"/>
      <c r="D132" s="186"/>
      <c r="E132" s="230"/>
      <c r="F132" s="231"/>
      <c r="G132" s="232"/>
      <c r="H132" s="186"/>
      <c r="I132" s="186"/>
      <c r="J132" s="186"/>
      <c r="K132" s="186"/>
      <c r="L132" s="16">
        <v>84.890799999999999</v>
      </c>
      <c r="M132" s="53">
        <v>126</v>
      </c>
      <c r="N132" s="370"/>
      <c r="O132" s="371"/>
      <c r="P132" s="167"/>
      <c r="Q132" s="167"/>
      <c r="R132" s="167"/>
      <c r="S132" s="167"/>
      <c r="T132" s="167"/>
      <c r="U132" s="167"/>
      <c r="V132" s="203"/>
      <c r="W132" s="32"/>
      <c r="X132" s="32"/>
      <c r="Y132" s="33"/>
    </row>
    <row r="133" spans="1:25" s="87" customFormat="1" ht="21.75" customHeight="1">
      <c r="A133" s="24"/>
      <c r="B133" s="219"/>
      <c r="C133" s="225"/>
      <c r="D133" s="186"/>
      <c r="E133" s="230"/>
      <c r="F133" s="231"/>
      <c r="G133" s="232"/>
      <c r="H133" s="186"/>
      <c r="I133" s="186"/>
      <c r="J133" s="186"/>
      <c r="K133" s="186"/>
      <c r="L133" s="16">
        <v>84.125900000000001</v>
      </c>
      <c r="M133" s="53">
        <v>183</v>
      </c>
      <c r="N133" s="370"/>
      <c r="O133" s="371"/>
      <c r="P133" s="167"/>
      <c r="Q133" s="167"/>
      <c r="R133" s="167"/>
      <c r="S133" s="167"/>
      <c r="T133" s="167"/>
      <c r="U133" s="167"/>
      <c r="V133" s="203"/>
      <c r="W133" s="32"/>
      <c r="X133" s="32"/>
      <c r="Y133" s="33"/>
    </row>
    <row r="134" spans="1:25" s="87" customFormat="1" ht="21.75" customHeight="1">
      <c r="A134" s="24"/>
      <c r="B134" s="219"/>
      <c r="C134" s="225"/>
      <c r="D134" s="186"/>
      <c r="E134" s="230"/>
      <c r="F134" s="231"/>
      <c r="G134" s="232"/>
      <c r="H134" s="186"/>
      <c r="I134" s="186"/>
      <c r="J134" s="186"/>
      <c r="K134" s="186"/>
      <c r="L134" s="16">
        <v>127.84950000000001</v>
      </c>
      <c r="M134" s="53">
        <v>374</v>
      </c>
      <c r="N134" s="370"/>
      <c r="O134" s="371"/>
      <c r="P134" s="167"/>
      <c r="Q134" s="167"/>
      <c r="R134" s="167"/>
      <c r="S134" s="167"/>
      <c r="T134" s="167"/>
      <c r="U134" s="167"/>
      <c r="V134" s="203"/>
      <c r="W134" s="32"/>
      <c r="X134" s="32"/>
      <c r="Y134" s="33"/>
    </row>
    <row r="135" spans="1:25" s="87" customFormat="1" ht="21.75" customHeight="1">
      <c r="A135" s="24"/>
      <c r="B135" s="219"/>
      <c r="C135" s="225"/>
      <c r="D135" s="186"/>
      <c r="E135" s="230"/>
      <c r="F135" s="231"/>
      <c r="G135" s="232"/>
      <c r="H135" s="186"/>
      <c r="I135" s="186"/>
      <c r="J135" s="186"/>
      <c r="K135" s="186"/>
      <c r="L135" s="16">
        <v>139.47479999999999</v>
      </c>
      <c r="M135" s="53">
        <v>6</v>
      </c>
      <c r="N135" s="370"/>
      <c r="O135" s="371"/>
      <c r="P135" s="167"/>
      <c r="Q135" s="167"/>
      <c r="R135" s="167"/>
      <c r="S135" s="167"/>
      <c r="T135" s="167"/>
      <c r="U135" s="167"/>
      <c r="V135" s="203"/>
      <c r="W135" s="32"/>
      <c r="X135" s="32"/>
      <c r="Y135" s="33"/>
    </row>
    <row r="136" spans="1:25" s="87" customFormat="1" ht="21.75" customHeight="1">
      <c r="A136" s="24"/>
      <c r="B136" s="219"/>
      <c r="C136" s="225"/>
      <c r="D136" s="186"/>
      <c r="E136" s="230"/>
      <c r="F136" s="231"/>
      <c r="G136" s="232"/>
      <c r="H136" s="186"/>
      <c r="I136" s="186"/>
      <c r="J136" s="186"/>
      <c r="K136" s="186"/>
      <c r="L136" s="16">
        <v>178.8663</v>
      </c>
      <c r="M136" s="53">
        <v>6</v>
      </c>
      <c r="N136" s="372"/>
      <c r="O136" s="373"/>
      <c r="P136" s="167"/>
      <c r="Q136" s="167"/>
      <c r="R136" s="167"/>
      <c r="S136" s="167"/>
      <c r="T136" s="167"/>
      <c r="U136" s="167"/>
      <c r="V136" s="203"/>
      <c r="W136" s="32"/>
      <c r="X136" s="32"/>
      <c r="Y136" s="33"/>
    </row>
    <row r="137" spans="1:25" s="87" customFormat="1" ht="21.75" customHeight="1">
      <c r="A137" s="24"/>
      <c r="B137" s="220"/>
      <c r="C137" s="226"/>
      <c r="D137" s="284"/>
      <c r="E137" s="233"/>
      <c r="F137" s="234"/>
      <c r="G137" s="235"/>
      <c r="H137" s="170" t="s">
        <v>347</v>
      </c>
      <c r="I137" s="171"/>
      <c r="J137" s="171"/>
      <c r="K137" s="171"/>
      <c r="L137" s="172"/>
      <c r="M137" s="57">
        <f>SUM(M131:M136)</f>
        <v>1668</v>
      </c>
      <c r="N137" s="57">
        <f>SUM(N131:N136)</f>
        <v>0</v>
      </c>
      <c r="O137" s="57">
        <f>SUM(O131:O136)</f>
        <v>0</v>
      </c>
      <c r="P137" s="168"/>
      <c r="Q137" s="168"/>
      <c r="R137" s="168"/>
      <c r="S137" s="168"/>
      <c r="T137" s="168"/>
      <c r="U137" s="168"/>
      <c r="V137" s="203"/>
      <c r="W137" s="32"/>
      <c r="X137" s="32"/>
      <c r="Y137" s="33"/>
    </row>
    <row r="138" spans="1:25" s="30" customFormat="1" ht="24.95" customHeight="1">
      <c r="A138" s="25"/>
      <c r="B138" s="221" t="s">
        <v>17</v>
      </c>
      <c r="C138" s="222"/>
      <c r="D138" s="222"/>
      <c r="E138" s="222"/>
      <c r="F138" s="222"/>
      <c r="G138" s="222"/>
      <c r="H138" s="222"/>
      <c r="I138" s="222"/>
      <c r="J138" s="222"/>
      <c r="K138" s="222"/>
      <c r="L138" s="223"/>
      <c r="M138" s="91">
        <f>SUM(M41,M45,M52,M55,M61,M67,M78,M80,M88,M98,M108,M113,M117,M123,M137,M130)</f>
        <v>12982</v>
      </c>
      <c r="N138" s="97">
        <v>1890</v>
      </c>
      <c r="O138" s="97">
        <v>1921</v>
      </c>
      <c r="P138" s="6"/>
      <c r="Q138" s="6"/>
      <c r="R138" s="20"/>
      <c r="S138" s="20"/>
      <c r="T138" s="20"/>
      <c r="U138" s="20"/>
    </row>
    <row r="139" spans="1:25" s="87" customFormat="1" ht="21" customHeight="1">
      <c r="A139" s="10"/>
      <c r="B139" s="357" t="s">
        <v>180</v>
      </c>
      <c r="C139" s="224" t="s">
        <v>181</v>
      </c>
      <c r="D139" s="455" t="s">
        <v>160</v>
      </c>
      <c r="E139" s="242" t="s">
        <v>39</v>
      </c>
      <c r="F139" s="243"/>
      <c r="G139" s="244"/>
      <c r="H139" s="360" t="s">
        <v>378</v>
      </c>
      <c r="I139" s="360" t="s">
        <v>379</v>
      </c>
      <c r="J139" s="252" t="s">
        <v>28</v>
      </c>
      <c r="K139" s="252" t="s">
        <v>350</v>
      </c>
      <c r="L139" s="119">
        <v>39</v>
      </c>
      <c r="M139" s="92">
        <v>134</v>
      </c>
      <c r="N139" s="92">
        <v>53</v>
      </c>
      <c r="O139" s="92">
        <v>53</v>
      </c>
      <c r="P139" s="183" t="s">
        <v>161</v>
      </c>
      <c r="Q139" s="183" t="s">
        <v>162</v>
      </c>
      <c r="R139" s="183" t="s">
        <v>476</v>
      </c>
      <c r="S139" s="169" t="s">
        <v>40</v>
      </c>
      <c r="T139" s="169"/>
      <c r="U139" s="196" t="s">
        <v>16</v>
      </c>
      <c r="V139" s="93"/>
    </row>
    <row r="140" spans="1:25" s="87" customFormat="1" ht="21" customHeight="1">
      <c r="A140" s="10"/>
      <c r="B140" s="358"/>
      <c r="C140" s="225"/>
      <c r="D140" s="456"/>
      <c r="E140" s="245"/>
      <c r="F140" s="246"/>
      <c r="G140" s="247"/>
      <c r="H140" s="253"/>
      <c r="I140" s="253"/>
      <c r="J140" s="253"/>
      <c r="K140" s="253"/>
      <c r="L140" s="119">
        <v>49</v>
      </c>
      <c r="M140" s="92">
        <v>84</v>
      </c>
      <c r="N140" s="92">
        <v>7</v>
      </c>
      <c r="O140" s="92">
        <v>7</v>
      </c>
      <c r="P140" s="183"/>
      <c r="Q140" s="183"/>
      <c r="R140" s="183"/>
      <c r="S140" s="167"/>
      <c r="T140" s="167"/>
      <c r="U140" s="197"/>
      <c r="V140" s="93"/>
    </row>
    <row r="141" spans="1:25" s="87" customFormat="1" ht="21" customHeight="1">
      <c r="A141" s="10"/>
      <c r="B141" s="358"/>
      <c r="C141" s="225"/>
      <c r="D141" s="457"/>
      <c r="E141" s="248"/>
      <c r="F141" s="249"/>
      <c r="G141" s="250"/>
      <c r="H141" s="446" t="s">
        <v>380</v>
      </c>
      <c r="I141" s="447"/>
      <c r="J141" s="447"/>
      <c r="K141" s="447"/>
      <c r="L141" s="447"/>
      <c r="M141" s="58">
        <v>218</v>
      </c>
      <c r="N141" s="58">
        <f>SUM(N139:N140)</f>
        <v>60</v>
      </c>
      <c r="O141" s="58">
        <f>SUM(O139:O140)</f>
        <v>60</v>
      </c>
      <c r="P141" s="183"/>
      <c r="Q141" s="183"/>
      <c r="R141" s="183"/>
      <c r="S141" s="168"/>
      <c r="T141" s="168"/>
      <c r="U141" s="198"/>
      <c r="V141" s="93"/>
    </row>
    <row r="142" spans="1:25" s="87" customFormat="1" ht="21" customHeight="1">
      <c r="A142" s="10"/>
      <c r="B142" s="358"/>
      <c r="C142" s="225"/>
      <c r="D142" s="162" t="s">
        <v>163</v>
      </c>
      <c r="E142" s="423" t="s">
        <v>164</v>
      </c>
      <c r="F142" s="361"/>
      <c r="G142" s="361"/>
      <c r="H142" s="361" t="s">
        <v>381</v>
      </c>
      <c r="I142" s="423" t="s">
        <v>382</v>
      </c>
      <c r="J142" s="361" t="s">
        <v>28</v>
      </c>
      <c r="K142" s="361" t="s">
        <v>350</v>
      </c>
      <c r="L142" s="107">
        <v>71</v>
      </c>
      <c r="M142" s="94">
        <v>6</v>
      </c>
      <c r="N142" s="94">
        <v>0</v>
      </c>
      <c r="O142" s="94">
        <v>0</v>
      </c>
      <c r="P142" s="183" t="s">
        <v>165</v>
      </c>
      <c r="Q142" s="183" t="s">
        <v>166</v>
      </c>
      <c r="R142" s="183" t="s">
        <v>477</v>
      </c>
      <c r="S142" s="183" t="s">
        <v>40</v>
      </c>
      <c r="T142" s="169"/>
      <c r="U142" s="173" t="s">
        <v>16</v>
      </c>
      <c r="V142" s="93"/>
    </row>
    <row r="143" spans="1:25" s="87" customFormat="1" ht="21" customHeight="1">
      <c r="A143" s="10"/>
      <c r="B143" s="358"/>
      <c r="C143" s="225"/>
      <c r="D143" s="453"/>
      <c r="E143" s="362"/>
      <c r="F143" s="362"/>
      <c r="G143" s="362"/>
      <c r="H143" s="362"/>
      <c r="I143" s="362"/>
      <c r="J143" s="362"/>
      <c r="K143" s="362"/>
      <c r="L143" s="108">
        <v>75</v>
      </c>
      <c r="M143" s="72">
        <v>24</v>
      </c>
      <c r="N143" s="72">
        <v>1</v>
      </c>
      <c r="O143" s="72">
        <v>1</v>
      </c>
      <c r="P143" s="183"/>
      <c r="Q143" s="183"/>
      <c r="R143" s="183"/>
      <c r="S143" s="183"/>
      <c r="T143" s="167"/>
      <c r="U143" s="173"/>
      <c r="V143" s="93"/>
    </row>
    <row r="144" spans="1:25" s="87" customFormat="1" ht="21" customHeight="1">
      <c r="A144" s="10"/>
      <c r="B144" s="358"/>
      <c r="C144" s="225"/>
      <c r="D144" s="453"/>
      <c r="E144" s="362"/>
      <c r="F144" s="362"/>
      <c r="G144" s="362"/>
      <c r="H144" s="362"/>
      <c r="I144" s="362"/>
      <c r="J144" s="362"/>
      <c r="K144" s="362"/>
      <c r="L144" s="108">
        <v>84</v>
      </c>
      <c r="M144" s="72">
        <v>24</v>
      </c>
      <c r="N144" s="72">
        <v>0</v>
      </c>
      <c r="O144" s="72">
        <v>0</v>
      </c>
      <c r="P144" s="183"/>
      <c r="Q144" s="183"/>
      <c r="R144" s="183"/>
      <c r="S144" s="183"/>
      <c r="T144" s="167"/>
      <c r="U144" s="173"/>
      <c r="V144" s="93"/>
    </row>
    <row r="145" spans="1:22" s="87" customFormat="1" ht="21" customHeight="1">
      <c r="A145" s="10"/>
      <c r="B145" s="358"/>
      <c r="C145" s="225"/>
      <c r="D145" s="453"/>
      <c r="E145" s="362"/>
      <c r="F145" s="362"/>
      <c r="G145" s="362"/>
      <c r="H145" s="180" t="s">
        <v>380</v>
      </c>
      <c r="I145" s="181"/>
      <c r="J145" s="181"/>
      <c r="K145" s="181"/>
      <c r="L145" s="181"/>
      <c r="M145" s="60">
        <v>54</v>
      </c>
      <c r="N145" s="59">
        <f>SUM(N142:N144)</f>
        <v>1</v>
      </c>
      <c r="O145" s="59">
        <f>SUM(O142:O144)</f>
        <v>1</v>
      </c>
      <c r="P145" s="184"/>
      <c r="Q145" s="184"/>
      <c r="R145" s="184"/>
      <c r="S145" s="184"/>
      <c r="T145" s="168"/>
      <c r="U145" s="174"/>
      <c r="V145" s="93"/>
    </row>
    <row r="146" spans="1:22" s="87" customFormat="1" ht="21" customHeight="1">
      <c r="A146" s="10"/>
      <c r="B146" s="358"/>
      <c r="C146" s="225"/>
      <c r="D146" s="424" t="s">
        <v>221</v>
      </c>
      <c r="E146" s="236" t="s">
        <v>218</v>
      </c>
      <c r="F146" s="430"/>
      <c r="G146" s="431"/>
      <c r="H146" s="424" t="s">
        <v>383</v>
      </c>
      <c r="I146" s="438" t="s">
        <v>384</v>
      </c>
      <c r="J146" s="424" t="s">
        <v>28</v>
      </c>
      <c r="K146" s="424" t="s">
        <v>350</v>
      </c>
      <c r="L146" s="107">
        <v>84</v>
      </c>
      <c r="M146" s="79">
        <v>220</v>
      </c>
      <c r="N146" s="487" t="s">
        <v>462</v>
      </c>
      <c r="O146" s="488"/>
      <c r="P146" s="175" t="s">
        <v>219</v>
      </c>
      <c r="Q146" s="175" t="s">
        <v>220</v>
      </c>
      <c r="R146" s="175" t="s">
        <v>478</v>
      </c>
      <c r="S146" s="175" t="s">
        <v>40</v>
      </c>
      <c r="T146" s="169"/>
      <c r="U146" s="157" t="s">
        <v>16</v>
      </c>
      <c r="V146" s="165"/>
    </row>
    <row r="147" spans="1:22" s="87" customFormat="1" ht="21" customHeight="1">
      <c r="A147" s="10"/>
      <c r="B147" s="358"/>
      <c r="C147" s="225"/>
      <c r="D147" s="439"/>
      <c r="E147" s="432"/>
      <c r="F147" s="433"/>
      <c r="G147" s="434"/>
      <c r="H147" s="361"/>
      <c r="I147" s="423"/>
      <c r="J147" s="361"/>
      <c r="K147" s="361"/>
      <c r="L147" s="108">
        <v>110</v>
      </c>
      <c r="M147" s="79">
        <v>10</v>
      </c>
      <c r="N147" s="489"/>
      <c r="O147" s="490"/>
      <c r="P147" s="176"/>
      <c r="Q147" s="176"/>
      <c r="R147" s="176"/>
      <c r="S147" s="176"/>
      <c r="T147" s="167"/>
      <c r="U147" s="158"/>
      <c r="V147" s="165"/>
    </row>
    <row r="148" spans="1:22" s="87" customFormat="1" ht="21" customHeight="1">
      <c r="A148" s="10"/>
      <c r="B148" s="358"/>
      <c r="C148" s="225"/>
      <c r="D148" s="361"/>
      <c r="E148" s="435"/>
      <c r="F148" s="436"/>
      <c r="G148" s="437"/>
      <c r="H148" s="180" t="s">
        <v>380</v>
      </c>
      <c r="I148" s="181"/>
      <c r="J148" s="181"/>
      <c r="K148" s="181"/>
      <c r="L148" s="182"/>
      <c r="M148" s="78">
        <v>230</v>
      </c>
      <c r="N148" s="59">
        <f>SUM(N146:N147)</f>
        <v>0</v>
      </c>
      <c r="O148" s="59">
        <f>SUM(O146:O147)</f>
        <v>0</v>
      </c>
      <c r="P148" s="177"/>
      <c r="Q148" s="177"/>
      <c r="R148" s="177"/>
      <c r="S148" s="177"/>
      <c r="T148" s="168"/>
      <c r="U148" s="159"/>
      <c r="V148" s="165"/>
    </row>
    <row r="149" spans="1:22" s="87" customFormat="1" ht="21" customHeight="1">
      <c r="A149" s="10"/>
      <c r="B149" s="358"/>
      <c r="C149" s="225"/>
      <c r="D149" s="160" t="s">
        <v>38</v>
      </c>
      <c r="E149" s="236" t="s">
        <v>159</v>
      </c>
      <c r="F149" s="237"/>
      <c r="G149" s="160"/>
      <c r="H149" s="178" t="s">
        <v>385</v>
      </c>
      <c r="I149" s="426" t="s">
        <v>386</v>
      </c>
      <c r="J149" s="178" t="s">
        <v>16</v>
      </c>
      <c r="K149" s="178" t="s">
        <v>346</v>
      </c>
      <c r="L149" s="118">
        <v>59</v>
      </c>
      <c r="M149" s="61">
        <v>281</v>
      </c>
      <c r="N149" s="61">
        <v>96</v>
      </c>
      <c r="O149" s="61">
        <v>93</v>
      </c>
      <c r="P149" s="175" t="s">
        <v>167</v>
      </c>
      <c r="Q149" s="175" t="s">
        <v>168</v>
      </c>
      <c r="R149" s="175" t="s">
        <v>479</v>
      </c>
      <c r="S149" s="175" t="s">
        <v>40</v>
      </c>
      <c r="T149" s="169"/>
      <c r="U149" s="157" t="s">
        <v>16</v>
      </c>
      <c r="V149" s="93"/>
    </row>
    <row r="150" spans="1:22" s="87" customFormat="1" ht="21" customHeight="1">
      <c r="A150" s="10"/>
      <c r="B150" s="358"/>
      <c r="C150" s="225"/>
      <c r="D150" s="161"/>
      <c r="E150" s="238"/>
      <c r="F150" s="239"/>
      <c r="G150" s="161"/>
      <c r="H150" s="425"/>
      <c r="I150" s="425"/>
      <c r="J150" s="425"/>
      <c r="K150" s="425"/>
      <c r="L150" s="118">
        <v>63</v>
      </c>
      <c r="M150" s="61">
        <v>133</v>
      </c>
      <c r="N150" s="61">
        <v>24</v>
      </c>
      <c r="O150" s="61">
        <v>22</v>
      </c>
      <c r="P150" s="176"/>
      <c r="Q150" s="176"/>
      <c r="R150" s="176"/>
      <c r="S150" s="176"/>
      <c r="T150" s="167"/>
      <c r="U150" s="158"/>
      <c r="V150" s="93"/>
    </row>
    <row r="151" spans="1:22" s="87" customFormat="1" ht="21" customHeight="1">
      <c r="A151" s="10"/>
      <c r="B151" s="358"/>
      <c r="C151" s="225"/>
      <c r="D151" s="161"/>
      <c r="E151" s="238"/>
      <c r="F151" s="239"/>
      <c r="G151" s="161"/>
      <c r="H151" s="179"/>
      <c r="I151" s="179"/>
      <c r="J151" s="179"/>
      <c r="K151" s="179"/>
      <c r="L151" s="118">
        <v>84</v>
      </c>
      <c r="M151" s="61">
        <v>120</v>
      </c>
      <c r="N151" s="61">
        <v>1</v>
      </c>
      <c r="O151" s="61">
        <v>1</v>
      </c>
      <c r="P151" s="176"/>
      <c r="Q151" s="176"/>
      <c r="R151" s="176"/>
      <c r="S151" s="176"/>
      <c r="T151" s="167"/>
      <c r="U151" s="158"/>
      <c r="V151" s="93"/>
    </row>
    <row r="152" spans="1:22" s="87" customFormat="1" ht="21" customHeight="1">
      <c r="A152" s="10"/>
      <c r="B152" s="358"/>
      <c r="C152" s="225"/>
      <c r="D152" s="162"/>
      <c r="E152" s="240"/>
      <c r="F152" s="241"/>
      <c r="G152" s="162"/>
      <c r="H152" s="180" t="s">
        <v>387</v>
      </c>
      <c r="I152" s="181"/>
      <c r="J152" s="181"/>
      <c r="K152" s="181"/>
      <c r="L152" s="182"/>
      <c r="M152" s="62">
        <f>SUM(M149:M151)</f>
        <v>534</v>
      </c>
      <c r="N152" s="62">
        <f>SUM(N149:N151)</f>
        <v>121</v>
      </c>
      <c r="O152" s="62">
        <f>SUM(O149:O151)</f>
        <v>116</v>
      </c>
      <c r="P152" s="177"/>
      <c r="Q152" s="177"/>
      <c r="R152" s="177"/>
      <c r="S152" s="177"/>
      <c r="T152" s="168"/>
      <c r="U152" s="159"/>
      <c r="V152" s="93"/>
    </row>
    <row r="153" spans="1:22" s="87" customFormat="1" ht="21" customHeight="1">
      <c r="A153" s="10"/>
      <c r="B153" s="358"/>
      <c r="C153" s="225"/>
      <c r="D153" s="160" t="s">
        <v>150</v>
      </c>
      <c r="E153" s="236" t="s">
        <v>151</v>
      </c>
      <c r="F153" s="237"/>
      <c r="G153" s="160"/>
      <c r="H153" s="426" t="s">
        <v>388</v>
      </c>
      <c r="I153" s="426" t="s">
        <v>389</v>
      </c>
      <c r="J153" s="178" t="s">
        <v>16</v>
      </c>
      <c r="K153" s="178" t="s">
        <v>346</v>
      </c>
      <c r="L153" s="109">
        <v>59</v>
      </c>
      <c r="M153" s="61">
        <v>179</v>
      </c>
      <c r="N153" s="61">
        <v>0</v>
      </c>
      <c r="O153" s="61">
        <v>0</v>
      </c>
      <c r="P153" s="175" t="s">
        <v>170</v>
      </c>
      <c r="Q153" s="175" t="s">
        <v>171</v>
      </c>
      <c r="R153" s="175" t="s">
        <v>480</v>
      </c>
      <c r="S153" s="157" t="s">
        <v>51</v>
      </c>
      <c r="T153" s="169"/>
      <c r="U153" s="157" t="s">
        <v>16</v>
      </c>
      <c r="V153" s="165"/>
    </row>
    <row r="154" spans="1:22" s="87" customFormat="1" ht="21" customHeight="1">
      <c r="A154" s="10"/>
      <c r="B154" s="358"/>
      <c r="C154" s="225"/>
      <c r="D154" s="161"/>
      <c r="E154" s="238"/>
      <c r="F154" s="239"/>
      <c r="G154" s="161"/>
      <c r="H154" s="179"/>
      <c r="I154" s="179"/>
      <c r="J154" s="179"/>
      <c r="K154" s="179"/>
      <c r="L154" s="109">
        <v>84</v>
      </c>
      <c r="M154" s="61">
        <v>158</v>
      </c>
      <c r="N154" s="61">
        <v>0</v>
      </c>
      <c r="O154" s="61">
        <v>0</v>
      </c>
      <c r="P154" s="176"/>
      <c r="Q154" s="176"/>
      <c r="R154" s="176"/>
      <c r="S154" s="158"/>
      <c r="T154" s="167"/>
      <c r="U154" s="158"/>
      <c r="V154" s="165"/>
    </row>
    <row r="155" spans="1:22" s="87" customFormat="1" ht="21" customHeight="1">
      <c r="A155" s="10"/>
      <c r="B155" s="358"/>
      <c r="C155" s="225"/>
      <c r="D155" s="162"/>
      <c r="E155" s="240"/>
      <c r="F155" s="241"/>
      <c r="G155" s="162"/>
      <c r="H155" s="180" t="s">
        <v>387</v>
      </c>
      <c r="I155" s="181"/>
      <c r="J155" s="181"/>
      <c r="K155" s="181"/>
      <c r="L155" s="182"/>
      <c r="M155" s="62">
        <v>337</v>
      </c>
      <c r="N155" s="62">
        <f>SUM(N153:N154)</f>
        <v>0</v>
      </c>
      <c r="O155" s="62">
        <f>SUM(O153:O154)</f>
        <v>0</v>
      </c>
      <c r="P155" s="177"/>
      <c r="Q155" s="177"/>
      <c r="R155" s="177"/>
      <c r="S155" s="159"/>
      <c r="T155" s="168"/>
      <c r="U155" s="159"/>
      <c r="V155" s="165"/>
    </row>
    <row r="156" spans="1:22" s="87" customFormat="1" ht="21" customHeight="1">
      <c r="A156" s="10"/>
      <c r="B156" s="358"/>
      <c r="C156" s="225"/>
      <c r="D156" s="160" t="s">
        <v>149</v>
      </c>
      <c r="E156" s="236" t="s">
        <v>236</v>
      </c>
      <c r="F156" s="430"/>
      <c r="G156" s="431"/>
      <c r="H156" s="178" t="s">
        <v>390</v>
      </c>
      <c r="I156" s="178" t="s">
        <v>390</v>
      </c>
      <c r="J156" s="178" t="s">
        <v>28</v>
      </c>
      <c r="K156" s="178" t="s">
        <v>350</v>
      </c>
      <c r="L156" s="109">
        <v>59</v>
      </c>
      <c r="M156" s="61">
        <v>88</v>
      </c>
      <c r="N156" s="491" t="s">
        <v>462</v>
      </c>
      <c r="O156" s="492"/>
      <c r="P156" s="175" t="s">
        <v>172</v>
      </c>
      <c r="Q156" s="175" t="s">
        <v>173</v>
      </c>
      <c r="R156" s="175" t="s">
        <v>252</v>
      </c>
      <c r="S156" s="175" t="s">
        <v>40</v>
      </c>
      <c r="T156" s="169"/>
      <c r="U156" s="157" t="s">
        <v>16</v>
      </c>
      <c r="V156" s="165"/>
    </row>
    <row r="157" spans="1:22" s="87" customFormat="1" ht="21" customHeight="1">
      <c r="A157" s="10"/>
      <c r="B157" s="358"/>
      <c r="C157" s="225"/>
      <c r="D157" s="161"/>
      <c r="E157" s="432"/>
      <c r="F157" s="433"/>
      <c r="G157" s="434"/>
      <c r="H157" s="179"/>
      <c r="I157" s="179"/>
      <c r="J157" s="179"/>
      <c r="K157" s="179"/>
      <c r="L157" s="109">
        <v>84</v>
      </c>
      <c r="M157" s="61">
        <v>461</v>
      </c>
      <c r="N157" s="493"/>
      <c r="O157" s="494"/>
      <c r="P157" s="176"/>
      <c r="Q157" s="176"/>
      <c r="R157" s="176"/>
      <c r="S157" s="176"/>
      <c r="T157" s="167"/>
      <c r="U157" s="158"/>
      <c r="V157" s="165"/>
    </row>
    <row r="158" spans="1:22" s="87" customFormat="1" ht="21" customHeight="1">
      <c r="A158" s="10"/>
      <c r="B158" s="358"/>
      <c r="C158" s="225"/>
      <c r="D158" s="162"/>
      <c r="E158" s="435"/>
      <c r="F158" s="436"/>
      <c r="G158" s="437"/>
      <c r="H158" s="180" t="s">
        <v>387</v>
      </c>
      <c r="I158" s="181"/>
      <c r="J158" s="181"/>
      <c r="K158" s="181"/>
      <c r="L158" s="182"/>
      <c r="M158" s="62">
        <f>SUM(M156:M157)</f>
        <v>549</v>
      </c>
      <c r="N158" s="62">
        <f>SUM(N156:N157)</f>
        <v>0</v>
      </c>
      <c r="O158" s="62">
        <f>SUM(O156:O157)</f>
        <v>0</v>
      </c>
      <c r="P158" s="177"/>
      <c r="Q158" s="177"/>
      <c r="R158" s="177"/>
      <c r="S158" s="177"/>
      <c r="T158" s="168"/>
      <c r="U158" s="159"/>
      <c r="V158" s="165"/>
    </row>
    <row r="159" spans="1:22" s="87" customFormat="1" ht="21" customHeight="1">
      <c r="A159" s="10"/>
      <c r="B159" s="358"/>
      <c r="C159" s="225"/>
      <c r="D159" s="160" t="s">
        <v>149</v>
      </c>
      <c r="E159" s="236" t="s">
        <v>463</v>
      </c>
      <c r="F159" s="237"/>
      <c r="G159" s="160"/>
      <c r="H159" s="178" t="s">
        <v>391</v>
      </c>
      <c r="I159" s="178" t="s">
        <v>391</v>
      </c>
      <c r="J159" s="178" t="s">
        <v>16</v>
      </c>
      <c r="K159" s="178" t="s">
        <v>346</v>
      </c>
      <c r="L159" s="109">
        <v>74</v>
      </c>
      <c r="M159" s="61">
        <v>267</v>
      </c>
      <c r="N159" s="61">
        <v>0</v>
      </c>
      <c r="O159" s="61">
        <v>0</v>
      </c>
      <c r="P159" s="175" t="s">
        <v>174</v>
      </c>
      <c r="Q159" s="175" t="s">
        <v>175</v>
      </c>
      <c r="R159" s="175" t="s">
        <v>252</v>
      </c>
      <c r="S159" s="175" t="s">
        <v>40</v>
      </c>
      <c r="T159" s="169"/>
      <c r="U159" s="157" t="s">
        <v>16</v>
      </c>
      <c r="V159" s="93"/>
    </row>
    <row r="160" spans="1:22" s="87" customFormat="1" ht="21" customHeight="1">
      <c r="A160" s="10"/>
      <c r="B160" s="358"/>
      <c r="C160" s="225"/>
      <c r="D160" s="161"/>
      <c r="E160" s="238"/>
      <c r="F160" s="239"/>
      <c r="G160" s="161"/>
      <c r="H160" s="179"/>
      <c r="I160" s="179"/>
      <c r="J160" s="179"/>
      <c r="K160" s="179"/>
      <c r="L160" s="109">
        <v>84</v>
      </c>
      <c r="M160" s="61">
        <v>833</v>
      </c>
      <c r="N160" s="61">
        <v>0</v>
      </c>
      <c r="O160" s="61">
        <v>0</v>
      </c>
      <c r="P160" s="176"/>
      <c r="Q160" s="176"/>
      <c r="R160" s="176"/>
      <c r="S160" s="176"/>
      <c r="T160" s="167"/>
      <c r="U160" s="158"/>
      <c r="V160" s="93"/>
    </row>
    <row r="161" spans="1:23" s="87" customFormat="1" ht="21" customHeight="1">
      <c r="A161" s="10"/>
      <c r="B161" s="358"/>
      <c r="C161" s="225"/>
      <c r="D161" s="161"/>
      <c r="E161" s="240"/>
      <c r="F161" s="241"/>
      <c r="G161" s="162"/>
      <c r="H161" s="180" t="s">
        <v>387</v>
      </c>
      <c r="I161" s="181"/>
      <c r="J161" s="181"/>
      <c r="K161" s="181"/>
      <c r="L161" s="182"/>
      <c r="M161" s="62">
        <f>SUM(M159:M160)</f>
        <v>1100</v>
      </c>
      <c r="N161" s="62">
        <f>SUM(N159:N160)</f>
        <v>0</v>
      </c>
      <c r="O161" s="62">
        <f>SUM(O159:O160)</f>
        <v>0</v>
      </c>
      <c r="P161" s="177"/>
      <c r="Q161" s="177"/>
      <c r="R161" s="177"/>
      <c r="S161" s="177"/>
      <c r="T161" s="168"/>
      <c r="U161" s="159"/>
      <c r="V161" s="93"/>
    </row>
    <row r="162" spans="1:23" s="87" customFormat="1" ht="21" customHeight="1">
      <c r="A162" s="10"/>
      <c r="B162" s="358"/>
      <c r="C162" s="225"/>
      <c r="D162" s="161"/>
      <c r="E162" s="236" t="s">
        <v>464</v>
      </c>
      <c r="F162" s="237"/>
      <c r="G162" s="160"/>
      <c r="H162" s="178" t="s">
        <v>391</v>
      </c>
      <c r="I162" s="178" t="s">
        <v>391</v>
      </c>
      <c r="J162" s="178" t="s">
        <v>16</v>
      </c>
      <c r="K162" s="178" t="s">
        <v>346</v>
      </c>
      <c r="L162" s="109">
        <v>74</v>
      </c>
      <c r="M162" s="61">
        <v>100</v>
      </c>
      <c r="N162" s="61">
        <v>1</v>
      </c>
      <c r="O162" s="61">
        <v>0</v>
      </c>
      <c r="P162" s="175" t="s">
        <v>174</v>
      </c>
      <c r="Q162" s="175" t="s">
        <v>175</v>
      </c>
      <c r="R162" s="175" t="s">
        <v>251</v>
      </c>
      <c r="S162" s="175" t="s">
        <v>40</v>
      </c>
      <c r="T162" s="169"/>
      <c r="U162" s="157" t="s">
        <v>16</v>
      </c>
      <c r="V162" s="93"/>
    </row>
    <row r="163" spans="1:23" s="87" customFormat="1" ht="21" customHeight="1">
      <c r="A163" s="10"/>
      <c r="B163" s="358"/>
      <c r="C163" s="225"/>
      <c r="D163" s="161"/>
      <c r="E163" s="238"/>
      <c r="F163" s="239"/>
      <c r="G163" s="161"/>
      <c r="H163" s="179"/>
      <c r="I163" s="179"/>
      <c r="J163" s="179"/>
      <c r="K163" s="179"/>
      <c r="L163" s="109">
        <v>84</v>
      </c>
      <c r="M163" s="61">
        <v>290</v>
      </c>
      <c r="N163" s="61">
        <v>2</v>
      </c>
      <c r="O163" s="61">
        <v>2</v>
      </c>
      <c r="P163" s="176"/>
      <c r="Q163" s="176"/>
      <c r="R163" s="176"/>
      <c r="S163" s="176"/>
      <c r="T163" s="167"/>
      <c r="U163" s="158"/>
      <c r="V163" s="93"/>
    </row>
    <row r="164" spans="1:23" s="87" customFormat="1" ht="21" customHeight="1">
      <c r="A164" s="10"/>
      <c r="B164" s="358"/>
      <c r="C164" s="225"/>
      <c r="D164" s="161"/>
      <c r="E164" s="240"/>
      <c r="F164" s="241"/>
      <c r="G164" s="162"/>
      <c r="H164" s="180" t="s">
        <v>387</v>
      </c>
      <c r="I164" s="181"/>
      <c r="J164" s="181"/>
      <c r="K164" s="181"/>
      <c r="L164" s="182"/>
      <c r="M164" s="62">
        <f>SUM(M162:M163)</f>
        <v>390</v>
      </c>
      <c r="N164" s="62">
        <f>SUM(N162:N163)</f>
        <v>3</v>
      </c>
      <c r="O164" s="62">
        <f>SUM(O162:O163)</f>
        <v>2</v>
      </c>
      <c r="P164" s="176"/>
      <c r="Q164" s="176"/>
      <c r="R164" s="176"/>
      <c r="S164" s="176"/>
      <c r="T164" s="167"/>
      <c r="U164" s="158"/>
      <c r="V164" s="93"/>
    </row>
    <row r="165" spans="1:23" s="30" customFormat="1" ht="21" customHeight="1">
      <c r="A165" s="10"/>
      <c r="B165" s="358"/>
      <c r="C165" s="225"/>
      <c r="D165" s="162" t="s">
        <v>163</v>
      </c>
      <c r="E165" s="423" t="s">
        <v>177</v>
      </c>
      <c r="F165" s="361"/>
      <c r="G165" s="361"/>
      <c r="H165" s="361" t="s">
        <v>392</v>
      </c>
      <c r="I165" s="423" t="s">
        <v>382</v>
      </c>
      <c r="J165" s="361" t="s">
        <v>28</v>
      </c>
      <c r="K165" s="361" t="s">
        <v>350</v>
      </c>
      <c r="L165" s="107">
        <v>75</v>
      </c>
      <c r="M165" s="94">
        <v>74</v>
      </c>
      <c r="N165" s="94">
        <v>1</v>
      </c>
      <c r="O165" s="94">
        <v>1</v>
      </c>
      <c r="P165" s="183" t="s">
        <v>178</v>
      </c>
      <c r="Q165" s="183" t="s">
        <v>179</v>
      </c>
      <c r="R165" s="183" t="s">
        <v>271</v>
      </c>
      <c r="S165" s="183" t="s">
        <v>40</v>
      </c>
      <c r="T165" s="169"/>
      <c r="U165" s="173" t="s">
        <v>16</v>
      </c>
      <c r="V165" s="105"/>
    </row>
    <row r="166" spans="1:23" s="30" customFormat="1" ht="21" customHeight="1">
      <c r="A166" s="10"/>
      <c r="B166" s="358"/>
      <c r="C166" s="225"/>
      <c r="D166" s="453"/>
      <c r="E166" s="362"/>
      <c r="F166" s="362"/>
      <c r="G166" s="362"/>
      <c r="H166" s="362"/>
      <c r="I166" s="362"/>
      <c r="J166" s="362"/>
      <c r="K166" s="362"/>
      <c r="L166" s="108">
        <v>84</v>
      </c>
      <c r="M166" s="72">
        <v>115</v>
      </c>
      <c r="N166" s="72">
        <v>0</v>
      </c>
      <c r="O166" s="72">
        <v>0</v>
      </c>
      <c r="P166" s="183"/>
      <c r="Q166" s="183"/>
      <c r="R166" s="183"/>
      <c r="S166" s="183"/>
      <c r="T166" s="167"/>
      <c r="U166" s="173"/>
      <c r="V166" s="105"/>
    </row>
    <row r="167" spans="1:23" s="30" customFormat="1" ht="21" customHeight="1">
      <c r="A167" s="10"/>
      <c r="B167" s="358"/>
      <c r="C167" s="225"/>
      <c r="D167" s="453"/>
      <c r="E167" s="362"/>
      <c r="F167" s="362"/>
      <c r="G167" s="362"/>
      <c r="H167" s="362"/>
      <c r="I167" s="362"/>
      <c r="J167" s="362"/>
      <c r="K167" s="362"/>
      <c r="L167" s="108">
        <v>117</v>
      </c>
      <c r="M167" s="72">
        <v>103</v>
      </c>
      <c r="N167" s="72">
        <v>5</v>
      </c>
      <c r="O167" s="72">
        <v>5</v>
      </c>
      <c r="P167" s="183"/>
      <c r="Q167" s="183"/>
      <c r="R167" s="183"/>
      <c r="S167" s="183"/>
      <c r="T167" s="167"/>
      <c r="U167" s="173"/>
      <c r="V167" s="105"/>
    </row>
    <row r="168" spans="1:23" s="30" customFormat="1" ht="21" customHeight="1">
      <c r="A168" s="10"/>
      <c r="B168" s="358"/>
      <c r="C168" s="225"/>
      <c r="D168" s="453"/>
      <c r="E168" s="362"/>
      <c r="F168" s="362"/>
      <c r="G168" s="362"/>
      <c r="H168" s="180" t="s">
        <v>380</v>
      </c>
      <c r="I168" s="181"/>
      <c r="J168" s="181"/>
      <c r="K168" s="181"/>
      <c r="L168" s="181"/>
      <c r="M168" s="60">
        <v>292</v>
      </c>
      <c r="N168" s="60">
        <f>SUM(N165:N167)</f>
        <v>6</v>
      </c>
      <c r="O168" s="60">
        <f>SUM(O165:O167)</f>
        <v>6</v>
      </c>
      <c r="P168" s="184"/>
      <c r="Q168" s="184"/>
      <c r="R168" s="184"/>
      <c r="S168" s="184"/>
      <c r="T168" s="168"/>
      <c r="U168" s="174"/>
      <c r="V168" s="105"/>
    </row>
    <row r="169" spans="1:23" s="30" customFormat="1" ht="45" customHeight="1">
      <c r="A169" s="10"/>
      <c r="B169" s="358"/>
      <c r="C169" s="225"/>
      <c r="D169" s="362" t="s">
        <v>187</v>
      </c>
      <c r="E169" s="452" t="s">
        <v>188</v>
      </c>
      <c r="F169" s="362"/>
      <c r="G169" s="362"/>
      <c r="H169" s="108" t="s">
        <v>393</v>
      </c>
      <c r="I169" s="108" t="s">
        <v>394</v>
      </c>
      <c r="J169" s="108" t="s">
        <v>28</v>
      </c>
      <c r="K169" s="108" t="s">
        <v>350</v>
      </c>
      <c r="L169" s="108">
        <v>84</v>
      </c>
      <c r="M169" s="72">
        <v>608</v>
      </c>
      <c r="N169" s="495" t="s">
        <v>462</v>
      </c>
      <c r="O169" s="496"/>
      <c r="P169" s="175" t="s">
        <v>189</v>
      </c>
      <c r="Q169" s="175" t="s">
        <v>190</v>
      </c>
      <c r="R169" s="175" t="s">
        <v>191</v>
      </c>
      <c r="S169" s="175" t="s">
        <v>40</v>
      </c>
      <c r="T169" s="169"/>
      <c r="U169" s="157" t="s">
        <v>192</v>
      </c>
      <c r="V169" s="165"/>
    </row>
    <row r="170" spans="1:23" s="30" customFormat="1" ht="21" customHeight="1">
      <c r="A170" s="10"/>
      <c r="B170" s="359"/>
      <c r="C170" s="226"/>
      <c r="D170" s="362"/>
      <c r="E170" s="362"/>
      <c r="F170" s="362"/>
      <c r="G170" s="362"/>
      <c r="H170" s="454" t="s">
        <v>387</v>
      </c>
      <c r="I170" s="454"/>
      <c r="J170" s="454"/>
      <c r="K170" s="454"/>
      <c r="L170" s="454"/>
      <c r="M170" s="60">
        <v>608</v>
      </c>
      <c r="N170" s="60">
        <f>SUM(N169)</f>
        <v>0</v>
      </c>
      <c r="O170" s="60">
        <f>SUM(O169)</f>
        <v>0</v>
      </c>
      <c r="P170" s="177"/>
      <c r="Q170" s="177"/>
      <c r="R170" s="177"/>
      <c r="S170" s="177"/>
      <c r="T170" s="168"/>
      <c r="U170" s="159"/>
      <c r="V170" s="202"/>
    </row>
    <row r="171" spans="1:23" s="30" customFormat="1" ht="24.95" customHeight="1">
      <c r="A171" s="7"/>
      <c r="B171" s="221" t="s">
        <v>17</v>
      </c>
      <c r="C171" s="222"/>
      <c r="D171" s="222"/>
      <c r="E171" s="222"/>
      <c r="F171" s="222"/>
      <c r="G171" s="222"/>
      <c r="H171" s="222"/>
      <c r="I171" s="222"/>
      <c r="J171" s="222"/>
      <c r="K171" s="222"/>
      <c r="L171" s="223"/>
      <c r="M171" s="91">
        <f>M141+M145+M148+M152+M155+M158+M161+M164+M168+M170</f>
        <v>4312</v>
      </c>
      <c r="N171" s="97">
        <v>451</v>
      </c>
      <c r="O171" s="97">
        <v>431</v>
      </c>
      <c r="P171" s="6"/>
      <c r="Q171" s="6"/>
      <c r="R171" s="20"/>
      <c r="S171" s="20"/>
      <c r="T171" s="20"/>
      <c r="U171" s="20"/>
    </row>
    <row r="172" spans="1:23" s="30" customFormat="1" ht="24.95" customHeight="1">
      <c r="A172" s="262"/>
      <c r="B172" s="341" t="s">
        <v>25</v>
      </c>
      <c r="C172" s="224" t="s">
        <v>129</v>
      </c>
      <c r="D172" s="185" t="s">
        <v>43</v>
      </c>
      <c r="E172" s="350" t="s">
        <v>44</v>
      </c>
      <c r="F172" s="350"/>
      <c r="G172" s="350"/>
      <c r="H172" s="211" t="s">
        <v>395</v>
      </c>
      <c r="I172" s="211" t="s">
        <v>395</v>
      </c>
      <c r="J172" s="207" t="s">
        <v>16</v>
      </c>
      <c r="K172" s="207" t="s">
        <v>346</v>
      </c>
      <c r="L172" s="115">
        <v>60.462400000000002</v>
      </c>
      <c r="M172" s="43">
        <v>140</v>
      </c>
      <c r="N172" s="77">
        <v>4</v>
      </c>
      <c r="O172" s="77">
        <v>4</v>
      </c>
      <c r="P172" s="169" t="s">
        <v>45</v>
      </c>
      <c r="Q172" s="169" t="s">
        <v>46</v>
      </c>
      <c r="R172" s="169" t="s">
        <v>481</v>
      </c>
      <c r="S172" s="169" t="s">
        <v>32</v>
      </c>
      <c r="T172" s="169" t="s">
        <v>130</v>
      </c>
      <c r="U172" s="169" t="s">
        <v>28</v>
      </c>
      <c r="W172" s="95"/>
    </row>
    <row r="173" spans="1:23" s="30" customFormat="1" ht="24.95" customHeight="1">
      <c r="A173" s="262"/>
      <c r="B173" s="342"/>
      <c r="C173" s="225"/>
      <c r="D173" s="186"/>
      <c r="E173" s="350"/>
      <c r="F173" s="350"/>
      <c r="G173" s="350"/>
      <c r="H173" s="211"/>
      <c r="I173" s="211"/>
      <c r="J173" s="207"/>
      <c r="K173" s="207"/>
      <c r="L173" s="115">
        <v>84.993300000000005</v>
      </c>
      <c r="M173" s="43">
        <v>576</v>
      </c>
      <c r="N173" s="77">
        <v>3</v>
      </c>
      <c r="O173" s="77">
        <v>3</v>
      </c>
      <c r="P173" s="167"/>
      <c r="Q173" s="167"/>
      <c r="R173" s="167"/>
      <c r="S173" s="167"/>
      <c r="T173" s="167"/>
      <c r="U173" s="167"/>
      <c r="W173" s="95"/>
    </row>
    <row r="174" spans="1:23" s="30" customFormat="1" ht="24.95" customHeight="1">
      <c r="A174" s="262"/>
      <c r="B174" s="342"/>
      <c r="C174" s="225"/>
      <c r="D174" s="186"/>
      <c r="E174" s="350"/>
      <c r="F174" s="350"/>
      <c r="G174" s="350"/>
      <c r="H174" s="211"/>
      <c r="I174" s="211"/>
      <c r="J174" s="207"/>
      <c r="K174" s="207"/>
      <c r="L174" s="115">
        <v>84.986800000000002</v>
      </c>
      <c r="M174" s="43">
        <v>100</v>
      </c>
      <c r="N174" s="72">
        <v>0</v>
      </c>
      <c r="O174" s="72">
        <v>0</v>
      </c>
      <c r="P174" s="167"/>
      <c r="Q174" s="167"/>
      <c r="R174" s="167"/>
      <c r="S174" s="167"/>
      <c r="T174" s="167"/>
      <c r="U174" s="167"/>
      <c r="W174" s="95"/>
    </row>
    <row r="175" spans="1:23" s="30" customFormat="1" ht="24.95" customHeight="1">
      <c r="A175" s="262"/>
      <c r="B175" s="342"/>
      <c r="C175" s="225"/>
      <c r="D175" s="186"/>
      <c r="E175" s="350"/>
      <c r="F175" s="350"/>
      <c r="G175" s="350"/>
      <c r="H175" s="211"/>
      <c r="I175" s="211"/>
      <c r="J175" s="207"/>
      <c r="K175" s="207"/>
      <c r="L175" s="115">
        <v>84.674999999999997</v>
      </c>
      <c r="M175" s="43">
        <v>100</v>
      </c>
      <c r="N175" s="72">
        <v>0</v>
      </c>
      <c r="O175" s="72">
        <v>0</v>
      </c>
      <c r="P175" s="167"/>
      <c r="Q175" s="167"/>
      <c r="R175" s="167"/>
      <c r="S175" s="167"/>
      <c r="T175" s="167"/>
      <c r="U175" s="167"/>
      <c r="W175" s="95"/>
    </row>
    <row r="176" spans="1:23" s="30" customFormat="1" ht="24.95" customHeight="1">
      <c r="A176" s="262"/>
      <c r="B176" s="342"/>
      <c r="C176" s="225"/>
      <c r="D176" s="284"/>
      <c r="E176" s="350"/>
      <c r="F176" s="350"/>
      <c r="G176" s="350"/>
      <c r="H176" s="170" t="s">
        <v>347</v>
      </c>
      <c r="I176" s="171"/>
      <c r="J176" s="171"/>
      <c r="K176" s="171"/>
      <c r="L176" s="172"/>
      <c r="M176" s="44">
        <f>SUM(M172:M175)</f>
        <v>916</v>
      </c>
      <c r="N176" s="44">
        <f>SUM(N172:N175)</f>
        <v>7</v>
      </c>
      <c r="O176" s="44">
        <f>SUM(O172:O175)</f>
        <v>7</v>
      </c>
      <c r="P176" s="168"/>
      <c r="Q176" s="168"/>
      <c r="R176" s="168"/>
      <c r="S176" s="168"/>
      <c r="T176" s="168"/>
      <c r="U176" s="168"/>
    </row>
    <row r="177" spans="1:22" s="30" customFormat="1" ht="24.95" customHeight="1">
      <c r="A177" s="262"/>
      <c r="B177" s="342"/>
      <c r="C177" s="225"/>
      <c r="D177" s="185" t="s">
        <v>47</v>
      </c>
      <c r="E177" s="350" t="s">
        <v>48</v>
      </c>
      <c r="F177" s="350"/>
      <c r="G177" s="350"/>
      <c r="H177" s="211" t="s">
        <v>396</v>
      </c>
      <c r="I177" s="211" t="s">
        <v>397</v>
      </c>
      <c r="J177" s="207" t="s">
        <v>16</v>
      </c>
      <c r="K177" s="207" t="s">
        <v>346</v>
      </c>
      <c r="L177" s="115">
        <v>71</v>
      </c>
      <c r="M177" s="43">
        <v>80</v>
      </c>
      <c r="N177" s="43">
        <v>31</v>
      </c>
      <c r="O177" s="43">
        <v>31</v>
      </c>
      <c r="P177" s="169" t="s">
        <v>49</v>
      </c>
      <c r="Q177" s="169" t="s">
        <v>50</v>
      </c>
      <c r="R177" s="169" t="s">
        <v>482</v>
      </c>
      <c r="S177" s="169" t="s">
        <v>32</v>
      </c>
      <c r="T177" s="169" t="s">
        <v>131</v>
      </c>
      <c r="U177" s="169" t="s">
        <v>28</v>
      </c>
    </row>
    <row r="178" spans="1:22" s="30" customFormat="1" ht="24.95" customHeight="1">
      <c r="A178" s="262"/>
      <c r="B178" s="342"/>
      <c r="C178" s="225"/>
      <c r="D178" s="186"/>
      <c r="E178" s="350"/>
      <c r="F178" s="350"/>
      <c r="G178" s="350"/>
      <c r="H178" s="211"/>
      <c r="I178" s="211"/>
      <c r="J178" s="207"/>
      <c r="K178" s="207"/>
      <c r="L178" s="115">
        <v>84</v>
      </c>
      <c r="M178" s="43">
        <v>96</v>
      </c>
      <c r="N178" s="43">
        <v>15</v>
      </c>
      <c r="O178" s="43">
        <v>15</v>
      </c>
      <c r="P178" s="167"/>
      <c r="Q178" s="167"/>
      <c r="R178" s="167"/>
      <c r="S178" s="167"/>
      <c r="T178" s="167"/>
      <c r="U178" s="167"/>
    </row>
    <row r="179" spans="1:22" s="30" customFormat="1" ht="24.95" customHeight="1">
      <c r="A179" s="262"/>
      <c r="B179" s="342"/>
      <c r="C179" s="225"/>
      <c r="D179" s="284"/>
      <c r="E179" s="350"/>
      <c r="F179" s="350"/>
      <c r="G179" s="350"/>
      <c r="H179" s="170" t="s">
        <v>347</v>
      </c>
      <c r="I179" s="171"/>
      <c r="J179" s="171"/>
      <c r="K179" s="171"/>
      <c r="L179" s="172"/>
      <c r="M179" s="44">
        <f>SUM(M177:M178)</f>
        <v>176</v>
      </c>
      <c r="N179" s="44">
        <f>SUM(N177:N178)</f>
        <v>46</v>
      </c>
      <c r="O179" s="44">
        <f>SUM(O177:O178)</f>
        <v>46</v>
      </c>
      <c r="P179" s="168"/>
      <c r="Q179" s="168"/>
      <c r="R179" s="168"/>
      <c r="S179" s="168"/>
      <c r="T179" s="168"/>
      <c r="U179" s="168"/>
    </row>
    <row r="180" spans="1:22" s="30" customFormat="1" ht="24.95" customHeight="1">
      <c r="A180" s="262"/>
      <c r="B180" s="342"/>
      <c r="C180" s="225"/>
      <c r="D180" s="185" t="s">
        <v>43</v>
      </c>
      <c r="E180" s="227" t="s">
        <v>454</v>
      </c>
      <c r="F180" s="228"/>
      <c r="G180" s="229"/>
      <c r="H180" s="286" t="s">
        <v>455</v>
      </c>
      <c r="I180" s="286" t="s">
        <v>370</v>
      </c>
      <c r="J180" s="289" t="s">
        <v>16</v>
      </c>
      <c r="K180" s="289" t="s">
        <v>346</v>
      </c>
      <c r="L180" s="129">
        <v>84.919700000000006</v>
      </c>
      <c r="M180" s="73">
        <v>102</v>
      </c>
      <c r="N180" s="515" t="s">
        <v>462</v>
      </c>
      <c r="O180" s="516"/>
      <c r="P180" s="169" t="s">
        <v>457</v>
      </c>
      <c r="Q180" s="169" t="s">
        <v>458</v>
      </c>
      <c r="R180" s="169" t="s">
        <v>459</v>
      </c>
      <c r="S180" s="169" t="s">
        <v>51</v>
      </c>
      <c r="T180" s="169" t="s">
        <v>460</v>
      </c>
      <c r="U180" s="169" t="s">
        <v>16</v>
      </c>
      <c r="V180" s="203"/>
    </row>
    <row r="181" spans="1:22" s="30" customFormat="1" ht="24.95" customHeight="1">
      <c r="A181" s="262"/>
      <c r="B181" s="342"/>
      <c r="C181" s="225"/>
      <c r="D181" s="186"/>
      <c r="E181" s="230"/>
      <c r="F181" s="231"/>
      <c r="G181" s="232"/>
      <c r="H181" s="287"/>
      <c r="I181" s="287"/>
      <c r="J181" s="290"/>
      <c r="K181" s="290"/>
      <c r="L181" s="129">
        <v>84.890299999999996</v>
      </c>
      <c r="M181" s="73">
        <v>80</v>
      </c>
      <c r="N181" s="517"/>
      <c r="O181" s="518"/>
      <c r="P181" s="167"/>
      <c r="Q181" s="167"/>
      <c r="R181" s="167"/>
      <c r="S181" s="167"/>
      <c r="T181" s="167"/>
      <c r="U181" s="167"/>
      <c r="V181" s="204"/>
    </row>
    <row r="182" spans="1:22" s="30" customFormat="1" ht="24.95" customHeight="1">
      <c r="A182" s="262"/>
      <c r="B182" s="342"/>
      <c r="C182" s="225"/>
      <c r="D182" s="186"/>
      <c r="E182" s="230"/>
      <c r="F182" s="231"/>
      <c r="G182" s="232"/>
      <c r="H182" s="287"/>
      <c r="I182" s="287"/>
      <c r="J182" s="290"/>
      <c r="K182" s="290"/>
      <c r="L182" s="129">
        <v>113.8143</v>
      </c>
      <c r="M182" s="73">
        <v>112</v>
      </c>
      <c r="N182" s="517"/>
      <c r="O182" s="518"/>
      <c r="P182" s="167"/>
      <c r="Q182" s="167"/>
      <c r="R182" s="167"/>
      <c r="S182" s="167"/>
      <c r="T182" s="167"/>
      <c r="U182" s="167"/>
      <c r="V182" s="204"/>
    </row>
    <row r="183" spans="1:22" s="30" customFormat="1" ht="24.95" customHeight="1">
      <c r="A183" s="262"/>
      <c r="B183" s="342"/>
      <c r="C183" s="225"/>
      <c r="D183" s="186"/>
      <c r="E183" s="230"/>
      <c r="F183" s="231"/>
      <c r="G183" s="232"/>
      <c r="H183" s="288"/>
      <c r="I183" s="288"/>
      <c r="J183" s="291"/>
      <c r="K183" s="291"/>
      <c r="L183" s="129">
        <v>113.7967</v>
      </c>
      <c r="M183" s="73">
        <v>55</v>
      </c>
      <c r="N183" s="519"/>
      <c r="O183" s="520"/>
      <c r="P183" s="167"/>
      <c r="Q183" s="167"/>
      <c r="R183" s="167"/>
      <c r="S183" s="167"/>
      <c r="T183" s="167"/>
      <c r="U183" s="167"/>
      <c r="V183" s="204"/>
    </row>
    <row r="184" spans="1:22" s="30" customFormat="1" ht="24.95" customHeight="1">
      <c r="A184" s="262"/>
      <c r="B184" s="343"/>
      <c r="C184" s="226"/>
      <c r="D184" s="284"/>
      <c r="E184" s="233"/>
      <c r="F184" s="234"/>
      <c r="G184" s="235"/>
      <c r="H184" s="170" t="s">
        <v>456</v>
      </c>
      <c r="I184" s="171"/>
      <c r="J184" s="171"/>
      <c r="K184" s="171"/>
      <c r="L184" s="172"/>
      <c r="M184" s="74">
        <f>SUM(M180:M183)</f>
        <v>349</v>
      </c>
      <c r="N184" s="44">
        <f>SUM(N180:N183)</f>
        <v>0</v>
      </c>
      <c r="O184" s="44">
        <f>SUM(O180:O183)</f>
        <v>0</v>
      </c>
      <c r="P184" s="168"/>
      <c r="Q184" s="168"/>
      <c r="R184" s="168"/>
      <c r="S184" s="168"/>
      <c r="T184" s="168"/>
      <c r="U184" s="168"/>
      <c r="V184" s="204"/>
    </row>
    <row r="185" spans="1:22" s="96" customFormat="1" ht="24.95" customHeight="1">
      <c r="A185" s="263"/>
      <c r="B185" s="313" t="s">
        <v>17</v>
      </c>
      <c r="C185" s="313"/>
      <c r="D185" s="313"/>
      <c r="E185" s="313"/>
      <c r="F185" s="313"/>
      <c r="G185" s="313"/>
      <c r="H185" s="313"/>
      <c r="I185" s="313"/>
      <c r="J185" s="313"/>
      <c r="K185" s="313"/>
      <c r="L185" s="313"/>
      <c r="M185" s="91">
        <f>SUM(M179,M176,M184)</f>
        <v>1441</v>
      </c>
      <c r="N185" s="97">
        <v>153</v>
      </c>
      <c r="O185" s="97">
        <v>145</v>
      </c>
      <c r="P185" s="6"/>
      <c r="Q185" s="6"/>
      <c r="R185" s="20"/>
      <c r="S185" s="20"/>
      <c r="T185" s="20"/>
      <c r="U185" s="20"/>
    </row>
    <row r="186" spans="1:22" s="30" customFormat="1" ht="24.95" customHeight="1">
      <c r="A186" s="10"/>
      <c r="B186" s="526" t="s">
        <v>123</v>
      </c>
      <c r="C186" s="274" t="s">
        <v>139</v>
      </c>
      <c r="D186" s="206" t="s">
        <v>140</v>
      </c>
      <c r="E186" s="163" t="s">
        <v>483</v>
      </c>
      <c r="F186" s="164"/>
      <c r="G186" s="164"/>
      <c r="H186" s="201" t="s">
        <v>398</v>
      </c>
      <c r="I186" s="467" t="s">
        <v>399</v>
      </c>
      <c r="J186" s="201" t="s">
        <v>28</v>
      </c>
      <c r="K186" s="201" t="s">
        <v>350</v>
      </c>
      <c r="L186" s="115">
        <v>75.966999999999999</v>
      </c>
      <c r="M186" s="43">
        <v>252</v>
      </c>
      <c r="N186" s="515" t="s">
        <v>462</v>
      </c>
      <c r="O186" s="516"/>
      <c r="P186" s="217">
        <v>44462</v>
      </c>
      <c r="Q186" s="217">
        <v>44484</v>
      </c>
      <c r="R186" s="205">
        <v>45604</v>
      </c>
      <c r="S186" s="190" t="s">
        <v>40</v>
      </c>
      <c r="T186" s="169" t="s">
        <v>41</v>
      </c>
      <c r="U186" s="196" t="s">
        <v>55</v>
      </c>
      <c r="V186" s="448"/>
    </row>
    <row r="187" spans="1:22" s="30" customFormat="1" ht="24.95" customHeight="1">
      <c r="A187" s="10"/>
      <c r="B187" s="527"/>
      <c r="C187" s="275"/>
      <c r="D187" s="206"/>
      <c r="E187" s="163"/>
      <c r="F187" s="164"/>
      <c r="G187" s="164"/>
      <c r="H187" s="201"/>
      <c r="I187" s="467"/>
      <c r="J187" s="201"/>
      <c r="K187" s="201"/>
      <c r="L187" s="115">
        <v>75.928700000000006</v>
      </c>
      <c r="M187" s="43">
        <v>247</v>
      </c>
      <c r="N187" s="517"/>
      <c r="O187" s="518"/>
      <c r="P187" s="213"/>
      <c r="Q187" s="213"/>
      <c r="R187" s="191"/>
      <c r="S187" s="191"/>
      <c r="T187" s="167"/>
      <c r="U187" s="197"/>
      <c r="V187" s="165"/>
    </row>
    <row r="188" spans="1:22" s="30" customFormat="1" ht="24.95" customHeight="1">
      <c r="A188" s="10"/>
      <c r="B188" s="527"/>
      <c r="C188" s="275"/>
      <c r="D188" s="206"/>
      <c r="E188" s="164"/>
      <c r="F188" s="164"/>
      <c r="G188" s="164"/>
      <c r="H188" s="201"/>
      <c r="I188" s="467"/>
      <c r="J188" s="201"/>
      <c r="K188" s="201"/>
      <c r="L188" s="115">
        <v>84.941900000000004</v>
      </c>
      <c r="M188" s="43">
        <v>225</v>
      </c>
      <c r="N188" s="517"/>
      <c r="O188" s="518"/>
      <c r="P188" s="213"/>
      <c r="Q188" s="213"/>
      <c r="R188" s="191"/>
      <c r="S188" s="191"/>
      <c r="T188" s="167"/>
      <c r="U188" s="197"/>
      <c r="V188" s="165"/>
    </row>
    <row r="189" spans="1:22" s="30" customFormat="1" ht="24.95" customHeight="1">
      <c r="A189" s="10"/>
      <c r="B189" s="527"/>
      <c r="C189" s="275"/>
      <c r="D189" s="206"/>
      <c r="E189" s="164"/>
      <c r="F189" s="164"/>
      <c r="G189" s="164"/>
      <c r="H189" s="201"/>
      <c r="I189" s="467"/>
      <c r="J189" s="201"/>
      <c r="K189" s="201"/>
      <c r="L189" s="115">
        <v>84.885800000000003</v>
      </c>
      <c r="M189" s="43">
        <v>220</v>
      </c>
      <c r="N189" s="519"/>
      <c r="O189" s="520"/>
      <c r="P189" s="213"/>
      <c r="Q189" s="213"/>
      <c r="R189" s="191"/>
      <c r="S189" s="191"/>
      <c r="T189" s="167"/>
      <c r="U189" s="197"/>
      <c r="V189" s="165"/>
    </row>
    <row r="190" spans="1:22" s="30" customFormat="1" ht="24.95" customHeight="1">
      <c r="A190" s="10"/>
      <c r="B190" s="527"/>
      <c r="C190" s="275"/>
      <c r="D190" s="206"/>
      <c r="E190" s="164"/>
      <c r="F190" s="164"/>
      <c r="G190" s="164"/>
      <c r="H190" s="170" t="s">
        <v>347</v>
      </c>
      <c r="I190" s="171"/>
      <c r="J190" s="171"/>
      <c r="K190" s="171"/>
      <c r="L190" s="172"/>
      <c r="M190" s="44">
        <f>SUM(M186:M189)</f>
        <v>944</v>
      </c>
      <c r="N190" s="44">
        <f>SUM(N186:N189)</f>
        <v>0</v>
      </c>
      <c r="O190" s="44">
        <f>SUM(O186:O189)</f>
        <v>0</v>
      </c>
      <c r="P190" s="214"/>
      <c r="Q190" s="214"/>
      <c r="R190" s="192"/>
      <c r="S190" s="192"/>
      <c r="T190" s="168"/>
      <c r="U190" s="198"/>
      <c r="V190" s="165"/>
    </row>
    <row r="191" spans="1:22" s="30" customFormat="1" ht="24.95" customHeight="1">
      <c r="A191" s="10"/>
      <c r="B191" s="527"/>
      <c r="C191" s="275"/>
      <c r="D191" s="269" t="s">
        <v>334</v>
      </c>
      <c r="E191" s="270" t="s">
        <v>335</v>
      </c>
      <c r="F191" s="270"/>
      <c r="G191" s="270"/>
      <c r="H191" s="351" t="s">
        <v>400</v>
      </c>
      <c r="I191" s="352"/>
      <c r="J191" s="281" t="s">
        <v>16</v>
      </c>
      <c r="K191" s="281" t="s">
        <v>346</v>
      </c>
      <c r="L191" s="104">
        <v>84.971299999999999</v>
      </c>
      <c r="M191" s="43">
        <v>310</v>
      </c>
      <c r="N191" s="473" t="s">
        <v>462</v>
      </c>
      <c r="O191" s="474"/>
      <c r="P191" s="187">
        <v>45250</v>
      </c>
      <c r="Q191" s="187">
        <v>45274</v>
      </c>
      <c r="R191" s="187">
        <v>46417</v>
      </c>
      <c r="S191" s="190" t="s">
        <v>51</v>
      </c>
      <c r="T191" s="169" t="s">
        <v>41</v>
      </c>
      <c r="U191" s="196" t="s">
        <v>16</v>
      </c>
      <c r="V191" s="165"/>
    </row>
    <row r="192" spans="1:22" s="30" customFormat="1" ht="24.95" customHeight="1">
      <c r="A192" s="10"/>
      <c r="B192" s="527"/>
      <c r="C192" s="275"/>
      <c r="D192" s="269"/>
      <c r="E192" s="270"/>
      <c r="F192" s="270"/>
      <c r="G192" s="270"/>
      <c r="H192" s="353"/>
      <c r="I192" s="354"/>
      <c r="J192" s="281"/>
      <c r="K192" s="281"/>
      <c r="L192" s="104">
        <v>84.9726</v>
      </c>
      <c r="M192" s="43">
        <v>107</v>
      </c>
      <c r="N192" s="475"/>
      <c r="O192" s="476"/>
      <c r="P192" s="188"/>
      <c r="Q192" s="188"/>
      <c r="R192" s="188"/>
      <c r="S192" s="191"/>
      <c r="T192" s="167"/>
      <c r="U192" s="197"/>
      <c r="V192" s="165"/>
    </row>
    <row r="193" spans="1:22" s="30" customFormat="1" ht="24.95" customHeight="1">
      <c r="A193" s="10"/>
      <c r="B193" s="527"/>
      <c r="C193" s="275"/>
      <c r="D193" s="269"/>
      <c r="E193" s="270"/>
      <c r="F193" s="270"/>
      <c r="G193" s="270"/>
      <c r="H193" s="355"/>
      <c r="I193" s="356"/>
      <c r="J193" s="281"/>
      <c r="K193" s="281"/>
      <c r="L193" s="104">
        <v>101.9803</v>
      </c>
      <c r="M193" s="43">
        <v>403</v>
      </c>
      <c r="N193" s="477"/>
      <c r="O193" s="478"/>
      <c r="P193" s="188"/>
      <c r="Q193" s="188"/>
      <c r="R193" s="188"/>
      <c r="S193" s="191"/>
      <c r="T193" s="167"/>
      <c r="U193" s="197"/>
      <c r="V193" s="165"/>
    </row>
    <row r="194" spans="1:22" s="30" customFormat="1" ht="24.95" customHeight="1">
      <c r="A194" s="10"/>
      <c r="B194" s="527"/>
      <c r="C194" s="275"/>
      <c r="D194" s="269"/>
      <c r="E194" s="270"/>
      <c r="F194" s="270"/>
      <c r="G194" s="270"/>
      <c r="H194" s="110"/>
      <c r="I194" s="111"/>
      <c r="J194" s="112" t="s">
        <v>401</v>
      </c>
      <c r="K194" s="111"/>
      <c r="L194" s="113"/>
      <c r="M194" s="44">
        <f>M191+M192+M193</f>
        <v>820</v>
      </c>
      <c r="N194" s="44">
        <f t="shared" ref="N194:O194" si="1">SUM(N191:N193)</f>
        <v>0</v>
      </c>
      <c r="O194" s="44">
        <f t="shared" si="1"/>
        <v>0</v>
      </c>
      <c r="P194" s="189"/>
      <c r="Q194" s="189"/>
      <c r="R194" s="189"/>
      <c r="S194" s="192"/>
      <c r="T194" s="168"/>
      <c r="U194" s="198"/>
      <c r="V194" s="165"/>
    </row>
    <row r="195" spans="1:22" s="30" customFormat="1" ht="24.95" customHeight="1">
      <c r="A195" s="10"/>
      <c r="B195" s="527"/>
      <c r="C195" s="275"/>
      <c r="D195" s="269" t="s">
        <v>336</v>
      </c>
      <c r="E195" s="270" t="s">
        <v>337</v>
      </c>
      <c r="F195" s="270"/>
      <c r="G195" s="270"/>
      <c r="H195" s="280" t="s">
        <v>402</v>
      </c>
      <c r="I195" s="280" t="s">
        <v>370</v>
      </c>
      <c r="J195" s="281" t="s">
        <v>16</v>
      </c>
      <c r="K195" s="281" t="s">
        <v>346</v>
      </c>
      <c r="L195" s="104">
        <v>84.996099999999998</v>
      </c>
      <c r="M195" s="43">
        <v>301</v>
      </c>
      <c r="N195" s="473" t="s">
        <v>462</v>
      </c>
      <c r="O195" s="474"/>
      <c r="P195" s="187">
        <v>45726</v>
      </c>
      <c r="Q195" s="187">
        <v>45749</v>
      </c>
      <c r="R195" s="169" t="s">
        <v>484</v>
      </c>
      <c r="S195" s="190" t="s">
        <v>51</v>
      </c>
      <c r="T195" s="169" t="s">
        <v>41</v>
      </c>
      <c r="U195" s="196" t="s">
        <v>16</v>
      </c>
      <c r="V195" s="165"/>
    </row>
    <row r="196" spans="1:22" s="30" customFormat="1" ht="24.95" customHeight="1">
      <c r="A196" s="10"/>
      <c r="B196" s="527"/>
      <c r="C196" s="275"/>
      <c r="D196" s="269"/>
      <c r="E196" s="270"/>
      <c r="F196" s="270"/>
      <c r="G196" s="270"/>
      <c r="H196" s="281"/>
      <c r="I196" s="281"/>
      <c r="J196" s="281"/>
      <c r="K196" s="281"/>
      <c r="L196" s="104">
        <v>84.974500000000006</v>
      </c>
      <c r="M196" s="43">
        <v>179</v>
      </c>
      <c r="N196" s="475"/>
      <c r="O196" s="476"/>
      <c r="P196" s="188"/>
      <c r="Q196" s="188"/>
      <c r="R196" s="167"/>
      <c r="S196" s="191"/>
      <c r="T196" s="167"/>
      <c r="U196" s="197"/>
      <c r="V196" s="165"/>
    </row>
    <row r="197" spans="1:22" s="30" customFormat="1" ht="24.95" customHeight="1">
      <c r="A197" s="10"/>
      <c r="B197" s="527"/>
      <c r="C197" s="275"/>
      <c r="D197" s="269"/>
      <c r="E197" s="270"/>
      <c r="F197" s="270"/>
      <c r="G197" s="270"/>
      <c r="H197" s="281"/>
      <c r="I197" s="281"/>
      <c r="J197" s="281"/>
      <c r="K197" s="281"/>
      <c r="L197" s="104">
        <v>84.921099999999996</v>
      </c>
      <c r="M197" s="43">
        <v>63</v>
      </c>
      <c r="N197" s="475"/>
      <c r="O197" s="476"/>
      <c r="P197" s="188"/>
      <c r="Q197" s="188"/>
      <c r="R197" s="167"/>
      <c r="S197" s="191"/>
      <c r="T197" s="167"/>
      <c r="U197" s="197"/>
      <c r="V197" s="165"/>
    </row>
    <row r="198" spans="1:22" s="30" customFormat="1" ht="24.95" customHeight="1">
      <c r="A198" s="10"/>
      <c r="B198" s="527"/>
      <c r="C198" s="275"/>
      <c r="D198" s="269"/>
      <c r="E198" s="270"/>
      <c r="F198" s="270"/>
      <c r="G198" s="270"/>
      <c r="H198" s="281"/>
      <c r="I198" s="281"/>
      <c r="J198" s="281"/>
      <c r="K198" s="281"/>
      <c r="L198" s="104">
        <v>84.999099999999999</v>
      </c>
      <c r="M198" s="43">
        <v>5</v>
      </c>
      <c r="N198" s="477"/>
      <c r="O198" s="478"/>
      <c r="P198" s="188"/>
      <c r="Q198" s="188"/>
      <c r="R198" s="167"/>
      <c r="S198" s="191"/>
      <c r="T198" s="167"/>
      <c r="U198" s="197"/>
      <c r="V198" s="165"/>
    </row>
    <row r="199" spans="1:22" s="30" customFormat="1" ht="24.95" customHeight="1">
      <c r="A199" s="10"/>
      <c r="B199" s="527"/>
      <c r="C199" s="275"/>
      <c r="D199" s="269"/>
      <c r="E199" s="270"/>
      <c r="F199" s="270"/>
      <c r="G199" s="270"/>
      <c r="H199" s="110"/>
      <c r="I199" s="111"/>
      <c r="J199" s="112" t="s">
        <v>401</v>
      </c>
      <c r="K199" s="111"/>
      <c r="L199" s="113"/>
      <c r="M199" s="44">
        <f>M195+M196+M197+M198</f>
        <v>548</v>
      </c>
      <c r="N199" s="44">
        <f>SUM(N195:N198)</f>
        <v>0</v>
      </c>
      <c r="O199" s="44">
        <f>SUM(O195:O198)</f>
        <v>0</v>
      </c>
      <c r="P199" s="189"/>
      <c r="Q199" s="189"/>
      <c r="R199" s="168"/>
      <c r="S199" s="192"/>
      <c r="T199" s="168"/>
      <c r="U199" s="198"/>
      <c r="V199" s="165"/>
    </row>
    <row r="200" spans="1:22" s="30" customFormat="1" ht="24.95" customHeight="1">
      <c r="A200" s="10"/>
      <c r="B200" s="527"/>
      <c r="C200" s="275"/>
      <c r="D200" s="269" t="s">
        <v>336</v>
      </c>
      <c r="E200" s="270" t="s">
        <v>453</v>
      </c>
      <c r="F200" s="270"/>
      <c r="G200" s="270"/>
      <c r="H200" s="280" t="s">
        <v>451</v>
      </c>
      <c r="I200" s="280" t="s">
        <v>452</v>
      </c>
      <c r="J200" s="281" t="s">
        <v>16</v>
      </c>
      <c r="K200" s="281" t="s">
        <v>346</v>
      </c>
      <c r="L200" s="104">
        <v>84.993399999999994</v>
      </c>
      <c r="M200" s="127">
        <v>245</v>
      </c>
      <c r="N200" s="473" t="s">
        <v>462</v>
      </c>
      <c r="O200" s="474"/>
      <c r="P200" s="187">
        <v>45789</v>
      </c>
      <c r="Q200" s="187">
        <v>45812</v>
      </c>
      <c r="R200" s="187">
        <v>47118</v>
      </c>
      <c r="S200" s="193" t="s">
        <v>51</v>
      </c>
      <c r="T200" s="169" t="s">
        <v>41</v>
      </c>
      <c r="U200" s="196" t="s">
        <v>16</v>
      </c>
      <c r="V200" s="165"/>
    </row>
    <row r="201" spans="1:22" s="30" customFormat="1" ht="24.95" customHeight="1">
      <c r="A201" s="10"/>
      <c r="B201" s="527"/>
      <c r="C201" s="275"/>
      <c r="D201" s="269"/>
      <c r="E201" s="270"/>
      <c r="F201" s="270"/>
      <c r="G201" s="270"/>
      <c r="H201" s="281"/>
      <c r="I201" s="281"/>
      <c r="J201" s="281"/>
      <c r="K201" s="281"/>
      <c r="L201" s="104">
        <v>84.995699999999999</v>
      </c>
      <c r="M201" s="127">
        <v>36</v>
      </c>
      <c r="N201" s="475"/>
      <c r="O201" s="476"/>
      <c r="P201" s="188"/>
      <c r="Q201" s="188"/>
      <c r="R201" s="188"/>
      <c r="S201" s="194"/>
      <c r="T201" s="167"/>
      <c r="U201" s="197"/>
      <c r="V201" s="165"/>
    </row>
    <row r="202" spans="1:22" s="30" customFormat="1" ht="24.95" customHeight="1">
      <c r="A202" s="10"/>
      <c r="B202" s="527"/>
      <c r="C202" s="275"/>
      <c r="D202" s="269"/>
      <c r="E202" s="270"/>
      <c r="F202" s="270"/>
      <c r="G202" s="270"/>
      <c r="H202" s="281"/>
      <c r="I202" s="281"/>
      <c r="J202" s="281"/>
      <c r="K202" s="281"/>
      <c r="L202" s="104">
        <v>107.9862</v>
      </c>
      <c r="M202" s="127">
        <v>136</v>
      </c>
      <c r="N202" s="475"/>
      <c r="O202" s="476"/>
      <c r="P202" s="188"/>
      <c r="Q202" s="188"/>
      <c r="R202" s="188"/>
      <c r="S202" s="194"/>
      <c r="T202" s="167"/>
      <c r="U202" s="197"/>
      <c r="V202" s="165"/>
    </row>
    <row r="203" spans="1:22" s="30" customFormat="1" ht="24.95" customHeight="1">
      <c r="A203" s="10"/>
      <c r="B203" s="527"/>
      <c r="C203" s="275"/>
      <c r="D203" s="269"/>
      <c r="E203" s="270"/>
      <c r="F203" s="270"/>
      <c r="G203" s="270"/>
      <c r="H203" s="281"/>
      <c r="I203" s="281"/>
      <c r="J203" s="281"/>
      <c r="K203" s="281"/>
      <c r="L203" s="104">
        <v>126.9991</v>
      </c>
      <c r="M203" s="127">
        <v>1</v>
      </c>
      <c r="N203" s="477"/>
      <c r="O203" s="478"/>
      <c r="P203" s="188"/>
      <c r="Q203" s="188"/>
      <c r="R203" s="188"/>
      <c r="S203" s="194"/>
      <c r="T203" s="167"/>
      <c r="U203" s="197"/>
      <c r="V203" s="165"/>
    </row>
    <row r="204" spans="1:22" s="30" customFormat="1" ht="24.95" customHeight="1">
      <c r="A204" s="10"/>
      <c r="B204" s="527"/>
      <c r="C204" s="275"/>
      <c r="D204" s="269"/>
      <c r="E204" s="270"/>
      <c r="F204" s="270"/>
      <c r="G204" s="270"/>
      <c r="H204" s="111"/>
      <c r="I204" s="111"/>
      <c r="J204" s="112"/>
      <c r="K204" s="111"/>
      <c r="L204" s="113"/>
      <c r="M204" s="44">
        <f>M200+M201+M202+M203</f>
        <v>418</v>
      </c>
      <c r="N204" s="44">
        <f>SUM(N200:N203)</f>
        <v>0</v>
      </c>
      <c r="O204" s="44">
        <f t="shared" ref="O204" si="2">O200+O201+O202+O203</f>
        <v>0</v>
      </c>
      <c r="P204" s="189"/>
      <c r="Q204" s="189"/>
      <c r="R204" s="189"/>
      <c r="S204" s="195"/>
      <c r="T204" s="168"/>
      <c r="U204" s="198"/>
      <c r="V204" s="165"/>
    </row>
    <row r="205" spans="1:22" s="30" customFormat="1" ht="24.95" customHeight="1">
      <c r="A205" s="10"/>
      <c r="B205" s="527"/>
      <c r="C205" s="275"/>
      <c r="D205" s="269" t="s">
        <v>465</v>
      </c>
      <c r="E205" s="270" t="s">
        <v>466</v>
      </c>
      <c r="F205" s="270"/>
      <c r="G205" s="270"/>
      <c r="H205" s="280" t="s">
        <v>467</v>
      </c>
      <c r="I205" s="280" t="s">
        <v>468</v>
      </c>
      <c r="J205" s="281" t="s">
        <v>16</v>
      </c>
      <c r="K205" s="281" t="s">
        <v>346</v>
      </c>
      <c r="L205" s="104">
        <v>74.997299999999996</v>
      </c>
      <c r="M205" s="127">
        <v>57</v>
      </c>
      <c r="N205" s="473" t="s">
        <v>462</v>
      </c>
      <c r="O205" s="474"/>
      <c r="P205" s="187">
        <v>46015</v>
      </c>
      <c r="Q205" s="187">
        <v>46040</v>
      </c>
      <c r="R205" s="187">
        <v>47208</v>
      </c>
      <c r="S205" s="193" t="s">
        <v>51</v>
      </c>
      <c r="T205" s="169" t="s">
        <v>41</v>
      </c>
      <c r="U205" s="196" t="s">
        <v>16</v>
      </c>
      <c r="V205" s="165"/>
    </row>
    <row r="206" spans="1:22" s="30" customFormat="1" ht="24.95" customHeight="1">
      <c r="A206" s="10"/>
      <c r="B206" s="527"/>
      <c r="C206" s="275"/>
      <c r="D206" s="269"/>
      <c r="E206" s="270"/>
      <c r="F206" s="270"/>
      <c r="G206" s="270"/>
      <c r="H206" s="281"/>
      <c r="I206" s="281"/>
      <c r="J206" s="281"/>
      <c r="K206" s="281"/>
      <c r="L206" s="104">
        <v>84.963899999999995</v>
      </c>
      <c r="M206" s="127">
        <v>74</v>
      </c>
      <c r="N206" s="475"/>
      <c r="O206" s="476"/>
      <c r="P206" s="188"/>
      <c r="Q206" s="188"/>
      <c r="R206" s="188"/>
      <c r="S206" s="194"/>
      <c r="T206" s="167"/>
      <c r="U206" s="197"/>
      <c r="V206" s="165"/>
    </row>
    <row r="207" spans="1:22" s="30" customFormat="1" ht="24.95" customHeight="1">
      <c r="A207" s="10"/>
      <c r="B207" s="527"/>
      <c r="C207" s="275"/>
      <c r="D207" s="269"/>
      <c r="E207" s="270"/>
      <c r="F207" s="270"/>
      <c r="G207" s="270"/>
      <c r="H207" s="281"/>
      <c r="I207" s="281"/>
      <c r="J207" s="281"/>
      <c r="K207" s="281"/>
      <c r="L207" s="104">
        <v>84.761799999999994</v>
      </c>
      <c r="M207" s="127">
        <v>80</v>
      </c>
      <c r="N207" s="475"/>
      <c r="O207" s="476"/>
      <c r="P207" s="188"/>
      <c r="Q207" s="188"/>
      <c r="R207" s="188"/>
      <c r="S207" s="194"/>
      <c r="T207" s="167"/>
      <c r="U207" s="197"/>
      <c r="V207" s="165"/>
    </row>
    <row r="208" spans="1:22" s="30" customFormat="1" ht="24.95" customHeight="1">
      <c r="A208" s="10"/>
      <c r="B208" s="527"/>
      <c r="C208" s="275"/>
      <c r="D208" s="269"/>
      <c r="E208" s="270"/>
      <c r="F208" s="270"/>
      <c r="G208" s="270"/>
      <c r="H208" s="281"/>
      <c r="I208" s="281"/>
      <c r="J208" s="281"/>
      <c r="K208" s="281"/>
      <c r="L208" s="104">
        <v>84.963899999999995</v>
      </c>
      <c r="M208" s="127">
        <v>52</v>
      </c>
      <c r="N208" s="475"/>
      <c r="O208" s="476"/>
      <c r="P208" s="188"/>
      <c r="Q208" s="188"/>
      <c r="R208" s="188"/>
      <c r="S208" s="194"/>
      <c r="T208" s="167"/>
      <c r="U208" s="197"/>
      <c r="V208" s="165"/>
    </row>
    <row r="209" spans="1:22" s="30" customFormat="1" ht="24.95" customHeight="1">
      <c r="A209" s="10"/>
      <c r="B209" s="527"/>
      <c r="C209" s="275"/>
      <c r="D209" s="269"/>
      <c r="E209" s="270"/>
      <c r="F209" s="270"/>
      <c r="G209" s="270"/>
      <c r="H209" s="281"/>
      <c r="I209" s="281"/>
      <c r="J209" s="281"/>
      <c r="K209" s="281"/>
      <c r="L209" s="104">
        <v>158.2518</v>
      </c>
      <c r="M209" s="127">
        <v>1</v>
      </c>
      <c r="N209" s="477"/>
      <c r="O209" s="478"/>
      <c r="P209" s="188"/>
      <c r="Q209" s="188"/>
      <c r="R209" s="188"/>
      <c r="S209" s="194"/>
      <c r="T209" s="167"/>
      <c r="U209" s="197"/>
      <c r="V209" s="165"/>
    </row>
    <row r="210" spans="1:22" s="30" customFormat="1" ht="24.95" customHeight="1">
      <c r="A210" s="10"/>
      <c r="B210" s="527"/>
      <c r="C210" s="275"/>
      <c r="D210" s="269"/>
      <c r="E210" s="270"/>
      <c r="F210" s="270"/>
      <c r="G210" s="270"/>
      <c r="H210" s="111"/>
      <c r="I210" s="111"/>
      <c r="J210" s="112"/>
      <c r="K210" s="111"/>
      <c r="L210" s="113"/>
      <c r="M210" s="44">
        <f>M205+M206+M207+M208+M209</f>
        <v>264</v>
      </c>
      <c r="N210" s="44">
        <f>SUM(N206:N209)</f>
        <v>0</v>
      </c>
      <c r="O210" s="44">
        <f>O205+O206+O207+O208+O209</f>
        <v>0</v>
      </c>
      <c r="P210" s="189"/>
      <c r="Q210" s="189"/>
      <c r="R210" s="189"/>
      <c r="S210" s="195"/>
      <c r="T210" s="168"/>
      <c r="U210" s="198"/>
      <c r="V210" s="165"/>
    </row>
    <row r="211" spans="1:22" s="30" customFormat="1" ht="24.95" customHeight="1">
      <c r="A211" s="10"/>
      <c r="B211" s="527"/>
      <c r="C211" s="275"/>
      <c r="D211" s="269" t="s">
        <v>334</v>
      </c>
      <c r="E211" s="270" t="s">
        <v>491</v>
      </c>
      <c r="F211" s="270"/>
      <c r="G211" s="270"/>
      <c r="H211" s="280" t="s">
        <v>492</v>
      </c>
      <c r="I211" s="280" t="s">
        <v>493</v>
      </c>
      <c r="J211" s="281" t="s">
        <v>16</v>
      </c>
      <c r="K211" s="281" t="s">
        <v>346</v>
      </c>
      <c r="L211" s="104">
        <v>70.969200000000001</v>
      </c>
      <c r="M211" s="127">
        <v>73</v>
      </c>
      <c r="N211" s="473" t="s">
        <v>462</v>
      </c>
      <c r="O211" s="474"/>
      <c r="P211" s="187">
        <v>46132</v>
      </c>
      <c r="Q211" s="187">
        <v>45790</v>
      </c>
      <c r="R211" s="187">
        <v>47057</v>
      </c>
      <c r="S211" s="193" t="s">
        <v>51</v>
      </c>
      <c r="T211" s="169" t="s">
        <v>41</v>
      </c>
      <c r="U211" s="196" t="s">
        <v>16</v>
      </c>
      <c r="V211" s="165"/>
    </row>
    <row r="212" spans="1:22" s="30" customFormat="1" ht="24.95" customHeight="1">
      <c r="A212" s="10"/>
      <c r="B212" s="527"/>
      <c r="C212" s="275"/>
      <c r="D212" s="269"/>
      <c r="E212" s="270"/>
      <c r="F212" s="270"/>
      <c r="G212" s="270"/>
      <c r="H212" s="281"/>
      <c r="I212" s="281"/>
      <c r="J212" s="281"/>
      <c r="K212" s="281"/>
      <c r="L212" s="104">
        <v>84.978499999999997</v>
      </c>
      <c r="M212" s="127">
        <v>149</v>
      </c>
      <c r="N212" s="475"/>
      <c r="O212" s="476"/>
      <c r="P212" s="188"/>
      <c r="Q212" s="188"/>
      <c r="R212" s="188"/>
      <c r="S212" s="194"/>
      <c r="T212" s="167"/>
      <c r="U212" s="197"/>
      <c r="V212" s="165"/>
    </row>
    <row r="213" spans="1:22" s="30" customFormat="1" ht="24.95" customHeight="1">
      <c r="A213" s="10"/>
      <c r="B213" s="527"/>
      <c r="C213" s="275"/>
      <c r="D213" s="269"/>
      <c r="E213" s="270"/>
      <c r="F213" s="270"/>
      <c r="G213" s="270"/>
      <c r="H213" s="281"/>
      <c r="I213" s="281"/>
      <c r="J213" s="281"/>
      <c r="K213" s="281"/>
      <c r="L213" s="104">
        <v>84.970200000000006</v>
      </c>
      <c r="M213" s="127">
        <v>164</v>
      </c>
      <c r="N213" s="475"/>
      <c r="O213" s="476"/>
      <c r="P213" s="188"/>
      <c r="Q213" s="188"/>
      <c r="R213" s="188"/>
      <c r="S213" s="194"/>
      <c r="T213" s="167"/>
      <c r="U213" s="197"/>
      <c r="V213" s="165"/>
    </row>
    <row r="214" spans="1:22" s="30" customFormat="1" ht="24.95" customHeight="1">
      <c r="A214" s="10"/>
      <c r="B214" s="527"/>
      <c r="C214" s="275"/>
      <c r="D214" s="269"/>
      <c r="E214" s="270"/>
      <c r="F214" s="270"/>
      <c r="G214" s="270"/>
      <c r="H214" s="281"/>
      <c r="I214" s="281"/>
      <c r="J214" s="281"/>
      <c r="K214" s="281"/>
      <c r="L214" s="104">
        <v>84.957099999999997</v>
      </c>
      <c r="M214" s="127">
        <v>37</v>
      </c>
      <c r="N214" s="475"/>
      <c r="O214" s="476"/>
      <c r="P214" s="188"/>
      <c r="Q214" s="188"/>
      <c r="R214" s="188"/>
      <c r="S214" s="194"/>
      <c r="T214" s="167"/>
      <c r="U214" s="197"/>
      <c r="V214" s="165"/>
    </row>
    <row r="215" spans="1:22" s="30" customFormat="1" ht="24.95" customHeight="1">
      <c r="A215" s="10"/>
      <c r="B215" s="527"/>
      <c r="C215" s="275"/>
      <c r="D215" s="269"/>
      <c r="E215" s="270"/>
      <c r="F215" s="270"/>
      <c r="G215" s="270"/>
      <c r="H215" s="281"/>
      <c r="I215" s="281"/>
      <c r="J215" s="281"/>
      <c r="K215" s="281"/>
      <c r="L215" s="104">
        <v>109.96</v>
      </c>
      <c r="M215" s="127">
        <v>66</v>
      </c>
      <c r="N215" s="475"/>
      <c r="O215" s="476"/>
      <c r="P215" s="188"/>
      <c r="Q215" s="188"/>
      <c r="R215" s="188"/>
      <c r="S215" s="194"/>
      <c r="T215" s="167"/>
      <c r="U215" s="197"/>
      <c r="V215" s="165"/>
    </row>
    <row r="216" spans="1:22" s="30" customFormat="1" ht="24.95" customHeight="1">
      <c r="A216" s="10"/>
      <c r="B216" s="527"/>
      <c r="C216" s="275"/>
      <c r="D216" s="269"/>
      <c r="E216" s="270"/>
      <c r="F216" s="270"/>
      <c r="G216" s="270"/>
      <c r="H216" s="281"/>
      <c r="I216" s="281"/>
      <c r="J216" s="281"/>
      <c r="K216" s="281"/>
      <c r="L216" s="104">
        <v>141.95590000000001</v>
      </c>
      <c r="M216" s="127">
        <v>4</v>
      </c>
      <c r="N216" s="477"/>
      <c r="O216" s="478"/>
      <c r="P216" s="188"/>
      <c r="Q216" s="188"/>
      <c r="R216" s="188"/>
      <c r="S216" s="194"/>
      <c r="T216" s="167"/>
      <c r="U216" s="197"/>
      <c r="V216" s="165"/>
    </row>
    <row r="217" spans="1:22" s="30" customFormat="1" ht="24.95" customHeight="1">
      <c r="A217" s="10"/>
      <c r="B217" s="528"/>
      <c r="C217" s="276"/>
      <c r="D217" s="269"/>
      <c r="E217" s="270"/>
      <c r="F217" s="270"/>
      <c r="G217" s="270"/>
      <c r="H217" s="111"/>
      <c r="I217" s="111"/>
      <c r="J217" s="112"/>
      <c r="K217" s="111"/>
      <c r="L217" s="113"/>
      <c r="M217" s="44">
        <f>M211+M212+M213+M214+M215+M216</f>
        <v>493</v>
      </c>
      <c r="N217" s="44">
        <f>SUM(N213:N216)</f>
        <v>0</v>
      </c>
      <c r="O217" s="44">
        <f>O212+O213+O214+O215+O216</f>
        <v>0</v>
      </c>
      <c r="P217" s="189"/>
      <c r="Q217" s="189"/>
      <c r="R217" s="189"/>
      <c r="S217" s="195"/>
      <c r="T217" s="168"/>
      <c r="U217" s="198"/>
      <c r="V217" s="165"/>
    </row>
    <row r="218" spans="1:22" s="30" customFormat="1" ht="24.95" customHeight="1">
      <c r="A218" s="7"/>
      <c r="B218" s="221" t="s">
        <v>17</v>
      </c>
      <c r="C218" s="222"/>
      <c r="D218" s="222"/>
      <c r="E218" s="222"/>
      <c r="F218" s="222"/>
      <c r="G218" s="222"/>
      <c r="H218" s="222"/>
      <c r="I218" s="222"/>
      <c r="J218" s="222"/>
      <c r="K218" s="222"/>
      <c r="L218" s="223"/>
      <c r="M218" s="91">
        <f>M190+M194+M199+M204+M210+M217</f>
        <v>3487</v>
      </c>
      <c r="N218" s="97">
        <v>109</v>
      </c>
      <c r="O218" s="97">
        <v>90</v>
      </c>
      <c r="P218" s="6"/>
      <c r="Q218" s="6"/>
      <c r="R218" s="20"/>
      <c r="S218" s="20"/>
      <c r="T218" s="20"/>
      <c r="U218" s="20"/>
    </row>
    <row r="219" spans="1:22" s="87" customFormat="1" ht="24.95" customHeight="1">
      <c r="A219" s="137"/>
      <c r="B219" s="271" t="s">
        <v>25</v>
      </c>
      <c r="C219" s="274" t="s">
        <v>57</v>
      </c>
      <c r="D219" s="266" t="s">
        <v>58</v>
      </c>
      <c r="E219" s="264" t="s">
        <v>59</v>
      </c>
      <c r="F219" s="265"/>
      <c r="G219" s="265"/>
      <c r="H219" s="199" t="s">
        <v>403</v>
      </c>
      <c r="I219" s="199" t="s">
        <v>404</v>
      </c>
      <c r="J219" s="200" t="s">
        <v>28</v>
      </c>
      <c r="K219" s="200" t="s">
        <v>350</v>
      </c>
      <c r="L219" s="11" t="s">
        <v>60</v>
      </c>
      <c r="M219" s="63">
        <v>8</v>
      </c>
      <c r="N219" s="64">
        <v>3</v>
      </c>
      <c r="O219" s="64">
        <v>3</v>
      </c>
      <c r="P219" s="183" t="s">
        <v>291</v>
      </c>
      <c r="Q219" s="183" t="s">
        <v>292</v>
      </c>
      <c r="R219" s="183" t="s">
        <v>293</v>
      </c>
      <c r="S219" s="183" t="s">
        <v>40</v>
      </c>
      <c r="T219" s="183"/>
      <c r="U219" s="183" t="s">
        <v>154</v>
      </c>
    </row>
    <row r="220" spans="1:22" s="87" customFormat="1" ht="24.95" customHeight="1">
      <c r="A220" s="137"/>
      <c r="B220" s="272"/>
      <c r="C220" s="275"/>
      <c r="D220" s="267"/>
      <c r="E220" s="264"/>
      <c r="F220" s="265"/>
      <c r="G220" s="265"/>
      <c r="H220" s="199"/>
      <c r="I220" s="199"/>
      <c r="J220" s="200"/>
      <c r="K220" s="200"/>
      <c r="L220" s="11" t="s">
        <v>61</v>
      </c>
      <c r="M220" s="63">
        <v>16</v>
      </c>
      <c r="N220" s="64">
        <v>4</v>
      </c>
      <c r="O220" s="64">
        <v>4</v>
      </c>
      <c r="P220" s="183"/>
      <c r="Q220" s="183"/>
      <c r="R220" s="183"/>
      <c r="S220" s="183"/>
      <c r="T220" s="183"/>
      <c r="U220" s="183"/>
    </row>
    <row r="221" spans="1:22" s="87" customFormat="1" ht="24.95" customHeight="1">
      <c r="A221" s="137"/>
      <c r="B221" s="272"/>
      <c r="C221" s="275"/>
      <c r="D221" s="267"/>
      <c r="E221" s="264"/>
      <c r="F221" s="265"/>
      <c r="G221" s="265"/>
      <c r="H221" s="199"/>
      <c r="I221" s="199"/>
      <c r="J221" s="200"/>
      <c r="K221" s="200"/>
      <c r="L221" s="12">
        <v>49</v>
      </c>
      <c r="M221" s="63">
        <v>36</v>
      </c>
      <c r="N221" s="64">
        <v>0</v>
      </c>
      <c r="O221" s="64">
        <v>0</v>
      </c>
      <c r="P221" s="183"/>
      <c r="Q221" s="183"/>
      <c r="R221" s="183"/>
      <c r="S221" s="183"/>
      <c r="T221" s="183"/>
      <c r="U221" s="183"/>
    </row>
    <row r="222" spans="1:22" s="87" customFormat="1" ht="24.95" customHeight="1">
      <c r="A222" s="137"/>
      <c r="B222" s="272"/>
      <c r="C222" s="275"/>
      <c r="D222" s="267"/>
      <c r="E222" s="264"/>
      <c r="F222" s="265"/>
      <c r="G222" s="265"/>
      <c r="H222" s="199"/>
      <c r="I222" s="199"/>
      <c r="J222" s="200"/>
      <c r="K222" s="200"/>
      <c r="L222" s="11" t="s">
        <v>62</v>
      </c>
      <c r="M222" s="63">
        <v>16</v>
      </c>
      <c r="N222" s="64">
        <v>0</v>
      </c>
      <c r="O222" s="64">
        <v>0</v>
      </c>
      <c r="P222" s="183"/>
      <c r="Q222" s="183"/>
      <c r="R222" s="183"/>
      <c r="S222" s="183"/>
      <c r="T222" s="183"/>
      <c r="U222" s="183"/>
    </row>
    <row r="223" spans="1:22" s="87" customFormat="1" ht="24.95" customHeight="1">
      <c r="A223" s="137"/>
      <c r="B223" s="272"/>
      <c r="C223" s="275"/>
      <c r="D223" s="267"/>
      <c r="E223" s="265"/>
      <c r="F223" s="265"/>
      <c r="G223" s="265"/>
      <c r="H223" s="200"/>
      <c r="I223" s="200"/>
      <c r="J223" s="200"/>
      <c r="K223" s="200"/>
      <c r="L223" s="11" t="s">
        <v>63</v>
      </c>
      <c r="M223" s="63">
        <v>36</v>
      </c>
      <c r="N223" s="64">
        <v>1</v>
      </c>
      <c r="O223" s="64">
        <v>1</v>
      </c>
      <c r="P223" s="183"/>
      <c r="Q223" s="183"/>
      <c r="R223" s="183"/>
      <c r="S223" s="183"/>
      <c r="T223" s="183"/>
      <c r="U223" s="183"/>
    </row>
    <row r="224" spans="1:22" s="87" customFormat="1" ht="24.95" customHeight="1">
      <c r="A224" s="137"/>
      <c r="B224" s="272"/>
      <c r="C224" s="275"/>
      <c r="D224" s="267"/>
      <c r="E224" s="265"/>
      <c r="F224" s="265"/>
      <c r="G224" s="265"/>
      <c r="H224" s="170" t="s">
        <v>347</v>
      </c>
      <c r="I224" s="171"/>
      <c r="J224" s="171"/>
      <c r="K224" s="171"/>
      <c r="L224" s="172"/>
      <c r="M224" s="44">
        <f>SUM(M219:M223)</f>
        <v>112</v>
      </c>
      <c r="N224" s="44">
        <f>SUM(N219:N223)</f>
        <v>8</v>
      </c>
      <c r="O224" s="44">
        <f>SUM(O219:O223)</f>
        <v>8</v>
      </c>
      <c r="P224" s="184"/>
      <c r="Q224" s="184"/>
      <c r="R224" s="184"/>
      <c r="S224" s="184"/>
      <c r="T224" s="184"/>
      <c r="U224" s="184"/>
    </row>
    <row r="225" spans="1:21" s="87" customFormat="1" ht="24.95" customHeight="1">
      <c r="A225" s="137"/>
      <c r="B225" s="272"/>
      <c r="C225" s="275"/>
      <c r="D225" s="267"/>
      <c r="E225" s="317" t="s">
        <v>64</v>
      </c>
      <c r="F225" s="318"/>
      <c r="G225" s="319"/>
      <c r="H225" s="282" t="s">
        <v>403</v>
      </c>
      <c r="I225" s="282" t="s">
        <v>405</v>
      </c>
      <c r="J225" s="283" t="s">
        <v>28</v>
      </c>
      <c r="K225" s="283" t="s">
        <v>350</v>
      </c>
      <c r="L225" s="11" t="s">
        <v>65</v>
      </c>
      <c r="M225" s="63">
        <v>12</v>
      </c>
      <c r="N225" s="64">
        <v>3</v>
      </c>
      <c r="O225" s="64">
        <v>3</v>
      </c>
      <c r="P225" s="183" t="s">
        <v>291</v>
      </c>
      <c r="Q225" s="183" t="s">
        <v>292</v>
      </c>
      <c r="R225" s="183" t="s">
        <v>293</v>
      </c>
      <c r="S225" s="183" t="s">
        <v>40</v>
      </c>
      <c r="T225" s="183"/>
      <c r="U225" s="183" t="s">
        <v>154</v>
      </c>
    </row>
    <row r="226" spans="1:21" s="87" customFormat="1" ht="24.95" customHeight="1">
      <c r="A226" s="137"/>
      <c r="B226" s="272"/>
      <c r="C226" s="275"/>
      <c r="D226" s="267"/>
      <c r="E226" s="320"/>
      <c r="F226" s="321"/>
      <c r="G226" s="322"/>
      <c r="H226" s="199"/>
      <c r="I226" s="199"/>
      <c r="J226" s="200"/>
      <c r="K226" s="200"/>
      <c r="L226" s="11" t="s">
        <v>61</v>
      </c>
      <c r="M226" s="63">
        <v>24</v>
      </c>
      <c r="N226" s="64">
        <v>3</v>
      </c>
      <c r="O226" s="64">
        <v>3</v>
      </c>
      <c r="P226" s="183"/>
      <c r="Q226" s="183"/>
      <c r="R226" s="183"/>
      <c r="S226" s="183"/>
      <c r="T226" s="183"/>
      <c r="U226" s="183"/>
    </row>
    <row r="227" spans="1:21" s="87" customFormat="1" ht="24.95" customHeight="1">
      <c r="A227" s="137"/>
      <c r="B227" s="272"/>
      <c r="C227" s="275"/>
      <c r="D227" s="267"/>
      <c r="E227" s="320"/>
      <c r="F227" s="321"/>
      <c r="G227" s="322"/>
      <c r="H227" s="199"/>
      <c r="I227" s="199"/>
      <c r="J227" s="200"/>
      <c r="K227" s="200"/>
      <c r="L227" s="12">
        <v>56</v>
      </c>
      <c r="M227" s="63">
        <v>24</v>
      </c>
      <c r="N227" s="64">
        <v>0</v>
      </c>
      <c r="O227" s="64">
        <v>0</v>
      </c>
      <c r="P227" s="183"/>
      <c r="Q227" s="183"/>
      <c r="R227" s="183"/>
      <c r="S227" s="183"/>
      <c r="T227" s="183"/>
      <c r="U227" s="183"/>
    </row>
    <row r="228" spans="1:21" s="87" customFormat="1" ht="24.95" customHeight="1">
      <c r="A228" s="137"/>
      <c r="B228" s="272"/>
      <c r="C228" s="275"/>
      <c r="D228" s="268"/>
      <c r="E228" s="323"/>
      <c r="F228" s="323"/>
      <c r="G228" s="324"/>
      <c r="H228" s="170" t="s">
        <v>347</v>
      </c>
      <c r="I228" s="171"/>
      <c r="J228" s="171"/>
      <c r="K228" s="171"/>
      <c r="L228" s="172"/>
      <c r="M228" s="44">
        <f>SUM(M225:M227)</f>
        <v>60</v>
      </c>
      <c r="N228" s="44">
        <f>SUM(N225:N227)</f>
        <v>6</v>
      </c>
      <c r="O228" s="44">
        <f>SUM(O225:O227)</f>
        <v>6</v>
      </c>
      <c r="P228" s="184"/>
      <c r="Q228" s="184"/>
      <c r="R228" s="184"/>
      <c r="S228" s="184"/>
      <c r="T228" s="184"/>
      <c r="U228" s="184"/>
    </row>
    <row r="229" spans="1:21" s="87" customFormat="1" ht="24.95" customHeight="1">
      <c r="A229" s="137"/>
      <c r="B229" s="272"/>
      <c r="C229" s="275"/>
      <c r="D229" s="266" t="s">
        <v>66</v>
      </c>
      <c r="E229" s="317" t="s">
        <v>67</v>
      </c>
      <c r="F229" s="318"/>
      <c r="G229" s="319"/>
      <c r="H229" s="282" t="s">
        <v>406</v>
      </c>
      <c r="I229" s="485" t="s">
        <v>407</v>
      </c>
      <c r="J229" s="283" t="s">
        <v>28</v>
      </c>
      <c r="K229" s="283" t="s">
        <v>350</v>
      </c>
      <c r="L229" s="13">
        <v>65.323499999999996</v>
      </c>
      <c r="M229" s="63">
        <v>48</v>
      </c>
      <c r="N229" s="64">
        <v>0</v>
      </c>
      <c r="O229" s="64">
        <v>0</v>
      </c>
      <c r="P229" s="183" t="s">
        <v>294</v>
      </c>
      <c r="Q229" s="183" t="s">
        <v>295</v>
      </c>
      <c r="R229" s="183" t="s">
        <v>296</v>
      </c>
      <c r="S229" s="183" t="s">
        <v>40</v>
      </c>
      <c r="T229" s="183" t="s">
        <v>132</v>
      </c>
      <c r="U229" s="183" t="s">
        <v>28</v>
      </c>
    </row>
    <row r="230" spans="1:21" s="87" customFormat="1" ht="24.95" customHeight="1">
      <c r="A230" s="137"/>
      <c r="B230" s="272"/>
      <c r="C230" s="275"/>
      <c r="D230" s="267"/>
      <c r="E230" s="320"/>
      <c r="F230" s="321"/>
      <c r="G230" s="322"/>
      <c r="H230" s="199"/>
      <c r="I230" s="486"/>
      <c r="J230" s="200"/>
      <c r="K230" s="200"/>
      <c r="L230" s="13">
        <v>77.154899999999998</v>
      </c>
      <c r="M230" s="63">
        <v>72</v>
      </c>
      <c r="N230" s="65">
        <v>5</v>
      </c>
      <c r="O230" s="65">
        <v>5</v>
      </c>
      <c r="P230" s="183"/>
      <c r="Q230" s="183"/>
      <c r="R230" s="183"/>
      <c r="S230" s="183"/>
      <c r="T230" s="183"/>
      <c r="U230" s="183"/>
    </row>
    <row r="231" spans="1:21" s="87" customFormat="1" ht="24.95" customHeight="1">
      <c r="A231" s="137"/>
      <c r="B231" s="272"/>
      <c r="C231" s="275"/>
      <c r="D231" s="268"/>
      <c r="E231" s="323"/>
      <c r="F231" s="323"/>
      <c r="G231" s="324"/>
      <c r="H231" s="170" t="s">
        <v>347</v>
      </c>
      <c r="I231" s="171"/>
      <c r="J231" s="171"/>
      <c r="K231" s="171"/>
      <c r="L231" s="172"/>
      <c r="M231" s="44">
        <f>SUM(M229:M230)</f>
        <v>120</v>
      </c>
      <c r="N231" s="44">
        <f>SUM(N229:N230)</f>
        <v>5</v>
      </c>
      <c r="O231" s="44">
        <f>SUM(O229:O230)</f>
        <v>5</v>
      </c>
      <c r="P231" s="184"/>
      <c r="Q231" s="184"/>
      <c r="R231" s="184"/>
      <c r="S231" s="184"/>
      <c r="T231" s="184"/>
      <c r="U231" s="184"/>
    </row>
    <row r="232" spans="1:21" s="87" customFormat="1" ht="24.95" customHeight="1">
      <c r="A232" s="137"/>
      <c r="B232" s="272"/>
      <c r="C232" s="275"/>
      <c r="D232" s="316" t="s">
        <v>193</v>
      </c>
      <c r="E232" s="264" t="s">
        <v>443</v>
      </c>
      <c r="F232" s="265"/>
      <c r="G232" s="265"/>
      <c r="H232" s="216" t="s">
        <v>408</v>
      </c>
      <c r="I232" s="394" t="s">
        <v>409</v>
      </c>
      <c r="J232" s="216" t="s">
        <v>28</v>
      </c>
      <c r="K232" s="216" t="s">
        <v>350</v>
      </c>
      <c r="L232" s="14">
        <v>84.892200000000003</v>
      </c>
      <c r="M232" s="66">
        <v>922</v>
      </c>
      <c r="N232" s="67">
        <v>0</v>
      </c>
      <c r="O232" s="67">
        <v>0</v>
      </c>
      <c r="P232" s="183" t="s">
        <v>297</v>
      </c>
      <c r="Q232" s="183" t="s">
        <v>298</v>
      </c>
      <c r="R232" s="183" t="s">
        <v>299</v>
      </c>
      <c r="S232" s="183" t="s">
        <v>40</v>
      </c>
      <c r="T232" s="183" t="s">
        <v>133</v>
      </c>
      <c r="U232" s="183" t="s">
        <v>207</v>
      </c>
    </row>
    <row r="233" spans="1:21" s="87" customFormat="1" ht="24.95" customHeight="1">
      <c r="A233" s="137"/>
      <c r="B233" s="272"/>
      <c r="C233" s="275"/>
      <c r="D233" s="316"/>
      <c r="E233" s="265"/>
      <c r="F233" s="265"/>
      <c r="G233" s="265"/>
      <c r="H233" s="216"/>
      <c r="I233" s="216"/>
      <c r="J233" s="216"/>
      <c r="K233" s="216"/>
      <c r="L233" s="14">
        <v>84.981899999999996</v>
      </c>
      <c r="M233" s="66">
        <v>336</v>
      </c>
      <c r="N233" s="68">
        <v>0</v>
      </c>
      <c r="O233" s="68">
        <v>0</v>
      </c>
      <c r="P233" s="183"/>
      <c r="Q233" s="183"/>
      <c r="R233" s="183"/>
      <c r="S233" s="183"/>
      <c r="T233" s="183"/>
      <c r="U233" s="183"/>
    </row>
    <row r="234" spans="1:21" s="87" customFormat="1" ht="24.95" customHeight="1">
      <c r="A234" s="137"/>
      <c r="B234" s="272"/>
      <c r="C234" s="275"/>
      <c r="D234" s="316"/>
      <c r="E234" s="265"/>
      <c r="F234" s="265"/>
      <c r="G234" s="265"/>
      <c r="H234" s="216"/>
      <c r="I234" s="216"/>
      <c r="J234" s="216"/>
      <c r="K234" s="216"/>
      <c r="L234" s="14">
        <v>99.236599999999996</v>
      </c>
      <c r="M234" s="66">
        <v>153</v>
      </c>
      <c r="N234" s="68">
        <v>0</v>
      </c>
      <c r="O234" s="68">
        <v>0</v>
      </c>
      <c r="P234" s="183"/>
      <c r="Q234" s="183"/>
      <c r="R234" s="183"/>
      <c r="S234" s="183"/>
      <c r="T234" s="183"/>
      <c r="U234" s="183"/>
    </row>
    <row r="235" spans="1:21" s="87" customFormat="1" ht="24.95" customHeight="1">
      <c r="A235" s="137"/>
      <c r="B235" s="272"/>
      <c r="C235" s="275"/>
      <c r="D235" s="316"/>
      <c r="E235" s="265"/>
      <c r="F235" s="265"/>
      <c r="G235" s="265"/>
      <c r="H235" s="216"/>
      <c r="I235" s="216"/>
      <c r="J235" s="216"/>
      <c r="K235" s="216"/>
      <c r="L235" s="14">
        <v>110.2366</v>
      </c>
      <c r="M235" s="66">
        <v>115</v>
      </c>
      <c r="N235" s="68">
        <v>0</v>
      </c>
      <c r="O235" s="68">
        <v>0</v>
      </c>
      <c r="P235" s="183"/>
      <c r="Q235" s="183"/>
      <c r="R235" s="183"/>
      <c r="S235" s="183"/>
      <c r="T235" s="183"/>
      <c r="U235" s="183"/>
    </row>
    <row r="236" spans="1:21" s="87" customFormat="1" ht="24.95" customHeight="1">
      <c r="A236" s="137"/>
      <c r="B236" s="272"/>
      <c r="C236" s="275"/>
      <c r="D236" s="316"/>
      <c r="E236" s="265"/>
      <c r="F236" s="265"/>
      <c r="G236" s="265"/>
      <c r="H236" s="216"/>
      <c r="I236" s="216"/>
      <c r="J236" s="216"/>
      <c r="K236" s="216"/>
      <c r="L236" s="14">
        <v>184.08439999999999</v>
      </c>
      <c r="M236" s="66">
        <v>6</v>
      </c>
      <c r="N236" s="68">
        <v>0</v>
      </c>
      <c r="O236" s="68">
        <v>0</v>
      </c>
      <c r="P236" s="183"/>
      <c r="Q236" s="183"/>
      <c r="R236" s="183"/>
      <c r="S236" s="183"/>
      <c r="T236" s="183"/>
      <c r="U236" s="183"/>
    </row>
    <row r="237" spans="1:21" s="87" customFormat="1" ht="24.95" customHeight="1">
      <c r="A237" s="137"/>
      <c r="B237" s="272"/>
      <c r="C237" s="275"/>
      <c r="D237" s="316"/>
      <c r="E237" s="265"/>
      <c r="F237" s="265"/>
      <c r="G237" s="265"/>
      <c r="H237" s="170" t="s">
        <v>347</v>
      </c>
      <c r="I237" s="171"/>
      <c r="J237" s="171"/>
      <c r="K237" s="171"/>
      <c r="L237" s="172"/>
      <c r="M237" s="44">
        <f>SUM(M232:M236)</f>
        <v>1532</v>
      </c>
      <c r="N237" s="44">
        <f>SUM(N232:N236)</f>
        <v>0</v>
      </c>
      <c r="O237" s="44">
        <f>SUM(O232:O236)</f>
        <v>0</v>
      </c>
      <c r="P237" s="184"/>
      <c r="Q237" s="184"/>
      <c r="R237" s="184"/>
      <c r="S237" s="184"/>
      <c r="T237" s="184"/>
      <c r="U237" s="184"/>
    </row>
    <row r="238" spans="1:21" s="87" customFormat="1" ht="24.95" customHeight="1">
      <c r="A238" s="137"/>
      <c r="B238" s="272"/>
      <c r="C238" s="275"/>
      <c r="D238" s="316" t="s">
        <v>68</v>
      </c>
      <c r="E238" s="264" t="s">
        <v>69</v>
      </c>
      <c r="F238" s="265"/>
      <c r="G238" s="265"/>
      <c r="H238" s="336" t="s">
        <v>410</v>
      </c>
      <c r="I238" s="337" t="s">
        <v>411</v>
      </c>
      <c r="J238" s="216" t="s">
        <v>28</v>
      </c>
      <c r="K238" s="216" t="s">
        <v>350</v>
      </c>
      <c r="L238" s="14" t="s">
        <v>70</v>
      </c>
      <c r="M238" s="66">
        <v>1</v>
      </c>
      <c r="N238" s="68">
        <v>1</v>
      </c>
      <c r="O238" s="68">
        <v>1</v>
      </c>
      <c r="P238" s="183" t="s">
        <v>300</v>
      </c>
      <c r="Q238" s="183" t="s">
        <v>301</v>
      </c>
      <c r="R238" s="183" t="s">
        <v>302</v>
      </c>
      <c r="S238" s="183" t="s">
        <v>40</v>
      </c>
      <c r="T238" s="183"/>
      <c r="U238" s="183" t="s">
        <v>154</v>
      </c>
    </row>
    <row r="239" spans="1:21" s="87" customFormat="1" ht="24.95" customHeight="1">
      <c r="A239" s="137"/>
      <c r="B239" s="272"/>
      <c r="C239" s="275"/>
      <c r="D239" s="316"/>
      <c r="E239" s="265"/>
      <c r="F239" s="265"/>
      <c r="G239" s="265"/>
      <c r="H239" s="336"/>
      <c r="I239" s="336"/>
      <c r="J239" s="216"/>
      <c r="K239" s="216"/>
      <c r="L239" s="14" t="s">
        <v>71</v>
      </c>
      <c r="M239" s="66">
        <v>14</v>
      </c>
      <c r="N239" s="68">
        <v>14</v>
      </c>
      <c r="O239" s="68">
        <v>14</v>
      </c>
      <c r="P239" s="183"/>
      <c r="Q239" s="183"/>
      <c r="R239" s="183"/>
      <c r="S239" s="183"/>
      <c r="T239" s="183"/>
      <c r="U239" s="183"/>
    </row>
    <row r="240" spans="1:21" s="87" customFormat="1" ht="24.95" customHeight="1">
      <c r="A240" s="137"/>
      <c r="B240" s="272"/>
      <c r="C240" s="275"/>
      <c r="D240" s="316"/>
      <c r="E240" s="265"/>
      <c r="F240" s="265"/>
      <c r="G240" s="265"/>
      <c r="H240" s="336"/>
      <c r="I240" s="336"/>
      <c r="J240" s="216"/>
      <c r="K240" s="216"/>
      <c r="L240" s="15" t="s">
        <v>72</v>
      </c>
      <c r="M240" s="66">
        <v>30</v>
      </c>
      <c r="N240" s="68">
        <v>27</v>
      </c>
      <c r="O240" s="68">
        <v>27</v>
      </c>
      <c r="P240" s="183"/>
      <c r="Q240" s="183"/>
      <c r="R240" s="183"/>
      <c r="S240" s="183"/>
      <c r="T240" s="183"/>
      <c r="U240" s="183"/>
    </row>
    <row r="241" spans="1:22" s="87" customFormat="1" ht="24.95" customHeight="1">
      <c r="A241" s="137"/>
      <c r="B241" s="272"/>
      <c r="C241" s="275"/>
      <c r="D241" s="316"/>
      <c r="E241" s="265"/>
      <c r="F241" s="265"/>
      <c r="G241" s="265"/>
      <c r="H241" s="336"/>
      <c r="I241" s="336"/>
      <c r="J241" s="216"/>
      <c r="K241" s="216"/>
      <c r="L241" s="15" t="s">
        <v>73</v>
      </c>
      <c r="M241" s="66">
        <v>15</v>
      </c>
      <c r="N241" s="68">
        <v>14</v>
      </c>
      <c r="O241" s="68">
        <v>14</v>
      </c>
      <c r="P241" s="183"/>
      <c r="Q241" s="183"/>
      <c r="R241" s="183"/>
      <c r="S241" s="183"/>
      <c r="T241" s="183"/>
      <c r="U241" s="183"/>
    </row>
    <row r="242" spans="1:22" s="87" customFormat="1" ht="24.95" customHeight="1">
      <c r="A242" s="137"/>
      <c r="B242" s="272"/>
      <c r="C242" s="275"/>
      <c r="D242" s="316"/>
      <c r="E242" s="265"/>
      <c r="F242" s="265"/>
      <c r="G242" s="265"/>
      <c r="H242" s="170" t="s">
        <v>347</v>
      </c>
      <c r="I242" s="171"/>
      <c r="J242" s="171"/>
      <c r="K242" s="171"/>
      <c r="L242" s="172"/>
      <c r="M242" s="44">
        <f>SUM(M238:M241)</f>
        <v>60</v>
      </c>
      <c r="N242" s="44">
        <f>SUM(N238:N241)</f>
        <v>56</v>
      </c>
      <c r="O242" s="44">
        <f>SUM(O238:O241)</f>
        <v>56</v>
      </c>
      <c r="P242" s="184"/>
      <c r="Q242" s="184"/>
      <c r="R242" s="184"/>
      <c r="S242" s="184"/>
      <c r="T242" s="184"/>
      <c r="U242" s="184"/>
    </row>
    <row r="243" spans="1:22" s="87" customFormat="1" ht="24.95" customHeight="1">
      <c r="A243" s="137"/>
      <c r="B243" s="272"/>
      <c r="C243" s="275"/>
      <c r="D243" s="316" t="s">
        <v>74</v>
      </c>
      <c r="E243" s="264" t="s">
        <v>75</v>
      </c>
      <c r="F243" s="265"/>
      <c r="G243" s="265"/>
      <c r="H243" s="336" t="s">
        <v>412</v>
      </c>
      <c r="I243" s="337" t="s">
        <v>369</v>
      </c>
      <c r="J243" s="216" t="s">
        <v>28</v>
      </c>
      <c r="K243" s="216" t="s">
        <v>350</v>
      </c>
      <c r="L243" s="14" t="s">
        <v>76</v>
      </c>
      <c r="M243" s="66">
        <v>32</v>
      </c>
      <c r="N243" s="68">
        <v>7</v>
      </c>
      <c r="O243" s="68">
        <v>7</v>
      </c>
      <c r="P243" s="183" t="s">
        <v>303</v>
      </c>
      <c r="Q243" s="183" t="s">
        <v>304</v>
      </c>
      <c r="R243" s="183" t="s">
        <v>305</v>
      </c>
      <c r="S243" s="183" t="s">
        <v>40</v>
      </c>
      <c r="T243" s="183"/>
      <c r="U243" s="183" t="s">
        <v>16</v>
      </c>
    </row>
    <row r="244" spans="1:22" s="87" customFormat="1" ht="24.95" customHeight="1">
      <c r="A244" s="137"/>
      <c r="B244" s="272"/>
      <c r="C244" s="275"/>
      <c r="D244" s="316"/>
      <c r="E244" s="265"/>
      <c r="F244" s="265"/>
      <c r="G244" s="265"/>
      <c r="H244" s="336"/>
      <c r="I244" s="336"/>
      <c r="J244" s="216"/>
      <c r="K244" s="216"/>
      <c r="L244" s="14" t="s">
        <v>77</v>
      </c>
      <c r="M244" s="66">
        <v>108</v>
      </c>
      <c r="N244" s="68">
        <v>11</v>
      </c>
      <c r="O244" s="68">
        <v>11</v>
      </c>
      <c r="P244" s="183"/>
      <c r="Q244" s="183"/>
      <c r="R244" s="183"/>
      <c r="S244" s="183"/>
      <c r="T244" s="183"/>
      <c r="U244" s="183"/>
    </row>
    <row r="245" spans="1:22" s="87" customFormat="1" ht="24.95" customHeight="1">
      <c r="A245" s="137"/>
      <c r="B245" s="272"/>
      <c r="C245" s="275"/>
      <c r="D245" s="316"/>
      <c r="E245" s="265"/>
      <c r="F245" s="265"/>
      <c r="G245" s="265"/>
      <c r="H245" s="336"/>
      <c r="I245" s="336"/>
      <c r="J245" s="216"/>
      <c r="K245" s="216"/>
      <c r="L245" s="15">
        <v>84.89</v>
      </c>
      <c r="M245" s="66">
        <v>346</v>
      </c>
      <c r="N245" s="68">
        <v>46</v>
      </c>
      <c r="O245" s="68">
        <v>46</v>
      </c>
      <c r="P245" s="183"/>
      <c r="Q245" s="183"/>
      <c r="R245" s="183"/>
      <c r="S245" s="183"/>
      <c r="T245" s="183"/>
      <c r="U245" s="183"/>
    </row>
    <row r="246" spans="1:22" s="87" customFormat="1" ht="24.95" customHeight="1">
      <c r="A246" s="137"/>
      <c r="B246" s="272"/>
      <c r="C246" s="275"/>
      <c r="D246" s="316"/>
      <c r="E246" s="265"/>
      <c r="F246" s="265"/>
      <c r="G246" s="265"/>
      <c r="H246" s="170" t="s">
        <v>347</v>
      </c>
      <c r="I246" s="171"/>
      <c r="J246" s="171"/>
      <c r="K246" s="171"/>
      <c r="L246" s="172"/>
      <c r="M246" s="44">
        <f>SUM(M243:M245)</f>
        <v>486</v>
      </c>
      <c r="N246" s="44">
        <f>SUM(N243:N245)</f>
        <v>64</v>
      </c>
      <c r="O246" s="44">
        <f>SUM(O243:O245)</f>
        <v>64</v>
      </c>
      <c r="P246" s="184"/>
      <c r="Q246" s="184"/>
      <c r="R246" s="184"/>
      <c r="S246" s="184"/>
      <c r="T246" s="184"/>
      <c r="U246" s="184"/>
    </row>
    <row r="247" spans="1:22" s="87" customFormat="1" ht="24.95" customHeight="1">
      <c r="A247" s="137"/>
      <c r="B247" s="272"/>
      <c r="C247" s="275"/>
      <c r="D247" s="316" t="s">
        <v>194</v>
      </c>
      <c r="E247" s="264" t="s">
        <v>196</v>
      </c>
      <c r="F247" s="265"/>
      <c r="G247" s="265"/>
      <c r="H247" s="336" t="s">
        <v>413</v>
      </c>
      <c r="I247" s="337" t="s">
        <v>414</v>
      </c>
      <c r="J247" s="216" t="s">
        <v>28</v>
      </c>
      <c r="K247" s="216" t="s">
        <v>350</v>
      </c>
      <c r="L247" s="14" t="s">
        <v>200</v>
      </c>
      <c r="M247" s="66">
        <v>22</v>
      </c>
      <c r="N247" s="395" t="s">
        <v>462</v>
      </c>
      <c r="O247" s="396"/>
      <c r="P247" s="183" t="s">
        <v>306</v>
      </c>
      <c r="Q247" s="183" t="s">
        <v>198</v>
      </c>
      <c r="R247" s="183" t="s">
        <v>442</v>
      </c>
      <c r="S247" s="183" t="s">
        <v>40</v>
      </c>
      <c r="T247" s="183" t="s">
        <v>199</v>
      </c>
      <c r="U247" s="183" t="s">
        <v>16</v>
      </c>
      <c r="V247" s="203"/>
    </row>
    <row r="248" spans="1:22" s="87" customFormat="1" ht="24.95" customHeight="1">
      <c r="A248" s="137"/>
      <c r="B248" s="272"/>
      <c r="C248" s="275"/>
      <c r="D248" s="316"/>
      <c r="E248" s="264"/>
      <c r="F248" s="265"/>
      <c r="G248" s="265"/>
      <c r="H248" s="336"/>
      <c r="I248" s="337"/>
      <c r="J248" s="216"/>
      <c r="K248" s="216"/>
      <c r="L248" s="14" t="s">
        <v>201</v>
      </c>
      <c r="M248" s="66">
        <v>44</v>
      </c>
      <c r="N248" s="397"/>
      <c r="O248" s="398"/>
      <c r="P248" s="183"/>
      <c r="Q248" s="183"/>
      <c r="R248" s="183"/>
      <c r="S248" s="183"/>
      <c r="T248" s="183"/>
      <c r="U248" s="183"/>
      <c r="V248" s="203"/>
    </row>
    <row r="249" spans="1:22" s="87" customFormat="1" ht="24.95" customHeight="1">
      <c r="A249" s="137"/>
      <c r="B249" s="272"/>
      <c r="C249" s="275"/>
      <c r="D249" s="316"/>
      <c r="E249" s="264"/>
      <c r="F249" s="265"/>
      <c r="G249" s="265"/>
      <c r="H249" s="336"/>
      <c r="I249" s="337"/>
      <c r="J249" s="216"/>
      <c r="K249" s="216"/>
      <c r="L249" s="14" t="s">
        <v>202</v>
      </c>
      <c r="M249" s="66">
        <v>183</v>
      </c>
      <c r="N249" s="397"/>
      <c r="O249" s="398"/>
      <c r="P249" s="183"/>
      <c r="Q249" s="183"/>
      <c r="R249" s="183"/>
      <c r="S249" s="183"/>
      <c r="T249" s="183"/>
      <c r="U249" s="183"/>
      <c r="V249" s="203"/>
    </row>
    <row r="250" spans="1:22" s="87" customFormat="1" ht="24.95" customHeight="1">
      <c r="A250" s="137"/>
      <c r="B250" s="272"/>
      <c r="C250" s="275"/>
      <c r="D250" s="316"/>
      <c r="E250" s="264"/>
      <c r="F250" s="265"/>
      <c r="G250" s="265"/>
      <c r="H250" s="336"/>
      <c r="I250" s="337"/>
      <c r="J250" s="216"/>
      <c r="K250" s="216"/>
      <c r="L250" s="14" t="s">
        <v>203</v>
      </c>
      <c r="M250" s="66">
        <v>49</v>
      </c>
      <c r="N250" s="397"/>
      <c r="O250" s="398"/>
      <c r="P250" s="183"/>
      <c r="Q250" s="183"/>
      <c r="R250" s="183"/>
      <c r="S250" s="183"/>
      <c r="T250" s="183"/>
      <c r="U250" s="183"/>
      <c r="V250" s="203"/>
    </row>
    <row r="251" spans="1:22" s="87" customFormat="1" ht="24.95" customHeight="1">
      <c r="A251" s="137"/>
      <c r="B251" s="272"/>
      <c r="C251" s="275"/>
      <c r="D251" s="316"/>
      <c r="E251" s="264"/>
      <c r="F251" s="265"/>
      <c r="G251" s="265"/>
      <c r="H251" s="336"/>
      <c r="I251" s="337"/>
      <c r="J251" s="216"/>
      <c r="K251" s="216"/>
      <c r="L251" s="14" t="s">
        <v>204</v>
      </c>
      <c r="M251" s="66">
        <v>25</v>
      </c>
      <c r="N251" s="397"/>
      <c r="O251" s="398"/>
      <c r="P251" s="183"/>
      <c r="Q251" s="183"/>
      <c r="R251" s="183"/>
      <c r="S251" s="183"/>
      <c r="T251" s="183"/>
      <c r="U251" s="183"/>
      <c r="V251" s="203"/>
    </row>
    <row r="252" spans="1:22" s="87" customFormat="1" ht="24.95" customHeight="1">
      <c r="A252" s="137"/>
      <c r="B252" s="272"/>
      <c r="C252" s="275"/>
      <c r="D252" s="316"/>
      <c r="E252" s="265"/>
      <c r="F252" s="265"/>
      <c r="G252" s="265"/>
      <c r="H252" s="336"/>
      <c r="I252" s="336"/>
      <c r="J252" s="216"/>
      <c r="K252" s="216"/>
      <c r="L252" s="14">
        <v>75</v>
      </c>
      <c r="M252" s="66">
        <v>145</v>
      </c>
      <c r="N252" s="397"/>
      <c r="O252" s="398"/>
      <c r="P252" s="183"/>
      <c r="Q252" s="183"/>
      <c r="R252" s="183"/>
      <c r="S252" s="183"/>
      <c r="T252" s="183"/>
      <c r="U252" s="183"/>
      <c r="V252" s="203"/>
    </row>
    <row r="253" spans="1:22" s="87" customFormat="1" ht="24.95" customHeight="1">
      <c r="A253" s="137"/>
      <c r="B253" s="272"/>
      <c r="C253" s="275"/>
      <c r="D253" s="316"/>
      <c r="E253" s="265"/>
      <c r="F253" s="265"/>
      <c r="G253" s="265"/>
      <c r="H253" s="336"/>
      <c r="I253" s="336"/>
      <c r="J253" s="216"/>
      <c r="K253" s="216"/>
      <c r="L253" s="15">
        <v>84</v>
      </c>
      <c r="M253" s="66">
        <v>288</v>
      </c>
      <c r="N253" s="399"/>
      <c r="O253" s="400"/>
      <c r="P253" s="183"/>
      <c r="Q253" s="183"/>
      <c r="R253" s="183"/>
      <c r="S253" s="183"/>
      <c r="T253" s="183"/>
      <c r="U253" s="183"/>
      <c r="V253" s="203"/>
    </row>
    <row r="254" spans="1:22" s="87" customFormat="1" ht="24.95" customHeight="1">
      <c r="A254" s="137"/>
      <c r="B254" s="272"/>
      <c r="C254" s="275"/>
      <c r="D254" s="316"/>
      <c r="E254" s="265"/>
      <c r="F254" s="265"/>
      <c r="G254" s="265"/>
      <c r="H254" s="170" t="s">
        <v>347</v>
      </c>
      <c r="I254" s="171"/>
      <c r="J254" s="171"/>
      <c r="K254" s="171"/>
      <c r="L254" s="172"/>
      <c r="M254" s="44">
        <f>SUM(M247:M253)</f>
        <v>756</v>
      </c>
      <c r="N254" s="44">
        <f>SUM(N247:N253)</f>
        <v>0</v>
      </c>
      <c r="O254" s="44">
        <f>SUM(O247:O253)</f>
        <v>0</v>
      </c>
      <c r="P254" s="184"/>
      <c r="Q254" s="184"/>
      <c r="R254" s="184"/>
      <c r="S254" s="184"/>
      <c r="T254" s="184"/>
      <c r="U254" s="184"/>
      <c r="V254" s="203"/>
    </row>
    <row r="255" spans="1:22" s="87" customFormat="1" ht="24.95" customHeight="1">
      <c r="A255" s="137"/>
      <c r="B255" s="272"/>
      <c r="C255" s="275"/>
      <c r="D255" s="316" t="s">
        <v>195</v>
      </c>
      <c r="E255" s="264" t="s">
        <v>197</v>
      </c>
      <c r="F255" s="265"/>
      <c r="G255" s="265"/>
      <c r="H255" s="337" t="s">
        <v>415</v>
      </c>
      <c r="I255" s="337" t="s">
        <v>377</v>
      </c>
      <c r="J255" s="216" t="s">
        <v>28</v>
      </c>
      <c r="K255" s="216" t="s">
        <v>350</v>
      </c>
      <c r="L255" s="14">
        <v>76</v>
      </c>
      <c r="M255" s="66">
        <v>123</v>
      </c>
      <c r="N255" s="395" t="s">
        <v>462</v>
      </c>
      <c r="O255" s="396"/>
      <c r="P255" s="183" t="s">
        <v>307</v>
      </c>
      <c r="Q255" s="183" t="s">
        <v>311</v>
      </c>
      <c r="R255" s="183" t="s">
        <v>445</v>
      </c>
      <c r="S255" s="183" t="s">
        <v>40</v>
      </c>
      <c r="T255" s="183"/>
      <c r="U255" s="183" t="s">
        <v>16</v>
      </c>
      <c r="V255" s="203"/>
    </row>
    <row r="256" spans="1:22" s="87" customFormat="1" ht="24.95" customHeight="1">
      <c r="A256" s="137"/>
      <c r="B256" s="272"/>
      <c r="C256" s="275"/>
      <c r="D256" s="316"/>
      <c r="E256" s="264"/>
      <c r="F256" s="265"/>
      <c r="G256" s="265"/>
      <c r="H256" s="336"/>
      <c r="I256" s="337"/>
      <c r="J256" s="216"/>
      <c r="K256" s="216"/>
      <c r="L256" s="14" t="s">
        <v>205</v>
      </c>
      <c r="M256" s="66">
        <v>343</v>
      </c>
      <c r="N256" s="397"/>
      <c r="O256" s="398"/>
      <c r="P256" s="183"/>
      <c r="Q256" s="183"/>
      <c r="R256" s="183"/>
      <c r="S256" s="183"/>
      <c r="T256" s="183"/>
      <c r="U256" s="183"/>
      <c r="V256" s="203"/>
    </row>
    <row r="257" spans="1:22" s="87" customFormat="1" ht="24.95" customHeight="1">
      <c r="A257" s="137"/>
      <c r="B257" s="272"/>
      <c r="C257" s="275"/>
      <c r="D257" s="316"/>
      <c r="E257" s="265"/>
      <c r="F257" s="265"/>
      <c r="G257" s="265"/>
      <c r="H257" s="336"/>
      <c r="I257" s="336"/>
      <c r="J257" s="216"/>
      <c r="K257" s="216"/>
      <c r="L257" s="14" t="s">
        <v>206</v>
      </c>
      <c r="M257" s="66">
        <v>280</v>
      </c>
      <c r="N257" s="397"/>
      <c r="O257" s="398"/>
      <c r="P257" s="183"/>
      <c r="Q257" s="183"/>
      <c r="R257" s="183"/>
      <c r="S257" s="183"/>
      <c r="T257" s="183"/>
      <c r="U257" s="183"/>
      <c r="V257" s="203"/>
    </row>
    <row r="258" spans="1:22" s="87" customFormat="1" ht="24.95" customHeight="1">
      <c r="A258" s="137"/>
      <c r="B258" s="272"/>
      <c r="C258" s="275"/>
      <c r="D258" s="316"/>
      <c r="E258" s="265"/>
      <c r="F258" s="265"/>
      <c r="G258" s="265"/>
      <c r="H258" s="336"/>
      <c r="I258" s="336"/>
      <c r="J258" s="216"/>
      <c r="K258" s="216"/>
      <c r="L258" s="15">
        <v>109</v>
      </c>
      <c r="M258" s="66">
        <v>161</v>
      </c>
      <c r="N258" s="399"/>
      <c r="O258" s="400"/>
      <c r="P258" s="183"/>
      <c r="Q258" s="183"/>
      <c r="R258" s="183"/>
      <c r="S258" s="183"/>
      <c r="T258" s="183"/>
      <c r="U258" s="183"/>
      <c r="V258" s="203"/>
    </row>
    <row r="259" spans="1:22" s="87" customFormat="1" ht="24.95" customHeight="1">
      <c r="A259" s="137"/>
      <c r="B259" s="272"/>
      <c r="C259" s="275"/>
      <c r="D259" s="316"/>
      <c r="E259" s="265"/>
      <c r="F259" s="265"/>
      <c r="G259" s="265"/>
      <c r="H259" s="170" t="s">
        <v>347</v>
      </c>
      <c r="I259" s="171"/>
      <c r="J259" s="171"/>
      <c r="K259" s="171"/>
      <c r="L259" s="172"/>
      <c r="M259" s="44">
        <f>SUM(M255:M258)</f>
        <v>907</v>
      </c>
      <c r="N259" s="44">
        <f>SUM(N255:N258)</f>
        <v>0</v>
      </c>
      <c r="O259" s="44">
        <f>SUM(O255:O258)</f>
        <v>0</v>
      </c>
      <c r="P259" s="184"/>
      <c r="Q259" s="184"/>
      <c r="R259" s="184"/>
      <c r="S259" s="184"/>
      <c r="T259" s="184"/>
      <c r="U259" s="184"/>
      <c r="V259" s="203"/>
    </row>
    <row r="260" spans="1:22" s="87" customFormat="1" ht="24.95" customHeight="1">
      <c r="A260" s="137"/>
      <c r="B260" s="272"/>
      <c r="C260" s="275"/>
      <c r="D260" s="316" t="s">
        <v>210</v>
      </c>
      <c r="E260" s="264" t="s">
        <v>211</v>
      </c>
      <c r="F260" s="265"/>
      <c r="G260" s="265"/>
      <c r="H260" s="337" t="s">
        <v>416</v>
      </c>
      <c r="I260" s="337" t="s">
        <v>417</v>
      </c>
      <c r="J260" s="216" t="s">
        <v>28</v>
      </c>
      <c r="K260" s="216" t="s">
        <v>350</v>
      </c>
      <c r="L260" s="14" t="s">
        <v>205</v>
      </c>
      <c r="M260" s="66">
        <v>16</v>
      </c>
      <c r="N260" s="395" t="s">
        <v>462</v>
      </c>
      <c r="O260" s="521"/>
      <c r="P260" s="175" t="s">
        <v>308</v>
      </c>
      <c r="Q260" s="175" t="s">
        <v>312</v>
      </c>
      <c r="R260" s="175" t="s">
        <v>441</v>
      </c>
      <c r="S260" s="183" t="s">
        <v>40</v>
      </c>
      <c r="T260" s="183" t="s">
        <v>315</v>
      </c>
      <c r="U260" s="183" t="s">
        <v>154</v>
      </c>
      <c r="V260" s="203"/>
    </row>
    <row r="261" spans="1:22" s="87" customFormat="1" ht="24.95" customHeight="1">
      <c r="A261" s="137"/>
      <c r="B261" s="272"/>
      <c r="C261" s="275"/>
      <c r="D261" s="316"/>
      <c r="E261" s="264"/>
      <c r="F261" s="265"/>
      <c r="G261" s="265"/>
      <c r="H261" s="336"/>
      <c r="I261" s="337"/>
      <c r="J261" s="216"/>
      <c r="K261" s="216"/>
      <c r="L261" s="14" t="s">
        <v>206</v>
      </c>
      <c r="M261" s="66">
        <v>259</v>
      </c>
      <c r="N261" s="522"/>
      <c r="O261" s="523"/>
      <c r="P261" s="176"/>
      <c r="Q261" s="176"/>
      <c r="R261" s="176"/>
      <c r="S261" s="183"/>
      <c r="T261" s="183"/>
      <c r="U261" s="183"/>
      <c r="V261" s="203"/>
    </row>
    <row r="262" spans="1:22" s="87" customFormat="1" ht="24.95" customHeight="1">
      <c r="A262" s="137"/>
      <c r="B262" s="272"/>
      <c r="C262" s="275"/>
      <c r="D262" s="316"/>
      <c r="E262" s="264"/>
      <c r="F262" s="265"/>
      <c r="G262" s="265"/>
      <c r="H262" s="336"/>
      <c r="I262" s="337"/>
      <c r="J262" s="216"/>
      <c r="K262" s="216"/>
      <c r="L262" s="14" t="s">
        <v>212</v>
      </c>
      <c r="M262" s="66">
        <v>48</v>
      </c>
      <c r="N262" s="522"/>
      <c r="O262" s="523"/>
      <c r="P262" s="176"/>
      <c r="Q262" s="176"/>
      <c r="R262" s="176"/>
      <c r="S262" s="183"/>
      <c r="T262" s="183"/>
      <c r="U262" s="183"/>
      <c r="V262" s="203"/>
    </row>
    <row r="263" spans="1:22" s="87" customFormat="1" ht="24.95" customHeight="1">
      <c r="A263" s="137"/>
      <c r="B263" s="272"/>
      <c r="C263" s="275"/>
      <c r="D263" s="316"/>
      <c r="E263" s="265"/>
      <c r="F263" s="265"/>
      <c r="G263" s="265"/>
      <c r="H263" s="336"/>
      <c r="I263" s="336"/>
      <c r="J263" s="216"/>
      <c r="K263" s="216"/>
      <c r="L263" s="14">
        <v>108</v>
      </c>
      <c r="M263" s="66">
        <v>159</v>
      </c>
      <c r="N263" s="522"/>
      <c r="O263" s="523"/>
      <c r="P263" s="176"/>
      <c r="Q263" s="176"/>
      <c r="R263" s="176"/>
      <c r="S263" s="183"/>
      <c r="T263" s="183"/>
      <c r="U263" s="183"/>
      <c r="V263" s="203"/>
    </row>
    <row r="264" spans="1:22" s="87" customFormat="1" ht="24.95" customHeight="1">
      <c r="A264" s="137"/>
      <c r="B264" s="272"/>
      <c r="C264" s="275"/>
      <c r="D264" s="316"/>
      <c r="E264" s="265"/>
      <c r="F264" s="265"/>
      <c r="G264" s="265"/>
      <c r="H264" s="336"/>
      <c r="I264" s="336"/>
      <c r="J264" s="216"/>
      <c r="K264" s="216"/>
      <c r="L264" s="15">
        <v>116</v>
      </c>
      <c r="M264" s="66">
        <v>138</v>
      </c>
      <c r="N264" s="524"/>
      <c r="O264" s="525"/>
      <c r="P264" s="176"/>
      <c r="Q264" s="176"/>
      <c r="R264" s="176"/>
      <c r="S264" s="183"/>
      <c r="T264" s="183"/>
      <c r="U264" s="183"/>
      <c r="V264" s="203"/>
    </row>
    <row r="265" spans="1:22" s="87" customFormat="1" ht="24.95" customHeight="1">
      <c r="A265" s="137"/>
      <c r="B265" s="272"/>
      <c r="C265" s="275"/>
      <c r="D265" s="316"/>
      <c r="E265" s="265"/>
      <c r="F265" s="265"/>
      <c r="G265" s="265"/>
      <c r="H265" s="170" t="s">
        <v>347</v>
      </c>
      <c r="I265" s="171"/>
      <c r="J265" s="171"/>
      <c r="K265" s="171"/>
      <c r="L265" s="172"/>
      <c r="M265" s="44">
        <f>SUM(M260:M264)</f>
        <v>620</v>
      </c>
      <c r="N265" s="44">
        <f>SUM(N260:N264)</f>
        <v>0</v>
      </c>
      <c r="O265" s="44">
        <f>SUM(O260:O264)</f>
        <v>0</v>
      </c>
      <c r="P265" s="177"/>
      <c r="Q265" s="177"/>
      <c r="R265" s="177"/>
      <c r="S265" s="184"/>
      <c r="T265" s="184"/>
      <c r="U265" s="184"/>
      <c r="V265" s="203"/>
    </row>
    <row r="266" spans="1:22" s="87" customFormat="1" ht="24.95" customHeight="1">
      <c r="A266" s="137"/>
      <c r="B266" s="272"/>
      <c r="C266" s="275"/>
      <c r="D266" s="266" t="s">
        <v>228</v>
      </c>
      <c r="E266" s="405" t="s">
        <v>231</v>
      </c>
      <c r="F266" s="317"/>
      <c r="G266" s="406"/>
      <c r="H266" s="338" t="s">
        <v>418</v>
      </c>
      <c r="I266" s="277" t="s">
        <v>419</v>
      </c>
      <c r="J266" s="339" t="s">
        <v>16</v>
      </c>
      <c r="K266" s="339" t="s">
        <v>346</v>
      </c>
      <c r="L266" s="84" t="s">
        <v>214</v>
      </c>
      <c r="M266" s="85">
        <v>614</v>
      </c>
      <c r="N266" s="395" t="s">
        <v>462</v>
      </c>
      <c r="O266" s="396"/>
      <c r="P266" s="157" t="s">
        <v>309</v>
      </c>
      <c r="Q266" s="175" t="s">
        <v>313</v>
      </c>
      <c r="R266" s="175" t="s">
        <v>316</v>
      </c>
      <c r="S266" s="175" t="s">
        <v>51</v>
      </c>
      <c r="T266" s="183"/>
      <c r="U266" s="183" t="s">
        <v>16</v>
      </c>
      <c r="V266" s="203"/>
    </row>
    <row r="267" spans="1:22" s="87" customFormat="1" ht="24.95" customHeight="1">
      <c r="A267" s="137"/>
      <c r="B267" s="272"/>
      <c r="C267" s="275"/>
      <c r="D267" s="267"/>
      <c r="E267" s="407"/>
      <c r="F267" s="320"/>
      <c r="G267" s="408"/>
      <c r="H267" s="339"/>
      <c r="I267" s="278"/>
      <c r="J267" s="339"/>
      <c r="K267" s="339"/>
      <c r="L267" s="84" t="s">
        <v>215</v>
      </c>
      <c r="M267" s="85">
        <v>40</v>
      </c>
      <c r="N267" s="397"/>
      <c r="O267" s="398"/>
      <c r="P267" s="158"/>
      <c r="Q267" s="176"/>
      <c r="R267" s="176"/>
      <c r="S267" s="176"/>
      <c r="T267" s="183"/>
      <c r="U267" s="183"/>
      <c r="V267" s="203"/>
    </row>
    <row r="268" spans="1:22" s="87" customFormat="1" ht="24.95" customHeight="1">
      <c r="A268" s="137"/>
      <c r="B268" s="272"/>
      <c r="C268" s="275"/>
      <c r="D268" s="267"/>
      <c r="E268" s="407"/>
      <c r="F268" s="320"/>
      <c r="G268" s="408"/>
      <c r="H268" s="339"/>
      <c r="I268" s="278"/>
      <c r="J268" s="339"/>
      <c r="K268" s="339"/>
      <c r="L268" s="86" t="s">
        <v>229</v>
      </c>
      <c r="M268" s="85">
        <v>260</v>
      </c>
      <c r="N268" s="397"/>
      <c r="O268" s="398"/>
      <c r="P268" s="158"/>
      <c r="Q268" s="176"/>
      <c r="R268" s="176"/>
      <c r="S268" s="176"/>
      <c r="T268" s="183"/>
      <c r="U268" s="183"/>
      <c r="V268" s="203"/>
    </row>
    <row r="269" spans="1:22" s="87" customFormat="1" ht="24.95" customHeight="1">
      <c r="A269" s="137"/>
      <c r="B269" s="272"/>
      <c r="C269" s="275"/>
      <c r="D269" s="267"/>
      <c r="E269" s="407"/>
      <c r="F269" s="320"/>
      <c r="G269" s="408"/>
      <c r="H269" s="339"/>
      <c r="I269" s="278"/>
      <c r="J269" s="339"/>
      <c r="K269" s="339"/>
      <c r="L269" s="86" t="s">
        <v>230</v>
      </c>
      <c r="M269" s="85">
        <v>200</v>
      </c>
      <c r="N269" s="397"/>
      <c r="O269" s="398"/>
      <c r="P269" s="158"/>
      <c r="Q269" s="176"/>
      <c r="R269" s="176"/>
      <c r="S269" s="176"/>
      <c r="T269" s="183"/>
      <c r="U269" s="183"/>
      <c r="V269" s="203"/>
    </row>
    <row r="270" spans="1:22" s="87" customFormat="1" ht="24.95" customHeight="1">
      <c r="A270" s="137"/>
      <c r="B270" s="272"/>
      <c r="C270" s="275"/>
      <c r="D270" s="267"/>
      <c r="E270" s="407"/>
      <c r="F270" s="320"/>
      <c r="G270" s="408"/>
      <c r="H270" s="339"/>
      <c r="I270" s="279"/>
      <c r="J270" s="339"/>
      <c r="K270" s="339"/>
      <c r="L270" s="86">
        <v>110</v>
      </c>
      <c r="M270" s="85">
        <v>236</v>
      </c>
      <c r="N270" s="399"/>
      <c r="O270" s="400"/>
      <c r="P270" s="158"/>
      <c r="Q270" s="176"/>
      <c r="R270" s="176"/>
      <c r="S270" s="176"/>
      <c r="T270" s="183"/>
      <c r="U270" s="183"/>
      <c r="V270" s="203"/>
    </row>
    <row r="271" spans="1:22" s="87" customFormat="1" ht="24.95" customHeight="1">
      <c r="A271" s="137"/>
      <c r="B271" s="272"/>
      <c r="C271" s="275"/>
      <c r="D271" s="268"/>
      <c r="E271" s="409"/>
      <c r="F271" s="410"/>
      <c r="G271" s="411"/>
      <c r="H271" s="412" t="s">
        <v>347</v>
      </c>
      <c r="I271" s="413"/>
      <c r="J271" s="413"/>
      <c r="K271" s="413"/>
      <c r="L271" s="414"/>
      <c r="M271" s="44">
        <f>SUM(M266:M270)</f>
        <v>1350</v>
      </c>
      <c r="N271" s="44">
        <f>SUM(N266:N270)</f>
        <v>0</v>
      </c>
      <c r="O271" s="44">
        <f>SUM(O266:O270)</f>
        <v>0</v>
      </c>
      <c r="P271" s="159"/>
      <c r="Q271" s="177"/>
      <c r="R271" s="177"/>
      <c r="S271" s="177"/>
      <c r="T271" s="184"/>
      <c r="U271" s="184"/>
      <c r="V271" s="203"/>
    </row>
    <row r="272" spans="1:22" s="87" customFormat="1" ht="24.95" customHeight="1">
      <c r="A272" s="137"/>
      <c r="B272" s="272"/>
      <c r="C272" s="275"/>
      <c r="D272" s="266" t="s">
        <v>243</v>
      </c>
      <c r="E272" s="405" t="s">
        <v>242</v>
      </c>
      <c r="F272" s="317"/>
      <c r="G272" s="406"/>
      <c r="H272" s="338" t="s">
        <v>367</v>
      </c>
      <c r="I272" s="277" t="s">
        <v>420</v>
      </c>
      <c r="J272" s="339" t="s">
        <v>28</v>
      </c>
      <c r="K272" s="339" t="s">
        <v>350</v>
      </c>
      <c r="L272" s="84" t="s">
        <v>205</v>
      </c>
      <c r="M272" s="85">
        <v>264</v>
      </c>
      <c r="N272" s="395" t="s">
        <v>462</v>
      </c>
      <c r="O272" s="396"/>
      <c r="P272" s="157" t="s">
        <v>310</v>
      </c>
      <c r="Q272" s="175" t="s">
        <v>314</v>
      </c>
      <c r="R272" s="175" t="s">
        <v>316</v>
      </c>
      <c r="S272" s="175" t="s">
        <v>54</v>
      </c>
      <c r="T272" s="183"/>
      <c r="U272" s="183" t="s">
        <v>16</v>
      </c>
      <c r="V272" s="203"/>
    </row>
    <row r="273" spans="1:22" s="87" customFormat="1" ht="24.95" customHeight="1">
      <c r="A273" s="137"/>
      <c r="B273" s="272"/>
      <c r="C273" s="275"/>
      <c r="D273" s="267"/>
      <c r="E273" s="407"/>
      <c r="F273" s="320"/>
      <c r="G273" s="408"/>
      <c r="H273" s="339"/>
      <c r="I273" s="278"/>
      <c r="J273" s="339"/>
      <c r="K273" s="339"/>
      <c r="L273" s="84" t="s">
        <v>206</v>
      </c>
      <c r="M273" s="85">
        <v>112</v>
      </c>
      <c r="N273" s="397"/>
      <c r="O273" s="398"/>
      <c r="P273" s="158"/>
      <c r="Q273" s="176"/>
      <c r="R273" s="176"/>
      <c r="S273" s="176"/>
      <c r="T273" s="183"/>
      <c r="U273" s="183"/>
      <c r="V273" s="203"/>
    </row>
    <row r="274" spans="1:22" s="87" customFormat="1" ht="24.95" customHeight="1">
      <c r="A274" s="137"/>
      <c r="B274" s="272"/>
      <c r="C274" s="275"/>
      <c r="D274" s="267"/>
      <c r="E274" s="407"/>
      <c r="F274" s="320"/>
      <c r="G274" s="408"/>
      <c r="H274" s="339"/>
      <c r="I274" s="278"/>
      <c r="J274" s="339"/>
      <c r="K274" s="339"/>
      <c r="L274" s="86">
        <v>114</v>
      </c>
      <c r="M274" s="85">
        <v>108</v>
      </c>
      <c r="N274" s="397"/>
      <c r="O274" s="398"/>
      <c r="P274" s="158"/>
      <c r="Q274" s="176"/>
      <c r="R274" s="176"/>
      <c r="S274" s="176"/>
      <c r="T274" s="183"/>
      <c r="U274" s="183"/>
      <c r="V274" s="203"/>
    </row>
    <row r="275" spans="1:22" s="87" customFormat="1" ht="24.95" customHeight="1">
      <c r="A275" s="137"/>
      <c r="B275" s="272"/>
      <c r="C275" s="275"/>
      <c r="D275" s="267"/>
      <c r="E275" s="407"/>
      <c r="F275" s="320"/>
      <c r="G275" s="408"/>
      <c r="H275" s="339"/>
      <c r="I275" s="278"/>
      <c r="J275" s="339"/>
      <c r="K275" s="339"/>
      <c r="L275" s="86">
        <v>132</v>
      </c>
      <c r="M275" s="85">
        <v>5</v>
      </c>
      <c r="N275" s="397"/>
      <c r="O275" s="398"/>
      <c r="P275" s="158"/>
      <c r="Q275" s="176"/>
      <c r="R275" s="176"/>
      <c r="S275" s="176"/>
      <c r="T275" s="183"/>
      <c r="U275" s="183"/>
      <c r="V275" s="203"/>
    </row>
    <row r="276" spans="1:22" s="87" customFormat="1" ht="24.95" customHeight="1">
      <c r="A276" s="137"/>
      <c r="B276" s="272"/>
      <c r="C276" s="275"/>
      <c r="D276" s="267"/>
      <c r="E276" s="407"/>
      <c r="F276" s="320"/>
      <c r="G276" s="408"/>
      <c r="H276" s="339"/>
      <c r="I276" s="279"/>
      <c r="J276" s="339"/>
      <c r="K276" s="339"/>
      <c r="L276" s="86">
        <v>162</v>
      </c>
      <c r="M276" s="85">
        <v>2</v>
      </c>
      <c r="N276" s="399"/>
      <c r="O276" s="400"/>
      <c r="P276" s="158"/>
      <c r="Q276" s="176"/>
      <c r="R276" s="176"/>
      <c r="S276" s="176"/>
      <c r="T276" s="183"/>
      <c r="U276" s="183"/>
      <c r="V276" s="203"/>
    </row>
    <row r="277" spans="1:22" s="87" customFormat="1" ht="24.95" customHeight="1">
      <c r="A277" s="137"/>
      <c r="B277" s="273"/>
      <c r="C277" s="276"/>
      <c r="D277" s="268"/>
      <c r="E277" s="409"/>
      <c r="F277" s="410"/>
      <c r="G277" s="411"/>
      <c r="H277" s="382" t="s">
        <v>347</v>
      </c>
      <c r="I277" s="383"/>
      <c r="J277" s="383"/>
      <c r="K277" s="383"/>
      <c r="L277" s="384"/>
      <c r="M277" s="44">
        <f>SUM(M272:M276)</f>
        <v>491</v>
      </c>
      <c r="N277" s="44">
        <f>SUM(N272:N276)</f>
        <v>0</v>
      </c>
      <c r="O277" s="44">
        <f>SUM(O272:O276)</f>
        <v>0</v>
      </c>
      <c r="P277" s="159"/>
      <c r="Q277" s="177"/>
      <c r="R277" s="177"/>
      <c r="S277" s="177"/>
      <c r="T277" s="184"/>
      <c r="U277" s="184"/>
      <c r="V277" s="203"/>
    </row>
    <row r="278" spans="1:22" s="87" customFormat="1" ht="24.95" customHeight="1">
      <c r="A278" s="7"/>
      <c r="B278" s="221" t="s">
        <v>17</v>
      </c>
      <c r="C278" s="222"/>
      <c r="D278" s="222"/>
      <c r="E278" s="222"/>
      <c r="F278" s="222"/>
      <c r="G278" s="222"/>
      <c r="H278" s="222"/>
      <c r="I278" s="222"/>
      <c r="J278" s="222"/>
      <c r="K278" s="222"/>
      <c r="L278" s="223"/>
      <c r="M278" s="91">
        <f>SUM(M265,M259,M254,M246,M242,M237,M231,M228,M224,M271,M277)</f>
        <v>6494</v>
      </c>
      <c r="N278" s="97">
        <v>745</v>
      </c>
      <c r="O278" s="97">
        <v>715</v>
      </c>
      <c r="P278" s="6"/>
      <c r="Q278" s="6"/>
      <c r="R278" s="21"/>
      <c r="S278" s="21"/>
      <c r="T278" s="21"/>
      <c r="U278" s="21"/>
    </row>
    <row r="279" spans="1:22" s="30" customFormat="1" ht="21.75" customHeight="1">
      <c r="A279" s="262"/>
      <c r="B279" s="341" t="s">
        <v>25</v>
      </c>
      <c r="C279" s="224" t="s">
        <v>99</v>
      </c>
      <c r="D279" s="185" t="s">
        <v>232</v>
      </c>
      <c r="E279" s="227" t="s">
        <v>233</v>
      </c>
      <c r="F279" s="228"/>
      <c r="G279" s="229"/>
      <c r="H279" s="286" t="s">
        <v>421</v>
      </c>
      <c r="I279" s="286" t="s">
        <v>358</v>
      </c>
      <c r="J279" s="289" t="s">
        <v>16</v>
      </c>
      <c r="K279" s="289" t="s">
        <v>346</v>
      </c>
      <c r="L279" s="114">
        <v>66</v>
      </c>
      <c r="M279" s="73">
        <v>73</v>
      </c>
      <c r="N279" s="344" t="s">
        <v>462</v>
      </c>
      <c r="O279" s="345"/>
      <c r="P279" s="169" t="s">
        <v>317</v>
      </c>
      <c r="Q279" s="169" t="s">
        <v>319</v>
      </c>
      <c r="R279" s="169" t="s">
        <v>321</v>
      </c>
      <c r="S279" s="169" t="s">
        <v>40</v>
      </c>
      <c r="T279" s="391"/>
      <c r="U279" s="169" t="s">
        <v>16</v>
      </c>
      <c r="V279" s="203"/>
    </row>
    <row r="280" spans="1:22" s="30" customFormat="1" ht="21.75" customHeight="1">
      <c r="A280" s="262"/>
      <c r="B280" s="342"/>
      <c r="C280" s="225"/>
      <c r="D280" s="186"/>
      <c r="E280" s="230"/>
      <c r="F280" s="231"/>
      <c r="G280" s="232"/>
      <c r="H280" s="287"/>
      <c r="I280" s="287"/>
      <c r="J280" s="290"/>
      <c r="K280" s="290"/>
      <c r="L280" s="115" t="s">
        <v>214</v>
      </c>
      <c r="M280" s="73">
        <v>254</v>
      </c>
      <c r="N280" s="346"/>
      <c r="O280" s="347"/>
      <c r="P280" s="167"/>
      <c r="Q280" s="167"/>
      <c r="R280" s="167"/>
      <c r="S280" s="167"/>
      <c r="T280" s="392"/>
      <c r="U280" s="167"/>
      <c r="V280" s="203"/>
    </row>
    <row r="281" spans="1:22" s="30" customFormat="1" ht="21.75" customHeight="1">
      <c r="A281" s="262"/>
      <c r="B281" s="342"/>
      <c r="C281" s="225"/>
      <c r="D281" s="186"/>
      <c r="E281" s="230"/>
      <c r="F281" s="231"/>
      <c r="G281" s="232"/>
      <c r="H281" s="287"/>
      <c r="I281" s="287"/>
      <c r="J281" s="290"/>
      <c r="K281" s="290"/>
      <c r="L281" s="115" t="s">
        <v>215</v>
      </c>
      <c r="M281" s="73">
        <v>40</v>
      </c>
      <c r="N281" s="346"/>
      <c r="O281" s="347"/>
      <c r="P281" s="167"/>
      <c r="Q281" s="167"/>
      <c r="R281" s="167"/>
      <c r="S281" s="167"/>
      <c r="T281" s="392"/>
      <c r="U281" s="167"/>
      <c r="V281" s="203"/>
    </row>
    <row r="282" spans="1:22" s="30" customFormat="1" ht="21.75" customHeight="1">
      <c r="A282" s="262"/>
      <c r="B282" s="342"/>
      <c r="C282" s="225"/>
      <c r="D282" s="186"/>
      <c r="E282" s="230"/>
      <c r="F282" s="231"/>
      <c r="G282" s="232"/>
      <c r="H282" s="288"/>
      <c r="I282" s="288"/>
      <c r="J282" s="291"/>
      <c r="K282" s="291"/>
      <c r="L282" s="114">
        <v>115</v>
      </c>
      <c r="M282" s="73">
        <v>61</v>
      </c>
      <c r="N282" s="348"/>
      <c r="O282" s="349"/>
      <c r="P282" s="167"/>
      <c r="Q282" s="167"/>
      <c r="R282" s="167"/>
      <c r="S282" s="167"/>
      <c r="T282" s="392"/>
      <c r="U282" s="167"/>
      <c r="V282" s="203"/>
    </row>
    <row r="283" spans="1:22" s="30" customFormat="1" ht="21.75" customHeight="1">
      <c r="A283" s="262"/>
      <c r="B283" s="342"/>
      <c r="C283" s="225"/>
      <c r="D283" s="284"/>
      <c r="E283" s="233"/>
      <c r="F283" s="234"/>
      <c r="G283" s="235"/>
      <c r="H283" s="170" t="s">
        <v>347</v>
      </c>
      <c r="I283" s="171"/>
      <c r="J283" s="171"/>
      <c r="K283" s="171"/>
      <c r="L283" s="172"/>
      <c r="M283" s="74">
        <f>SUM(M279:M282)</f>
        <v>428</v>
      </c>
      <c r="N283" s="44">
        <f>SUM(N279:N282)</f>
        <v>0</v>
      </c>
      <c r="O283" s="44">
        <f>SUM(O279:O282)</f>
        <v>0</v>
      </c>
      <c r="P283" s="168"/>
      <c r="Q283" s="168"/>
      <c r="R283" s="168"/>
      <c r="S283" s="168"/>
      <c r="T283" s="393"/>
      <c r="U283" s="168"/>
      <c r="V283" s="203"/>
    </row>
    <row r="284" spans="1:22" s="30" customFormat="1" ht="21.75" customHeight="1">
      <c r="A284" s="262"/>
      <c r="B284" s="342"/>
      <c r="C284" s="225"/>
      <c r="D284" s="185" t="s">
        <v>245</v>
      </c>
      <c r="E284" s="227" t="s">
        <v>244</v>
      </c>
      <c r="F284" s="228"/>
      <c r="G284" s="229"/>
      <c r="H284" s="286" t="s">
        <v>361</v>
      </c>
      <c r="I284" s="286" t="s">
        <v>422</v>
      </c>
      <c r="J284" s="289" t="s">
        <v>16</v>
      </c>
      <c r="K284" s="289" t="s">
        <v>346</v>
      </c>
      <c r="L284" s="100" t="s">
        <v>214</v>
      </c>
      <c r="M284" s="73">
        <v>415</v>
      </c>
      <c r="N284" s="344" t="s">
        <v>462</v>
      </c>
      <c r="O284" s="345"/>
      <c r="P284" s="169" t="s">
        <v>318</v>
      </c>
      <c r="Q284" s="169" t="s">
        <v>320</v>
      </c>
      <c r="R284" s="169" t="s">
        <v>322</v>
      </c>
      <c r="S284" s="169" t="s">
        <v>51</v>
      </c>
      <c r="T284" s="391"/>
      <c r="U284" s="169" t="s">
        <v>16</v>
      </c>
      <c r="V284" s="203"/>
    </row>
    <row r="285" spans="1:22" s="30" customFormat="1" ht="21.75" customHeight="1">
      <c r="A285" s="262"/>
      <c r="B285" s="342"/>
      <c r="C285" s="225"/>
      <c r="D285" s="186"/>
      <c r="E285" s="230"/>
      <c r="F285" s="231"/>
      <c r="G285" s="232"/>
      <c r="H285" s="287"/>
      <c r="I285" s="287"/>
      <c r="J285" s="290"/>
      <c r="K285" s="290"/>
      <c r="L285" s="100" t="s">
        <v>215</v>
      </c>
      <c r="M285" s="73">
        <v>42</v>
      </c>
      <c r="N285" s="346"/>
      <c r="O285" s="347"/>
      <c r="P285" s="167"/>
      <c r="Q285" s="167"/>
      <c r="R285" s="167"/>
      <c r="S285" s="167"/>
      <c r="T285" s="392"/>
      <c r="U285" s="167"/>
      <c r="V285" s="203"/>
    </row>
    <row r="286" spans="1:22" s="30" customFormat="1" ht="21.75" customHeight="1">
      <c r="A286" s="262"/>
      <c r="B286" s="342"/>
      <c r="C286" s="225"/>
      <c r="D286" s="186"/>
      <c r="E286" s="230"/>
      <c r="F286" s="231"/>
      <c r="G286" s="232"/>
      <c r="H286" s="287"/>
      <c r="I286" s="287"/>
      <c r="J286" s="290"/>
      <c r="K286" s="290"/>
      <c r="L286" s="100" t="s">
        <v>246</v>
      </c>
      <c r="M286" s="73">
        <v>166</v>
      </c>
      <c r="N286" s="346"/>
      <c r="O286" s="347"/>
      <c r="P286" s="167"/>
      <c r="Q286" s="167"/>
      <c r="R286" s="167"/>
      <c r="S286" s="167"/>
      <c r="T286" s="392"/>
      <c r="U286" s="167"/>
      <c r="V286" s="203"/>
    </row>
    <row r="287" spans="1:22" s="30" customFormat="1" ht="21.75" customHeight="1">
      <c r="A287" s="262"/>
      <c r="B287" s="342"/>
      <c r="C287" s="225"/>
      <c r="D287" s="186"/>
      <c r="E287" s="230"/>
      <c r="F287" s="231"/>
      <c r="G287" s="232"/>
      <c r="H287" s="287"/>
      <c r="I287" s="287"/>
      <c r="J287" s="290"/>
      <c r="K287" s="290"/>
      <c r="L287" s="100">
        <v>102</v>
      </c>
      <c r="M287" s="73">
        <v>67</v>
      </c>
      <c r="N287" s="346"/>
      <c r="O287" s="347"/>
      <c r="P287" s="167"/>
      <c r="Q287" s="167"/>
      <c r="R287" s="167"/>
      <c r="S287" s="167"/>
      <c r="T287" s="392"/>
      <c r="U287" s="167"/>
      <c r="V287" s="203"/>
    </row>
    <row r="288" spans="1:22" s="30" customFormat="1" ht="21.75" customHeight="1">
      <c r="A288" s="262"/>
      <c r="B288" s="342"/>
      <c r="C288" s="225"/>
      <c r="D288" s="186"/>
      <c r="E288" s="230"/>
      <c r="F288" s="231"/>
      <c r="G288" s="232"/>
      <c r="H288" s="288"/>
      <c r="I288" s="288"/>
      <c r="J288" s="291"/>
      <c r="K288" s="291"/>
      <c r="L288" s="100">
        <v>117</v>
      </c>
      <c r="M288" s="73">
        <v>73</v>
      </c>
      <c r="N288" s="348"/>
      <c r="O288" s="349"/>
      <c r="P288" s="167"/>
      <c r="Q288" s="167"/>
      <c r="R288" s="167"/>
      <c r="S288" s="167"/>
      <c r="T288" s="392"/>
      <c r="U288" s="167"/>
      <c r="V288" s="203"/>
    </row>
    <row r="289" spans="1:22" s="30" customFormat="1" ht="21.75" customHeight="1">
      <c r="A289" s="262"/>
      <c r="B289" s="343"/>
      <c r="C289" s="226"/>
      <c r="D289" s="284"/>
      <c r="E289" s="233"/>
      <c r="F289" s="234"/>
      <c r="G289" s="235"/>
      <c r="H289" s="170" t="s">
        <v>347</v>
      </c>
      <c r="I289" s="171"/>
      <c r="J289" s="171"/>
      <c r="K289" s="171"/>
      <c r="L289" s="171"/>
      <c r="M289" s="101">
        <f>M284+M285+M286+M287+M288</f>
        <v>763</v>
      </c>
      <c r="N289" s="44">
        <f>SUM(N285:N288)</f>
        <v>0</v>
      </c>
      <c r="O289" s="44">
        <f>SUM(O285:O288)</f>
        <v>0</v>
      </c>
      <c r="P289" s="168"/>
      <c r="Q289" s="168"/>
      <c r="R289" s="168"/>
      <c r="S289" s="168"/>
      <c r="T289" s="393"/>
      <c r="U289" s="168"/>
      <c r="V289" s="203"/>
    </row>
    <row r="290" spans="1:22" s="30" customFormat="1" ht="21" customHeight="1">
      <c r="A290" s="263"/>
      <c r="B290" s="313" t="s">
        <v>17</v>
      </c>
      <c r="C290" s="313"/>
      <c r="D290" s="313"/>
      <c r="E290" s="313"/>
      <c r="F290" s="313"/>
      <c r="G290" s="313"/>
      <c r="H290" s="313"/>
      <c r="I290" s="313"/>
      <c r="J290" s="313"/>
      <c r="K290" s="313"/>
      <c r="L290" s="313"/>
      <c r="M290" s="98">
        <f>M283+M289</f>
        <v>1191</v>
      </c>
      <c r="N290" s="141">
        <v>2</v>
      </c>
      <c r="O290" s="141">
        <v>2</v>
      </c>
      <c r="P290" s="6"/>
      <c r="Q290" s="6"/>
      <c r="R290" s="75"/>
      <c r="S290" s="75"/>
      <c r="T290" s="75"/>
      <c r="U290" s="75"/>
    </row>
    <row r="291" spans="1:22" s="87" customFormat="1" ht="24.95" customHeight="1">
      <c r="A291" s="7"/>
      <c r="B291" s="271" t="s">
        <v>25</v>
      </c>
      <c r="C291" s="421" t="s">
        <v>83</v>
      </c>
      <c r="D291" s="458" t="s">
        <v>79</v>
      </c>
      <c r="E291" s="460" t="s">
        <v>80</v>
      </c>
      <c r="F291" s="461"/>
      <c r="G291" s="462"/>
      <c r="H291" s="277" t="s">
        <v>423</v>
      </c>
      <c r="I291" s="277" t="s">
        <v>424</v>
      </c>
      <c r="J291" s="380" t="s">
        <v>16</v>
      </c>
      <c r="K291" s="380" t="s">
        <v>346</v>
      </c>
      <c r="L291" s="16">
        <v>74.819999999999993</v>
      </c>
      <c r="M291" s="69">
        <v>65</v>
      </c>
      <c r="N291" s="497" t="s">
        <v>462</v>
      </c>
      <c r="O291" s="498"/>
      <c r="P291" s="169" t="s">
        <v>134</v>
      </c>
      <c r="Q291" s="169" t="s">
        <v>135</v>
      </c>
      <c r="R291" s="169" t="s">
        <v>136</v>
      </c>
      <c r="S291" s="196" t="s">
        <v>32</v>
      </c>
      <c r="T291" s="388"/>
      <c r="U291" s="169" t="s">
        <v>16</v>
      </c>
      <c r="V291" s="259"/>
    </row>
    <row r="292" spans="1:22" s="87" customFormat="1" ht="24.95" customHeight="1">
      <c r="A292" s="7"/>
      <c r="B292" s="272"/>
      <c r="C292" s="422"/>
      <c r="D292" s="459"/>
      <c r="E292" s="463"/>
      <c r="F292" s="464"/>
      <c r="G292" s="465"/>
      <c r="H292" s="278"/>
      <c r="I292" s="278"/>
      <c r="J292" s="381"/>
      <c r="K292" s="381"/>
      <c r="L292" s="16">
        <v>74.75</v>
      </c>
      <c r="M292" s="69">
        <v>24</v>
      </c>
      <c r="N292" s="499"/>
      <c r="O292" s="500"/>
      <c r="P292" s="167"/>
      <c r="Q292" s="167"/>
      <c r="R292" s="167"/>
      <c r="S292" s="197"/>
      <c r="T292" s="389"/>
      <c r="U292" s="167"/>
      <c r="V292" s="260"/>
    </row>
    <row r="293" spans="1:22" s="87" customFormat="1" ht="24.95" customHeight="1">
      <c r="A293" s="7"/>
      <c r="B293" s="272"/>
      <c r="C293" s="422"/>
      <c r="D293" s="459"/>
      <c r="E293" s="463"/>
      <c r="F293" s="464"/>
      <c r="G293" s="465"/>
      <c r="H293" s="278"/>
      <c r="I293" s="278"/>
      <c r="J293" s="381"/>
      <c r="K293" s="381"/>
      <c r="L293" s="16">
        <v>84.7</v>
      </c>
      <c r="M293" s="69">
        <v>335</v>
      </c>
      <c r="N293" s="499"/>
      <c r="O293" s="500"/>
      <c r="P293" s="167"/>
      <c r="Q293" s="167"/>
      <c r="R293" s="167"/>
      <c r="S293" s="197"/>
      <c r="T293" s="389"/>
      <c r="U293" s="167"/>
      <c r="V293" s="260"/>
    </row>
    <row r="294" spans="1:22" s="87" customFormat="1" ht="24.95" customHeight="1">
      <c r="A294" s="7"/>
      <c r="B294" s="272"/>
      <c r="C294" s="422"/>
      <c r="D294" s="459"/>
      <c r="E294" s="463"/>
      <c r="F294" s="464"/>
      <c r="G294" s="465"/>
      <c r="H294" s="278"/>
      <c r="I294" s="278"/>
      <c r="J294" s="381"/>
      <c r="K294" s="381"/>
      <c r="L294" s="16">
        <v>84.98</v>
      </c>
      <c r="M294" s="11">
        <v>66</v>
      </c>
      <c r="N294" s="499"/>
      <c r="O294" s="500"/>
      <c r="P294" s="167"/>
      <c r="Q294" s="167"/>
      <c r="R294" s="167"/>
      <c r="S294" s="197"/>
      <c r="T294" s="389"/>
      <c r="U294" s="167"/>
      <c r="V294" s="260"/>
    </row>
    <row r="295" spans="1:22" s="87" customFormat="1" ht="24.95" customHeight="1">
      <c r="A295" s="7"/>
      <c r="B295" s="272"/>
      <c r="C295" s="422"/>
      <c r="D295" s="459"/>
      <c r="E295" s="463"/>
      <c r="F295" s="464"/>
      <c r="G295" s="465"/>
      <c r="H295" s="278"/>
      <c r="I295" s="278"/>
      <c r="J295" s="381"/>
      <c r="K295" s="381"/>
      <c r="L295" s="16">
        <v>84.73</v>
      </c>
      <c r="M295" s="70">
        <v>21</v>
      </c>
      <c r="N295" s="499"/>
      <c r="O295" s="500"/>
      <c r="P295" s="167"/>
      <c r="Q295" s="167"/>
      <c r="R295" s="167"/>
      <c r="S295" s="197"/>
      <c r="T295" s="389"/>
      <c r="U295" s="167"/>
      <c r="V295" s="260"/>
    </row>
    <row r="296" spans="1:22" s="87" customFormat="1" ht="24.95" customHeight="1">
      <c r="A296" s="7"/>
      <c r="B296" s="272"/>
      <c r="C296" s="422"/>
      <c r="D296" s="459"/>
      <c r="E296" s="463"/>
      <c r="F296" s="464"/>
      <c r="G296" s="465"/>
      <c r="H296" s="278"/>
      <c r="I296" s="278"/>
      <c r="J296" s="381"/>
      <c r="K296" s="381"/>
      <c r="L296" s="16">
        <v>112.66</v>
      </c>
      <c r="M296" s="11">
        <v>68</v>
      </c>
      <c r="N296" s="499"/>
      <c r="O296" s="500"/>
      <c r="P296" s="167"/>
      <c r="Q296" s="167"/>
      <c r="R296" s="167"/>
      <c r="S296" s="197"/>
      <c r="T296" s="389"/>
      <c r="U296" s="167"/>
      <c r="V296" s="260"/>
    </row>
    <row r="297" spans="1:22" s="87" customFormat="1" ht="24.95" customHeight="1">
      <c r="A297" s="7"/>
      <c r="B297" s="272"/>
      <c r="C297" s="422"/>
      <c r="D297" s="459"/>
      <c r="E297" s="463"/>
      <c r="F297" s="464"/>
      <c r="G297" s="465"/>
      <c r="H297" s="278"/>
      <c r="I297" s="278"/>
      <c r="J297" s="381"/>
      <c r="K297" s="381"/>
      <c r="L297" s="16">
        <v>144.13</v>
      </c>
      <c r="M297" s="69">
        <v>6</v>
      </c>
      <c r="N297" s="499"/>
      <c r="O297" s="500"/>
      <c r="P297" s="167"/>
      <c r="Q297" s="167"/>
      <c r="R297" s="167"/>
      <c r="S297" s="197"/>
      <c r="T297" s="389"/>
      <c r="U297" s="167"/>
      <c r="V297" s="260"/>
    </row>
    <row r="298" spans="1:22" s="87" customFormat="1" ht="24.95" customHeight="1">
      <c r="A298" s="7"/>
      <c r="B298" s="272"/>
      <c r="C298" s="422"/>
      <c r="D298" s="459"/>
      <c r="E298" s="463"/>
      <c r="F298" s="464"/>
      <c r="G298" s="465"/>
      <c r="H298" s="381"/>
      <c r="I298" s="381"/>
      <c r="J298" s="381"/>
      <c r="K298" s="381"/>
      <c r="L298" s="16">
        <v>184.19</v>
      </c>
      <c r="M298" s="11">
        <v>2</v>
      </c>
      <c r="N298" s="501"/>
      <c r="O298" s="502"/>
      <c r="P298" s="167"/>
      <c r="Q298" s="167"/>
      <c r="R298" s="167"/>
      <c r="S298" s="197"/>
      <c r="T298" s="389"/>
      <c r="U298" s="167"/>
      <c r="V298" s="260"/>
    </row>
    <row r="299" spans="1:22" s="87" customFormat="1" ht="24.95" customHeight="1">
      <c r="A299" s="7"/>
      <c r="B299" s="272"/>
      <c r="C299" s="422"/>
      <c r="D299" s="540"/>
      <c r="E299" s="537"/>
      <c r="F299" s="538"/>
      <c r="G299" s="539"/>
      <c r="H299" s="209" t="s">
        <v>347</v>
      </c>
      <c r="I299" s="209"/>
      <c r="J299" s="209"/>
      <c r="K299" s="209"/>
      <c r="L299" s="209"/>
      <c r="M299" s="44">
        <f>SUM(M291:M298)</f>
        <v>587</v>
      </c>
      <c r="N299" s="44">
        <f t="shared" ref="N299:O299" si="3">SUM(N291:N298)</f>
        <v>0</v>
      </c>
      <c r="O299" s="44">
        <f t="shared" si="3"/>
        <v>0</v>
      </c>
      <c r="P299" s="168"/>
      <c r="Q299" s="168"/>
      <c r="R299" s="168"/>
      <c r="S299" s="198"/>
      <c r="T299" s="390"/>
      <c r="U299" s="168"/>
      <c r="V299" s="260"/>
    </row>
    <row r="300" spans="1:22" s="87" customFormat="1" ht="24.95" customHeight="1">
      <c r="A300" s="7"/>
      <c r="B300" s="272"/>
      <c r="C300" s="422"/>
      <c r="D300" s="206" t="s">
        <v>79</v>
      </c>
      <c r="E300" s="227" t="s">
        <v>247</v>
      </c>
      <c r="F300" s="228"/>
      <c r="G300" s="229"/>
      <c r="H300" s="211" t="s">
        <v>423</v>
      </c>
      <c r="I300" s="211" t="s">
        <v>424</v>
      </c>
      <c r="J300" s="207" t="s">
        <v>16</v>
      </c>
      <c r="K300" s="207" t="s">
        <v>346</v>
      </c>
      <c r="L300" s="16">
        <v>74.819999999999993</v>
      </c>
      <c r="M300" s="102">
        <v>65</v>
      </c>
      <c r="N300" s="503" t="s">
        <v>462</v>
      </c>
      <c r="O300" s="504"/>
      <c r="P300" s="183" t="s">
        <v>248</v>
      </c>
      <c r="Q300" s="183" t="s">
        <v>249</v>
      </c>
      <c r="R300" s="183" t="s">
        <v>250</v>
      </c>
      <c r="S300" s="183" t="s">
        <v>40</v>
      </c>
      <c r="T300" s="385"/>
      <c r="U300" s="401" t="s">
        <v>28</v>
      </c>
      <c r="V300" s="258"/>
    </row>
    <row r="301" spans="1:22" s="87" customFormat="1" ht="24.95" customHeight="1">
      <c r="A301" s="7"/>
      <c r="B301" s="272"/>
      <c r="C301" s="422"/>
      <c r="D301" s="206"/>
      <c r="E301" s="230"/>
      <c r="F301" s="231"/>
      <c r="G301" s="232"/>
      <c r="H301" s="535"/>
      <c r="I301" s="535"/>
      <c r="J301" s="536"/>
      <c r="K301" s="536"/>
      <c r="L301" s="16">
        <v>74.75</v>
      </c>
      <c r="M301" s="103">
        <v>24</v>
      </c>
      <c r="N301" s="505"/>
      <c r="O301" s="506"/>
      <c r="P301" s="183"/>
      <c r="Q301" s="183"/>
      <c r="R301" s="183"/>
      <c r="S301" s="183"/>
      <c r="T301" s="386"/>
      <c r="U301" s="402"/>
      <c r="V301" s="258"/>
    </row>
    <row r="302" spans="1:22" s="87" customFormat="1" ht="24.95" customHeight="1">
      <c r="A302" s="7"/>
      <c r="B302" s="272"/>
      <c r="C302" s="422"/>
      <c r="D302" s="206"/>
      <c r="E302" s="230"/>
      <c r="F302" s="231"/>
      <c r="G302" s="232"/>
      <c r="H302" s="535"/>
      <c r="I302" s="535"/>
      <c r="J302" s="536"/>
      <c r="K302" s="536"/>
      <c r="L302" s="16">
        <v>84.7</v>
      </c>
      <c r="M302" s="103">
        <v>332</v>
      </c>
      <c r="N302" s="505"/>
      <c r="O302" s="506"/>
      <c r="P302" s="183"/>
      <c r="Q302" s="183"/>
      <c r="R302" s="183"/>
      <c r="S302" s="183"/>
      <c r="T302" s="386"/>
      <c r="U302" s="402"/>
      <c r="V302" s="258"/>
    </row>
    <row r="303" spans="1:22" s="87" customFormat="1" ht="24.95" customHeight="1">
      <c r="A303" s="7"/>
      <c r="B303" s="272"/>
      <c r="C303" s="422"/>
      <c r="D303" s="206"/>
      <c r="E303" s="230"/>
      <c r="F303" s="231"/>
      <c r="G303" s="232"/>
      <c r="H303" s="535"/>
      <c r="I303" s="535"/>
      <c r="J303" s="536"/>
      <c r="K303" s="536"/>
      <c r="L303" s="16">
        <v>84.98</v>
      </c>
      <c r="M303" s="103">
        <v>114</v>
      </c>
      <c r="N303" s="505"/>
      <c r="O303" s="506"/>
      <c r="P303" s="183"/>
      <c r="Q303" s="183"/>
      <c r="R303" s="183"/>
      <c r="S303" s="183"/>
      <c r="T303" s="386"/>
      <c r="U303" s="402"/>
      <c r="V303" s="258"/>
    </row>
    <row r="304" spans="1:22" s="87" customFormat="1" ht="24.95" customHeight="1">
      <c r="A304" s="7"/>
      <c r="B304" s="272"/>
      <c r="C304" s="422"/>
      <c r="D304" s="206"/>
      <c r="E304" s="230"/>
      <c r="F304" s="231"/>
      <c r="G304" s="232"/>
      <c r="H304" s="535"/>
      <c r="I304" s="535"/>
      <c r="J304" s="536"/>
      <c r="K304" s="536"/>
      <c r="L304" s="16">
        <v>112.66</v>
      </c>
      <c r="M304" s="103">
        <v>88</v>
      </c>
      <c r="N304" s="507"/>
      <c r="O304" s="508"/>
      <c r="P304" s="183"/>
      <c r="Q304" s="183"/>
      <c r="R304" s="183"/>
      <c r="S304" s="183"/>
      <c r="T304" s="386"/>
      <c r="U304" s="402"/>
      <c r="V304" s="258"/>
    </row>
    <row r="305" spans="1:22" s="87" customFormat="1" ht="24.95" customHeight="1">
      <c r="A305" s="7"/>
      <c r="B305" s="272"/>
      <c r="C305" s="422"/>
      <c r="D305" s="419"/>
      <c r="E305" s="233"/>
      <c r="F305" s="234"/>
      <c r="G305" s="235"/>
      <c r="H305" s="209" t="s">
        <v>347</v>
      </c>
      <c r="I305" s="209"/>
      <c r="J305" s="209"/>
      <c r="K305" s="209"/>
      <c r="L305" s="209"/>
      <c r="M305" s="44">
        <v>623</v>
      </c>
      <c r="N305" s="44">
        <v>0</v>
      </c>
      <c r="O305" s="44">
        <v>0</v>
      </c>
      <c r="P305" s="184"/>
      <c r="Q305" s="184"/>
      <c r="R305" s="184"/>
      <c r="S305" s="184"/>
      <c r="T305" s="387"/>
      <c r="U305" s="403"/>
      <c r="V305" s="258"/>
    </row>
    <row r="306" spans="1:22" s="87" customFormat="1" ht="24.95" customHeight="1">
      <c r="A306" s="7"/>
      <c r="B306" s="427" t="s">
        <v>17</v>
      </c>
      <c r="C306" s="428"/>
      <c r="D306" s="428"/>
      <c r="E306" s="428"/>
      <c r="F306" s="428"/>
      <c r="G306" s="428"/>
      <c r="H306" s="428"/>
      <c r="I306" s="428"/>
      <c r="J306" s="428"/>
      <c r="K306" s="428"/>
      <c r="L306" s="429"/>
      <c r="M306" s="91">
        <f>M299+M305</f>
        <v>1210</v>
      </c>
      <c r="N306" s="97">
        <v>1</v>
      </c>
      <c r="O306" s="97">
        <v>1</v>
      </c>
      <c r="P306" s="6"/>
      <c r="Q306" s="6"/>
      <c r="R306" s="20"/>
      <c r="S306" s="20"/>
      <c r="T306" s="20"/>
      <c r="U306" s="20"/>
    </row>
    <row r="307" spans="1:22" s="87" customFormat="1" ht="24.95" customHeight="1">
      <c r="A307" s="7"/>
      <c r="B307" s="529" t="s">
        <v>25</v>
      </c>
      <c r="C307" s="532" t="s">
        <v>86</v>
      </c>
      <c r="D307" s="418" t="s">
        <v>84</v>
      </c>
      <c r="E307" s="418" t="s">
        <v>85</v>
      </c>
      <c r="F307" s="419"/>
      <c r="G307" s="419"/>
      <c r="H307" s="416" t="s">
        <v>425</v>
      </c>
      <c r="I307" s="416" t="s">
        <v>426</v>
      </c>
      <c r="J307" s="450" t="s">
        <v>28</v>
      </c>
      <c r="K307" s="450" t="s">
        <v>350</v>
      </c>
      <c r="L307" s="115">
        <v>84.9602</v>
      </c>
      <c r="M307" s="56">
        <v>34</v>
      </c>
      <c r="N307" s="56">
        <v>2</v>
      </c>
      <c r="O307" s="56">
        <v>2</v>
      </c>
      <c r="P307" s="173" t="s">
        <v>323</v>
      </c>
      <c r="Q307" s="173" t="s">
        <v>325</v>
      </c>
      <c r="R307" s="173" t="s">
        <v>327</v>
      </c>
      <c r="S307" s="173" t="s">
        <v>32</v>
      </c>
      <c r="T307" s="212"/>
      <c r="U307" s="213"/>
    </row>
    <row r="308" spans="1:22" s="87" customFormat="1" ht="24.95" customHeight="1">
      <c r="A308" s="7"/>
      <c r="B308" s="530"/>
      <c r="C308" s="533"/>
      <c r="D308" s="419"/>
      <c r="E308" s="419"/>
      <c r="F308" s="419"/>
      <c r="G308" s="419"/>
      <c r="H308" s="201"/>
      <c r="I308" s="201"/>
      <c r="J308" s="201"/>
      <c r="K308" s="201"/>
      <c r="L308" s="115">
        <v>84.975200000000001</v>
      </c>
      <c r="M308" s="56">
        <v>17</v>
      </c>
      <c r="N308" s="56">
        <v>0</v>
      </c>
      <c r="O308" s="56">
        <v>0</v>
      </c>
      <c r="P308" s="215"/>
      <c r="Q308" s="215"/>
      <c r="R308" s="215"/>
      <c r="S308" s="215"/>
      <c r="T308" s="213"/>
      <c r="U308" s="213"/>
    </row>
    <row r="309" spans="1:22" s="87" customFormat="1" ht="24.95" customHeight="1">
      <c r="A309" s="7"/>
      <c r="B309" s="530"/>
      <c r="C309" s="533"/>
      <c r="D309" s="419"/>
      <c r="E309" s="419"/>
      <c r="F309" s="419"/>
      <c r="G309" s="419"/>
      <c r="H309" s="201"/>
      <c r="I309" s="201"/>
      <c r="J309" s="201"/>
      <c r="K309" s="201"/>
      <c r="L309" s="115">
        <v>72.423699999999997</v>
      </c>
      <c r="M309" s="56">
        <v>17</v>
      </c>
      <c r="N309" s="56">
        <v>0</v>
      </c>
      <c r="O309" s="56">
        <v>0</v>
      </c>
      <c r="P309" s="215"/>
      <c r="Q309" s="215"/>
      <c r="R309" s="215"/>
      <c r="S309" s="215"/>
      <c r="T309" s="213"/>
      <c r="U309" s="213"/>
    </row>
    <row r="310" spans="1:22" s="87" customFormat="1" ht="24.95" customHeight="1">
      <c r="A310" s="7"/>
      <c r="B310" s="530"/>
      <c r="C310" s="533"/>
      <c r="D310" s="420"/>
      <c r="E310" s="420"/>
      <c r="F310" s="420"/>
      <c r="G310" s="420"/>
      <c r="H310" s="210" t="s">
        <v>347</v>
      </c>
      <c r="I310" s="210"/>
      <c r="J310" s="210"/>
      <c r="K310" s="210"/>
      <c r="L310" s="210"/>
      <c r="M310" s="44">
        <f>SUM(M307:M309)</f>
        <v>68</v>
      </c>
      <c r="N310" s="44">
        <f>SUM(N307:N309)</f>
        <v>2</v>
      </c>
      <c r="O310" s="44">
        <f>SUM(O307:O309)</f>
        <v>2</v>
      </c>
      <c r="P310" s="215"/>
      <c r="Q310" s="215"/>
      <c r="R310" s="215"/>
      <c r="S310" s="215"/>
      <c r="T310" s="214"/>
      <c r="U310" s="213"/>
    </row>
    <row r="311" spans="1:22" s="87" customFormat="1" ht="24.95" customHeight="1">
      <c r="A311" s="7"/>
      <c r="B311" s="530"/>
      <c r="C311" s="533"/>
      <c r="D311" s="206" t="s">
        <v>239</v>
      </c>
      <c r="E311" s="350" t="s">
        <v>240</v>
      </c>
      <c r="F311" s="404"/>
      <c r="G311" s="404"/>
      <c r="H311" s="211" t="s">
        <v>427</v>
      </c>
      <c r="I311" s="211" t="s">
        <v>428</v>
      </c>
      <c r="J311" s="207" t="s">
        <v>28</v>
      </c>
      <c r="K311" s="207" t="s">
        <v>350</v>
      </c>
      <c r="L311" s="115">
        <v>84.734200000000001</v>
      </c>
      <c r="M311" s="43">
        <v>32</v>
      </c>
      <c r="N311" s="43">
        <v>30</v>
      </c>
      <c r="O311" s="43">
        <v>30</v>
      </c>
      <c r="P311" s="183" t="s">
        <v>324</v>
      </c>
      <c r="Q311" s="183" t="s">
        <v>326</v>
      </c>
      <c r="R311" s="183" t="s">
        <v>269</v>
      </c>
      <c r="S311" s="173" t="s">
        <v>32</v>
      </c>
      <c r="T311" s="212"/>
      <c r="U311" s="213"/>
    </row>
    <row r="312" spans="1:22" s="87" customFormat="1" ht="24.95" customHeight="1">
      <c r="A312" s="7"/>
      <c r="B312" s="530"/>
      <c r="C312" s="533"/>
      <c r="D312" s="404"/>
      <c r="E312" s="404"/>
      <c r="F312" s="404"/>
      <c r="G312" s="404"/>
      <c r="H312" s="208"/>
      <c r="I312" s="208"/>
      <c r="J312" s="208"/>
      <c r="K312" s="208"/>
      <c r="L312" s="115">
        <v>84.8386</v>
      </c>
      <c r="M312" s="43">
        <v>52</v>
      </c>
      <c r="N312" s="43">
        <v>51</v>
      </c>
      <c r="O312" s="43">
        <v>51</v>
      </c>
      <c r="P312" s="183"/>
      <c r="Q312" s="183"/>
      <c r="R312" s="183"/>
      <c r="S312" s="173"/>
      <c r="T312" s="213"/>
      <c r="U312" s="213"/>
    </row>
    <row r="313" spans="1:22" s="87" customFormat="1" ht="24.95" customHeight="1">
      <c r="A313" s="7"/>
      <c r="B313" s="530"/>
      <c r="C313" s="533"/>
      <c r="D313" s="404"/>
      <c r="E313" s="404"/>
      <c r="F313" s="404"/>
      <c r="G313" s="404"/>
      <c r="H313" s="209" t="s">
        <v>347</v>
      </c>
      <c r="I313" s="209"/>
      <c r="J313" s="209"/>
      <c r="K313" s="209"/>
      <c r="L313" s="209"/>
      <c r="M313" s="44">
        <f>SUM(M311:M312)</f>
        <v>84</v>
      </c>
      <c r="N313" s="44">
        <f t="shared" ref="N313" si="4">SUM(N311:N312)</f>
        <v>81</v>
      </c>
      <c r="O313" s="44">
        <f t="shared" ref="O313" si="5">SUM(O311:O312)</f>
        <v>81</v>
      </c>
      <c r="P313" s="183"/>
      <c r="Q313" s="183"/>
      <c r="R313" s="183"/>
      <c r="S313" s="173"/>
      <c r="T313" s="214"/>
      <c r="U313" s="214"/>
    </row>
    <row r="314" spans="1:22" s="87" customFormat="1" ht="24.95" customHeight="1">
      <c r="A314" s="7"/>
      <c r="B314" s="530"/>
      <c r="C314" s="533"/>
      <c r="D314" s="206" t="s">
        <v>494</v>
      </c>
      <c r="E314" s="350" t="s">
        <v>495</v>
      </c>
      <c r="F314" s="404"/>
      <c r="G314" s="404"/>
      <c r="H314" s="211" t="s">
        <v>496</v>
      </c>
      <c r="I314" s="211" t="s">
        <v>358</v>
      </c>
      <c r="J314" s="207" t="s">
        <v>28</v>
      </c>
      <c r="K314" s="207" t="s">
        <v>350</v>
      </c>
      <c r="L314" s="115" t="s">
        <v>497</v>
      </c>
      <c r="M314" s="43">
        <v>442</v>
      </c>
      <c r="N314" s="43">
        <v>144</v>
      </c>
      <c r="O314" s="43">
        <v>136</v>
      </c>
      <c r="P314" s="183" t="s">
        <v>498</v>
      </c>
      <c r="Q314" s="183" t="s">
        <v>499</v>
      </c>
      <c r="R314" s="183" t="s">
        <v>500</v>
      </c>
      <c r="S314" s="173" t="s">
        <v>51</v>
      </c>
      <c r="T314" s="212"/>
      <c r="U314" s="190" t="s">
        <v>16</v>
      </c>
    </row>
    <row r="315" spans="1:22" s="87" customFormat="1" ht="24.95" customHeight="1">
      <c r="A315" s="7"/>
      <c r="B315" s="530"/>
      <c r="C315" s="533"/>
      <c r="D315" s="206"/>
      <c r="E315" s="350"/>
      <c r="F315" s="404"/>
      <c r="G315" s="404"/>
      <c r="H315" s="211"/>
      <c r="I315" s="211"/>
      <c r="J315" s="207"/>
      <c r="K315" s="207"/>
      <c r="L315" s="115" t="s">
        <v>501</v>
      </c>
      <c r="M315" s="43">
        <v>67</v>
      </c>
      <c r="N315" s="43">
        <v>9</v>
      </c>
      <c r="O315" s="43">
        <v>8</v>
      </c>
      <c r="P315" s="183"/>
      <c r="Q315" s="183"/>
      <c r="R315" s="183"/>
      <c r="S315" s="173"/>
      <c r="T315" s="213"/>
      <c r="U315" s="213"/>
    </row>
    <row r="316" spans="1:22" s="87" customFormat="1" ht="24.95" customHeight="1">
      <c r="A316" s="7"/>
      <c r="B316" s="530"/>
      <c r="C316" s="533"/>
      <c r="D316" s="206"/>
      <c r="E316" s="350"/>
      <c r="F316" s="404"/>
      <c r="G316" s="404"/>
      <c r="H316" s="211"/>
      <c r="I316" s="211"/>
      <c r="J316" s="207"/>
      <c r="K316" s="207"/>
      <c r="L316" s="115" t="s">
        <v>502</v>
      </c>
      <c r="M316" s="43">
        <v>56</v>
      </c>
      <c r="N316" s="43">
        <v>9</v>
      </c>
      <c r="O316" s="43">
        <v>7</v>
      </c>
      <c r="P316" s="183"/>
      <c r="Q316" s="183"/>
      <c r="R316" s="183"/>
      <c r="S316" s="173"/>
      <c r="T316" s="213"/>
      <c r="U316" s="213"/>
    </row>
    <row r="317" spans="1:22" s="87" customFormat="1" ht="24.95" customHeight="1">
      <c r="A317" s="7"/>
      <c r="B317" s="530"/>
      <c r="C317" s="533"/>
      <c r="D317" s="206"/>
      <c r="E317" s="350"/>
      <c r="F317" s="404"/>
      <c r="G317" s="404"/>
      <c r="H317" s="211"/>
      <c r="I317" s="211"/>
      <c r="J317" s="207"/>
      <c r="K317" s="207"/>
      <c r="L317" s="115" t="s">
        <v>503</v>
      </c>
      <c r="M317" s="43">
        <v>106</v>
      </c>
      <c r="N317" s="43">
        <v>30</v>
      </c>
      <c r="O317" s="43">
        <v>27</v>
      </c>
      <c r="P317" s="183"/>
      <c r="Q317" s="183"/>
      <c r="R317" s="183"/>
      <c r="S317" s="173"/>
      <c r="T317" s="213"/>
      <c r="U317" s="213"/>
    </row>
    <row r="318" spans="1:22" s="87" customFormat="1" ht="24.95" customHeight="1">
      <c r="A318" s="7"/>
      <c r="B318" s="530"/>
      <c r="C318" s="533"/>
      <c r="D318" s="206"/>
      <c r="E318" s="350"/>
      <c r="F318" s="404"/>
      <c r="G318" s="404"/>
      <c r="H318" s="211"/>
      <c r="I318" s="211"/>
      <c r="J318" s="207"/>
      <c r="K318" s="207"/>
      <c r="L318" s="115" t="s">
        <v>504</v>
      </c>
      <c r="M318" s="43">
        <v>15</v>
      </c>
      <c r="N318" s="43">
        <v>0</v>
      </c>
      <c r="O318" s="43">
        <v>0</v>
      </c>
      <c r="P318" s="183"/>
      <c r="Q318" s="183"/>
      <c r="R318" s="183"/>
      <c r="S318" s="173"/>
      <c r="T318" s="213"/>
      <c r="U318" s="213"/>
    </row>
    <row r="319" spans="1:22" s="87" customFormat="1" ht="24.95" customHeight="1">
      <c r="A319" s="7"/>
      <c r="B319" s="530"/>
      <c r="C319" s="533"/>
      <c r="D319" s="206"/>
      <c r="E319" s="350"/>
      <c r="F319" s="404"/>
      <c r="G319" s="404"/>
      <c r="H319" s="211"/>
      <c r="I319" s="211"/>
      <c r="J319" s="207"/>
      <c r="K319" s="207"/>
      <c r="L319" s="115" t="s">
        <v>505</v>
      </c>
      <c r="M319" s="43">
        <v>5</v>
      </c>
      <c r="N319" s="43">
        <v>0</v>
      </c>
      <c r="O319" s="43">
        <v>0</v>
      </c>
      <c r="P319" s="183"/>
      <c r="Q319" s="183"/>
      <c r="R319" s="183"/>
      <c r="S319" s="173"/>
      <c r="T319" s="213"/>
      <c r="U319" s="213"/>
    </row>
    <row r="320" spans="1:22" s="87" customFormat="1" ht="24.95" customHeight="1">
      <c r="A320" s="7"/>
      <c r="B320" s="530"/>
      <c r="C320" s="533"/>
      <c r="D320" s="206"/>
      <c r="E320" s="350"/>
      <c r="F320" s="404"/>
      <c r="G320" s="404"/>
      <c r="H320" s="211"/>
      <c r="I320" s="211"/>
      <c r="J320" s="207"/>
      <c r="K320" s="207"/>
      <c r="L320" s="115">
        <v>112.87390000000001</v>
      </c>
      <c r="M320" s="43">
        <v>2</v>
      </c>
      <c r="N320" s="43">
        <v>0</v>
      </c>
      <c r="O320" s="43">
        <v>0</v>
      </c>
      <c r="P320" s="183"/>
      <c r="Q320" s="183"/>
      <c r="R320" s="183"/>
      <c r="S320" s="173"/>
      <c r="T320" s="213"/>
      <c r="U320" s="213"/>
    </row>
    <row r="321" spans="1:21" s="87" customFormat="1" ht="24.95" customHeight="1">
      <c r="A321" s="7"/>
      <c r="B321" s="530"/>
      <c r="C321" s="533"/>
      <c r="D321" s="206"/>
      <c r="E321" s="350"/>
      <c r="F321" s="404"/>
      <c r="G321" s="404"/>
      <c r="H321" s="211"/>
      <c r="I321" s="211"/>
      <c r="J321" s="207"/>
      <c r="K321" s="207"/>
      <c r="L321" s="115">
        <v>125.7993</v>
      </c>
      <c r="M321" s="43">
        <v>78</v>
      </c>
      <c r="N321" s="43">
        <v>62</v>
      </c>
      <c r="O321" s="43">
        <v>61</v>
      </c>
      <c r="P321" s="183"/>
      <c r="Q321" s="183"/>
      <c r="R321" s="183"/>
      <c r="S321" s="173"/>
      <c r="T321" s="213"/>
      <c r="U321" s="213"/>
    </row>
    <row r="322" spans="1:21" s="87" customFormat="1" ht="24.95" customHeight="1">
      <c r="A322" s="7"/>
      <c r="B322" s="530"/>
      <c r="C322" s="533"/>
      <c r="D322" s="206"/>
      <c r="E322" s="350"/>
      <c r="F322" s="404"/>
      <c r="G322" s="404"/>
      <c r="H322" s="211"/>
      <c r="I322" s="211"/>
      <c r="J322" s="207"/>
      <c r="K322" s="207"/>
      <c r="L322" s="115" t="s">
        <v>506</v>
      </c>
      <c r="M322" s="43">
        <v>1</v>
      </c>
      <c r="N322" s="43">
        <v>0</v>
      </c>
      <c r="O322" s="43">
        <v>0</v>
      </c>
      <c r="P322" s="183"/>
      <c r="Q322" s="183"/>
      <c r="R322" s="183"/>
      <c r="S322" s="173"/>
      <c r="T322" s="213"/>
      <c r="U322" s="213"/>
    </row>
    <row r="323" spans="1:21" s="87" customFormat="1" ht="24.95" customHeight="1">
      <c r="A323" s="7"/>
      <c r="B323" s="530"/>
      <c r="C323" s="533"/>
      <c r="D323" s="206"/>
      <c r="E323" s="350"/>
      <c r="F323" s="404"/>
      <c r="G323" s="404"/>
      <c r="H323" s="211"/>
      <c r="I323" s="211"/>
      <c r="J323" s="207"/>
      <c r="K323" s="207"/>
      <c r="L323" s="115" t="s">
        <v>507</v>
      </c>
      <c r="M323" s="43">
        <v>1</v>
      </c>
      <c r="N323" s="43">
        <v>0</v>
      </c>
      <c r="O323" s="43">
        <v>0</v>
      </c>
      <c r="P323" s="183"/>
      <c r="Q323" s="183"/>
      <c r="R323" s="183"/>
      <c r="S323" s="173"/>
      <c r="T323" s="213"/>
      <c r="U323" s="213"/>
    </row>
    <row r="324" spans="1:21" s="87" customFormat="1" ht="24.95" customHeight="1">
      <c r="A324" s="7"/>
      <c r="B324" s="530"/>
      <c r="C324" s="533"/>
      <c r="D324" s="404"/>
      <c r="E324" s="404"/>
      <c r="F324" s="404"/>
      <c r="G324" s="404"/>
      <c r="H324" s="209" t="s">
        <v>347</v>
      </c>
      <c r="I324" s="209"/>
      <c r="J324" s="209"/>
      <c r="K324" s="209"/>
      <c r="L324" s="209"/>
      <c r="M324" s="44">
        <f>SUM(M314:M323)</f>
        <v>773</v>
      </c>
      <c r="N324" s="44">
        <f>SUM(N314:N323)</f>
        <v>254</v>
      </c>
      <c r="O324" s="44">
        <f>SUM(O314:O323)</f>
        <v>239</v>
      </c>
      <c r="P324" s="183"/>
      <c r="Q324" s="183"/>
      <c r="R324" s="183"/>
      <c r="S324" s="173"/>
      <c r="T324" s="214"/>
      <c r="U324" s="214"/>
    </row>
    <row r="325" spans="1:21" s="87" customFormat="1" ht="24.95" customHeight="1">
      <c r="A325" s="7"/>
      <c r="B325" s="530"/>
      <c r="C325" s="533"/>
      <c r="D325" s="206" t="s">
        <v>508</v>
      </c>
      <c r="E325" s="350" t="s">
        <v>509</v>
      </c>
      <c r="F325" s="404"/>
      <c r="G325" s="404"/>
      <c r="H325" s="211" t="s">
        <v>510</v>
      </c>
      <c r="I325" s="211" t="s">
        <v>511</v>
      </c>
      <c r="J325" s="207" t="s">
        <v>28</v>
      </c>
      <c r="K325" s="207" t="s">
        <v>350</v>
      </c>
      <c r="L325" s="115">
        <v>66.941199999999995</v>
      </c>
      <c r="M325" s="43">
        <v>42</v>
      </c>
      <c r="N325" s="43">
        <v>0</v>
      </c>
      <c r="O325" s="43">
        <v>0</v>
      </c>
      <c r="P325" s="183" t="s">
        <v>512</v>
      </c>
      <c r="Q325" s="183" t="s">
        <v>513</v>
      </c>
      <c r="R325" s="183" t="s">
        <v>514</v>
      </c>
      <c r="S325" s="173" t="s">
        <v>51</v>
      </c>
      <c r="T325" s="212"/>
      <c r="U325" s="190" t="s">
        <v>16</v>
      </c>
    </row>
    <row r="326" spans="1:21" s="87" customFormat="1" ht="24.95" customHeight="1">
      <c r="A326" s="7"/>
      <c r="B326" s="530"/>
      <c r="C326" s="533"/>
      <c r="D326" s="206"/>
      <c r="E326" s="350"/>
      <c r="F326" s="404"/>
      <c r="G326" s="404"/>
      <c r="H326" s="211"/>
      <c r="I326" s="211"/>
      <c r="J326" s="207"/>
      <c r="K326" s="207"/>
      <c r="L326" s="115" t="s">
        <v>515</v>
      </c>
      <c r="M326" s="43">
        <v>98</v>
      </c>
      <c r="N326" s="43">
        <v>0</v>
      </c>
      <c r="O326" s="43">
        <v>0</v>
      </c>
      <c r="P326" s="183"/>
      <c r="Q326" s="183"/>
      <c r="R326" s="183"/>
      <c r="S326" s="173"/>
      <c r="T326" s="213"/>
      <c r="U326" s="213"/>
    </row>
    <row r="327" spans="1:21" s="87" customFormat="1" ht="24.95" customHeight="1">
      <c r="A327" s="7"/>
      <c r="B327" s="530"/>
      <c r="C327" s="533"/>
      <c r="D327" s="206"/>
      <c r="E327" s="350"/>
      <c r="F327" s="404"/>
      <c r="G327" s="404"/>
      <c r="H327" s="211"/>
      <c r="I327" s="211"/>
      <c r="J327" s="207"/>
      <c r="K327" s="207"/>
      <c r="L327" s="115" t="s">
        <v>516</v>
      </c>
      <c r="M327" s="43">
        <v>172</v>
      </c>
      <c r="N327" s="43">
        <v>0</v>
      </c>
      <c r="O327" s="43">
        <v>0</v>
      </c>
      <c r="P327" s="183"/>
      <c r="Q327" s="183"/>
      <c r="R327" s="183"/>
      <c r="S327" s="173"/>
      <c r="T327" s="213"/>
      <c r="U327" s="213"/>
    </row>
    <row r="328" spans="1:21" s="87" customFormat="1" ht="24.95" customHeight="1">
      <c r="A328" s="7"/>
      <c r="B328" s="530"/>
      <c r="C328" s="533"/>
      <c r="D328" s="206"/>
      <c r="E328" s="350"/>
      <c r="F328" s="404"/>
      <c r="G328" s="404"/>
      <c r="H328" s="211"/>
      <c r="I328" s="211"/>
      <c r="J328" s="207"/>
      <c r="K328" s="207"/>
      <c r="L328" s="115" t="s">
        <v>517</v>
      </c>
      <c r="M328" s="43">
        <v>48</v>
      </c>
      <c r="N328" s="43">
        <v>0</v>
      </c>
      <c r="O328" s="43">
        <v>0</v>
      </c>
      <c r="P328" s="183"/>
      <c r="Q328" s="183"/>
      <c r="R328" s="183"/>
      <c r="S328" s="173"/>
      <c r="T328" s="213"/>
      <c r="U328" s="213"/>
    </row>
    <row r="329" spans="1:21" s="87" customFormat="1" ht="24.95" customHeight="1">
      <c r="A329" s="7"/>
      <c r="B329" s="530"/>
      <c r="C329" s="533"/>
      <c r="D329" s="206"/>
      <c r="E329" s="350"/>
      <c r="F329" s="404"/>
      <c r="G329" s="404"/>
      <c r="H329" s="211"/>
      <c r="I329" s="211"/>
      <c r="J329" s="207"/>
      <c r="K329" s="207"/>
      <c r="L329" s="115">
        <v>117.57559999999999</v>
      </c>
      <c r="M329" s="43">
        <v>106</v>
      </c>
      <c r="N329" s="43">
        <v>10</v>
      </c>
      <c r="O329" s="43">
        <v>8</v>
      </c>
      <c r="P329" s="183"/>
      <c r="Q329" s="183"/>
      <c r="R329" s="183"/>
      <c r="S329" s="173"/>
      <c r="T329" s="213"/>
      <c r="U329" s="213"/>
    </row>
    <row r="330" spans="1:21" s="87" customFormat="1" ht="24.95" customHeight="1">
      <c r="A330" s="7"/>
      <c r="B330" s="531"/>
      <c r="C330" s="534"/>
      <c r="D330" s="404"/>
      <c r="E330" s="404"/>
      <c r="F330" s="404"/>
      <c r="G330" s="404"/>
      <c r="H330" s="209" t="s">
        <v>347</v>
      </c>
      <c r="I330" s="209"/>
      <c r="J330" s="209"/>
      <c r="K330" s="209"/>
      <c r="L330" s="209"/>
      <c r="M330" s="44">
        <f>SUM(M325:M329)</f>
        <v>466</v>
      </c>
      <c r="N330" s="44">
        <f>SUM(N325:N329)</f>
        <v>10</v>
      </c>
      <c r="O330" s="44">
        <f>SUM(O325:O329)</f>
        <v>8</v>
      </c>
      <c r="P330" s="183"/>
      <c r="Q330" s="183"/>
      <c r="R330" s="183"/>
      <c r="S330" s="173"/>
      <c r="T330" s="214"/>
      <c r="U330" s="214"/>
    </row>
    <row r="331" spans="1:21" s="87" customFormat="1" ht="24.95" customHeight="1">
      <c r="A331" s="7"/>
      <c r="B331" s="221" t="s">
        <v>17</v>
      </c>
      <c r="C331" s="222"/>
      <c r="D331" s="222"/>
      <c r="E331" s="222"/>
      <c r="F331" s="222"/>
      <c r="G331" s="222"/>
      <c r="H331" s="222"/>
      <c r="I331" s="222"/>
      <c r="J331" s="222"/>
      <c r="K331" s="222"/>
      <c r="L331" s="223"/>
      <c r="M331" s="91">
        <f>M310+M313+M324+M330</f>
        <v>1391</v>
      </c>
      <c r="N331" s="91">
        <v>347</v>
      </c>
      <c r="O331" s="91">
        <v>330</v>
      </c>
      <c r="P331" s="6"/>
      <c r="Q331" s="6"/>
      <c r="R331" s="20"/>
      <c r="S331" s="20"/>
      <c r="T331" s="20"/>
      <c r="U331" s="20"/>
    </row>
    <row r="332" spans="1:21" s="87" customFormat="1" ht="24.95" customHeight="1">
      <c r="A332" s="7"/>
      <c r="B332" s="357" t="s">
        <v>25</v>
      </c>
      <c r="C332" s="417" t="s">
        <v>87</v>
      </c>
      <c r="D332" s="206" t="s">
        <v>88</v>
      </c>
      <c r="E332" s="350" t="s">
        <v>461</v>
      </c>
      <c r="F332" s="350"/>
      <c r="G332" s="350"/>
      <c r="H332" s="211" t="s">
        <v>429</v>
      </c>
      <c r="I332" s="211" t="s">
        <v>430</v>
      </c>
      <c r="J332" s="207" t="s">
        <v>16</v>
      </c>
      <c r="K332" s="207" t="s">
        <v>346</v>
      </c>
      <c r="L332" s="115">
        <v>62.3994</v>
      </c>
      <c r="M332" s="43">
        <v>36</v>
      </c>
      <c r="N332" s="43">
        <v>4</v>
      </c>
      <c r="O332" s="43">
        <v>4</v>
      </c>
      <c r="P332" s="183" t="s">
        <v>142</v>
      </c>
      <c r="Q332" s="183" t="s">
        <v>143</v>
      </c>
      <c r="R332" s="183" t="s">
        <v>144</v>
      </c>
      <c r="S332" s="183" t="s">
        <v>32</v>
      </c>
      <c r="T332" s="257"/>
      <c r="U332" s="201" t="s">
        <v>154</v>
      </c>
    </row>
    <row r="333" spans="1:21" s="87" customFormat="1" ht="24.95" customHeight="1">
      <c r="A333" s="7"/>
      <c r="B333" s="358"/>
      <c r="C333" s="417"/>
      <c r="D333" s="206"/>
      <c r="E333" s="350"/>
      <c r="F333" s="350"/>
      <c r="G333" s="350"/>
      <c r="H333" s="211"/>
      <c r="I333" s="211"/>
      <c r="J333" s="207"/>
      <c r="K333" s="207"/>
      <c r="L333" s="117" t="s">
        <v>89</v>
      </c>
      <c r="M333" s="43">
        <v>4</v>
      </c>
      <c r="N333" s="43">
        <v>0</v>
      </c>
      <c r="O333" s="43">
        <v>0</v>
      </c>
      <c r="P333" s="183"/>
      <c r="Q333" s="183"/>
      <c r="R333" s="183"/>
      <c r="S333" s="183"/>
      <c r="T333" s="257"/>
      <c r="U333" s="257"/>
    </row>
    <row r="334" spans="1:21" s="87" customFormat="1" ht="24.95" customHeight="1">
      <c r="A334" s="7"/>
      <c r="B334" s="358"/>
      <c r="C334" s="417"/>
      <c r="D334" s="206"/>
      <c r="E334" s="350"/>
      <c r="F334" s="350"/>
      <c r="G334" s="350"/>
      <c r="H334" s="211"/>
      <c r="I334" s="211"/>
      <c r="J334" s="207"/>
      <c r="K334" s="207"/>
      <c r="L334" s="115">
        <v>66.043499999999995</v>
      </c>
      <c r="M334" s="43">
        <v>1</v>
      </c>
      <c r="N334" s="43">
        <v>1</v>
      </c>
      <c r="O334" s="43">
        <v>1</v>
      </c>
      <c r="P334" s="183"/>
      <c r="Q334" s="183"/>
      <c r="R334" s="183"/>
      <c r="S334" s="183"/>
      <c r="T334" s="257"/>
      <c r="U334" s="257"/>
    </row>
    <row r="335" spans="1:21" s="87" customFormat="1" ht="24.95" customHeight="1">
      <c r="A335" s="7"/>
      <c r="B335" s="358"/>
      <c r="C335" s="417"/>
      <c r="D335" s="206"/>
      <c r="E335" s="350"/>
      <c r="F335" s="350"/>
      <c r="G335" s="350"/>
      <c r="H335" s="211"/>
      <c r="I335" s="211"/>
      <c r="J335" s="207"/>
      <c r="K335" s="207"/>
      <c r="L335" s="115">
        <v>83.292199999999994</v>
      </c>
      <c r="M335" s="43">
        <v>3</v>
      </c>
      <c r="N335" s="43">
        <v>1</v>
      </c>
      <c r="O335" s="43">
        <v>1</v>
      </c>
      <c r="P335" s="183"/>
      <c r="Q335" s="183"/>
      <c r="R335" s="183"/>
      <c r="S335" s="183"/>
      <c r="T335" s="257"/>
      <c r="U335" s="257"/>
    </row>
    <row r="336" spans="1:21" s="87" customFormat="1" ht="24.95" customHeight="1">
      <c r="A336" s="7"/>
      <c r="B336" s="358"/>
      <c r="C336" s="417"/>
      <c r="D336" s="206"/>
      <c r="E336" s="350"/>
      <c r="F336" s="350"/>
      <c r="G336" s="350"/>
      <c r="H336" s="211"/>
      <c r="I336" s="211"/>
      <c r="J336" s="207"/>
      <c r="K336" s="207"/>
      <c r="L336" s="117" t="s">
        <v>90</v>
      </c>
      <c r="M336" s="43">
        <v>2</v>
      </c>
      <c r="N336" s="43">
        <v>1</v>
      </c>
      <c r="O336" s="43">
        <v>1</v>
      </c>
      <c r="P336" s="183"/>
      <c r="Q336" s="183"/>
      <c r="R336" s="183"/>
      <c r="S336" s="183"/>
      <c r="T336" s="257"/>
      <c r="U336" s="257"/>
    </row>
    <row r="337" spans="1:21" s="87" customFormat="1" ht="24.95" customHeight="1">
      <c r="A337" s="7"/>
      <c r="B337" s="358"/>
      <c r="C337" s="417"/>
      <c r="D337" s="206"/>
      <c r="E337" s="350"/>
      <c r="F337" s="350"/>
      <c r="G337" s="350"/>
      <c r="H337" s="211"/>
      <c r="I337" s="211"/>
      <c r="J337" s="207"/>
      <c r="K337" s="207"/>
      <c r="L337" s="117" t="s">
        <v>91</v>
      </c>
      <c r="M337" s="43">
        <v>2</v>
      </c>
      <c r="N337" s="43">
        <v>1</v>
      </c>
      <c r="O337" s="43">
        <v>1</v>
      </c>
      <c r="P337" s="183"/>
      <c r="Q337" s="183"/>
      <c r="R337" s="183"/>
      <c r="S337" s="183"/>
      <c r="T337" s="257"/>
      <c r="U337" s="257"/>
    </row>
    <row r="338" spans="1:21" s="87" customFormat="1" ht="24.95" customHeight="1">
      <c r="A338" s="7"/>
      <c r="B338" s="358"/>
      <c r="C338" s="417"/>
      <c r="D338" s="206"/>
      <c r="E338" s="350"/>
      <c r="F338" s="350"/>
      <c r="G338" s="350"/>
      <c r="H338" s="211"/>
      <c r="I338" s="211"/>
      <c r="J338" s="207"/>
      <c r="K338" s="207"/>
      <c r="L338" s="117" t="s">
        <v>92</v>
      </c>
      <c r="M338" s="43">
        <v>2</v>
      </c>
      <c r="N338" s="43">
        <v>1</v>
      </c>
      <c r="O338" s="43">
        <v>1</v>
      </c>
      <c r="P338" s="183"/>
      <c r="Q338" s="183"/>
      <c r="R338" s="183"/>
      <c r="S338" s="183"/>
      <c r="T338" s="257"/>
      <c r="U338" s="257"/>
    </row>
    <row r="339" spans="1:21" s="87" customFormat="1" ht="24.95" customHeight="1">
      <c r="A339" s="7"/>
      <c r="B339" s="358"/>
      <c r="C339" s="417"/>
      <c r="D339" s="206"/>
      <c r="E339" s="350"/>
      <c r="F339" s="350"/>
      <c r="G339" s="350"/>
      <c r="H339" s="211"/>
      <c r="I339" s="211"/>
      <c r="J339" s="207"/>
      <c r="K339" s="207"/>
      <c r="L339" s="115">
        <v>82.477699999999999</v>
      </c>
      <c r="M339" s="43">
        <v>25</v>
      </c>
      <c r="N339" s="43">
        <v>4</v>
      </c>
      <c r="O339" s="43">
        <v>4</v>
      </c>
      <c r="P339" s="183"/>
      <c r="Q339" s="183"/>
      <c r="R339" s="183"/>
      <c r="S339" s="183"/>
      <c r="T339" s="257"/>
      <c r="U339" s="257"/>
    </row>
    <row r="340" spans="1:21" s="87" customFormat="1" ht="24.95" customHeight="1">
      <c r="A340" s="7"/>
      <c r="B340" s="358"/>
      <c r="C340" s="417"/>
      <c r="D340" s="206"/>
      <c r="E340" s="350"/>
      <c r="F340" s="350"/>
      <c r="G340" s="350"/>
      <c r="H340" s="211"/>
      <c r="I340" s="211"/>
      <c r="J340" s="207"/>
      <c r="K340" s="207"/>
      <c r="L340" s="117" t="s">
        <v>93</v>
      </c>
      <c r="M340" s="43">
        <v>4</v>
      </c>
      <c r="N340" s="43">
        <v>2</v>
      </c>
      <c r="O340" s="43">
        <v>2</v>
      </c>
      <c r="P340" s="183"/>
      <c r="Q340" s="183"/>
      <c r="R340" s="183"/>
      <c r="S340" s="183"/>
      <c r="T340" s="257"/>
      <c r="U340" s="257"/>
    </row>
    <row r="341" spans="1:21" s="87" customFormat="1" ht="24.95" customHeight="1">
      <c r="A341" s="7"/>
      <c r="B341" s="358"/>
      <c r="C341" s="417"/>
      <c r="D341" s="206"/>
      <c r="E341" s="350"/>
      <c r="F341" s="350"/>
      <c r="G341" s="350"/>
      <c r="H341" s="209" t="s">
        <v>347</v>
      </c>
      <c r="I341" s="209"/>
      <c r="J341" s="209"/>
      <c r="K341" s="209"/>
      <c r="L341" s="209"/>
      <c r="M341" s="44">
        <f>SUM(M332:M340)</f>
        <v>79</v>
      </c>
      <c r="N341" s="44">
        <f>SUM(N332:N340)</f>
        <v>15</v>
      </c>
      <c r="O341" s="44">
        <f>SUM(O332:O340)</f>
        <v>15</v>
      </c>
      <c r="P341" s="183"/>
      <c r="Q341" s="183"/>
      <c r="R341" s="183"/>
      <c r="S341" s="183"/>
      <c r="T341" s="257"/>
      <c r="U341" s="257"/>
    </row>
    <row r="342" spans="1:21" s="87" customFormat="1" ht="24.95" customHeight="1">
      <c r="A342" s="7"/>
      <c r="B342" s="357" t="s">
        <v>25</v>
      </c>
      <c r="C342" s="417" t="s">
        <v>87</v>
      </c>
      <c r="D342" s="206" t="s">
        <v>518</v>
      </c>
      <c r="E342" s="541" t="s">
        <v>519</v>
      </c>
      <c r="F342" s="542"/>
      <c r="G342" s="543"/>
      <c r="H342" s="211" t="s">
        <v>400</v>
      </c>
      <c r="I342" s="211" t="s">
        <v>520</v>
      </c>
      <c r="J342" s="207" t="s">
        <v>16</v>
      </c>
      <c r="K342" s="207" t="s">
        <v>346</v>
      </c>
      <c r="L342" s="115">
        <v>74.825299999999999</v>
      </c>
      <c r="M342" s="43">
        <v>110</v>
      </c>
      <c r="N342" s="473" t="s">
        <v>462</v>
      </c>
      <c r="O342" s="474"/>
      <c r="P342" s="183" t="s">
        <v>472</v>
      </c>
      <c r="Q342" s="183" t="s">
        <v>521</v>
      </c>
      <c r="R342" s="183" t="s">
        <v>522</v>
      </c>
      <c r="S342" s="183" t="s">
        <v>51</v>
      </c>
      <c r="T342" s="257"/>
      <c r="U342" s="201" t="s">
        <v>16</v>
      </c>
    </row>
    <row r="343" spans="1:21" s="87" customFormat="1" ht="24.95" customHeight="1">
      <c r="A343" s="7"/>
      <c r="B343" s="358"/>
      <c r="C343" s="417"/>
      <c r="D343" s="206"/>
      <c r="E343" s="544"/>
      <c r="F343" s="545"/>
      <c r="G343" s="546"/>
      <c r="H343" s="211"/>
      <c r="I343" s="211"/>
      <c r="J343" s="207"/>
      <c r="K343" s="207"/>
      <c r="L343" s="117">
        <v>84.706100000000006</v>
      </c>
      <c r="M343" s="43">
        <v>428</v>
      </c>
      <c r="N343" s="475"/>
      <c r="O343" s="476"/>
      <c r="P343" s="183"/>
      <c r="Q343" s="183"/>
      <c r="R343" s="183"/>
      <c r="S343" s="183"/>
      <c r="T343" s="257"/>
      <c r="U343" s="257"/>
    </row>
    <row r="344" spans="1:21" s="87" customFormat="1" ht="24.95" customHeight="1">
      <c r="A344" s="7"/>
      <c r="B344" s="358"/>
      <c r="C344" s="417"/>
      <c r="D344" s="206"/>
      <c r="E344" s="544"/>
      <c r="F344" s="545"/>
      <c r="G344" s="546"/>
      <c r="H344" s="211"/>
      <c r="I344" s="211"/>
      <c r="J344" s="207"/>
      <c r="K344" s="207"/>
      <c r="L344" s="115">
        <v>84.798199999999994</v>
      </c>
      <c r="M344" s="43">
        <v>170</v>
      </c>
      <c r="N344" s="475"/>
      <c r="O344" s="476"/>
      <c r="P344" s="183"/>
      <c r="Q344" s="183"/>
      <c r="R344" s="183"/>
      <c r="S344" s="183"/>
      <c r="T344" s="257"/>
      <c r="U344" s="257"/>
    </row>
    <row r="345" spans="1:21" s="87" customFormat="1" ht="24.95" customHeight="1">
      <c r="A345" s="7"/>
      <c r="B345" s="358"/>
      <c r="C345" s="417"/>
      <c r="D345" s="206"/>
      <c r="E345" s="544"/>
      <c r="F345" s="545"/>
      <c r="G345" s="546"/>
      <c r="H345" s="211"/>
      <c r="I345" s="211"/>
      <c r="J345" s="207"/>
      <c r="K345" s="207"/>
      <c r="L345" s="115" t="s">
        <v>523</v>
      </c>
      <c r="M345" s="43">
        <v>150</v>
      </c>
      <c r="N345" s="475"/>
      <c r="O345" s="476"/>
      <c r="P345" s="183"/>
      <c r="Q345" s="183"/>
      <c r="R345" s="183"/>
      <c r="S345" s="183"/>
      <c r="T345" s="257"/>
      <c r="U345" s="257"/>
    </row>
    <row r="346" spans="1:21" s="87" customFormat="1" ht="24.95" customHeight="1">
      <c r="A346" s="7"/>
      <c r="B346" s="358"/>
      <c r="C346" s="417"/>
      <c r="D346" s="206"/>
      <c r="E346" s="544"/>
      <c r="F346" s="545"/>
      <c r="G346" s="546"/>
      <c r="H346" s="211"/>
      <c r="I346" s="211"/>
      <c r="J346" s="207"/>
      <c r="K346" s="207"/>
      <c r="L346" s="117" t="s">
        <v>524</v>
      </c>
      <c r="M346" s="43">
        <v>146</v>
      </c>
      <c r="N346" s="477"/>
      <c r="O346" s="478"/>
      <c r="P346" s="183"/>
      <c r="Q346" s="183"/>
      <c r="R346" s="183"/>
      <c r="S346" s="183"/>
      <c r="T346" s="257"/>
      <c r="U346" s="257"/>
    </row>
    <row r="347" spans="1:21" s="87" customFormat="1" ht="24.95" customHeight="1">
      <c r="A347" s="7"/>
      <c r="B347" s="358"/>
      <c r="C347" s="417"/>
      <c r="D347" s="206"/>
      <c r="E347" s="547"/>
      <c r="F347" s="548"/>
      <c r="G347" s="549"/>
      <c r="H347" s="209" t="s">
        <v>347</v>
      </c>
      <c r="I347" s="209"/>
      <c r="J347" s="209"/>
      <c r="K347" s="209"/>
      <c r="L347" s="209"/>
      <c r="M347" s="44">
        <f>SUM(M342:M346)</f>
        <v>1004</v>
      </c>
      <c r="N347" s="44">
        <f>SUM(N342:N346)</f>
        <v>0</v>
      </c>
      <c r="O347" s="44">
        <f>SUM(O342:O346)</f>
        <v>0</v>
      </c>
      <c r="P347" s="183"/>
      <c r="Q347" s="183"/>
      <c r="R347" s="183"/>
      <c r="S347" s="183"/>
      <c r="T347" s="257"/>
      <c r="U347" s="257"/>
    </row>
    <row r="348" spans="1:21" s="87" customFormat="1" ht="24.95" customHeight="1">
      <c r="A348" s="7"/>
      <c r="B348" s="427" t="s">
        <v>17</v>
      </c>
      <c r="C348" s="428"/>
      <c r="D348" s="428"/>
      <c r="E348" s="428"/>
      <c r="F348" s="428"/>
      <c r="G348" s="428"/>
      <c r="H348" s="428"/>
      <c r="I348" s="428"/>
      <c r="J348" s="428"/>
      <c r="K348" s="428"/>
      <c r="L348" s="429"/>
      <c r="M348" s="71">
        <f>M341+M347</f>
        <v>1083</v>
      </c>
      <c r="N348" s="142">
        <v>841</v>
      </c>
      <c r="O348" s="142">
        <v>757</v>
      </c>
      <c r="P348" s="6"/>
      <c r="Q348" s="6"/>
      <c r="R348" s="21"/>
      <c r="S348" s="21"/>
      <c r="T348" s="20"/>
      <c r="U348" s="20"/>
    </row>
    <row r="349" spans="1:21" s="87" customFormat="1" ht="24.95" customHeight="1">
      <c r="A349" s="7"/>
      <c r="B349" s="357" t="s">
        <v>25</v>
      </c>
      <c r="C349" s="417" t="s">
        <v>95</v>
      </c>
      <c r="D349" s="340" t="s">
        <v>96</v>
      </c>
      <c r="E349" s="350" t="s">
        <v>241</v>
      </c>
      <c r="F349" s="350"/>
      <c r="G349" s="350"/>
      <c r="H349" s="338" t="s">
        <v>431</v>
      </c>
      <c r="I349" s="338" t="s">
        <v>432</v>
      </c>
      <c r="J349" s="339" t="s">
        <v>28</v>
      </c>
      <c r="K349" s="339" t="s">
        <v>350</v>
      </c>
      <c r="L349" s="116">
        <v>61.1</v>
      </c>
      <c r="M349" s="43">
        <v>24</v>
      </c>
      <c r="N349" s="56">
        <v>19</v>
      </c>
      <c r="O349" s="56">
        <v>19</v>
      </c>
      <c r="P349" s="183" t="s">
        <v>98</v>
      </c>
      <c r="Q349" s="183" t="s">
        <v>41</v>
      </c>
      <c r="R349" s="183" t="s">
        <v>98</v>
      </c>
      <c r="S349" s="183" t="s">
        <v>40</v>
      </c>
      <c r="T349" s="257"/>
      <c r="U349" s="201" t="s">
        <v>16</v>
      </c>
    </row>
    <row r="350" spans="1:21" s="87" customFormat="1" ht="24.95" customHeight="1">
      <c r="A350" s="7"/>
      <c r="B350" s="358"/>
      <c r="C350" s="417"/>
      <c r="D350" s="340"/>
      <c r="E350" s="350"/>
      <c r="F350" s="350"/>
      <c r="G350" s="350"/>
      <c r="H350" s="338"/>
      <c r="I350" s="338"/>
      <c r="J350" s="339"/>
      <c r="K350" s="339"/>
      <c r="L350" s="116">
        <v>62.8</v>
      </c>
      <c r="M350" s="43">
        <v>8</v>
      </c>
      <c r="N350" s="56">
        <v>5</v>
      </c>
      <c r="O350" s="56">
        <v>5</v>
      </c>
      <c r="P350" s="183"/>
      <c r="Q350" s="183"/>
      <c r="R350" s="183"/>
      <c r="S350" s="183"/>
      <c r="T350" s="257"/>
      <c r="U350" s="257"/>
    </row>
    <row r="351" spans="1:21" s="87" customFormat="1" ht="24.95" customHeight="1">
      <c r="A351" s="7"/>
      <c r="B351" s="358"/>
      <c r="C351" s="417"/>
      <c r="D351" s="340"/>
      <c r="E351" s="350"/>
      <c r="F351" s="350"/>
      <c r="G351" s="350"/>
      <c r="H351" s="338"/>
      <c r="I351" s="338"/>
      <c r="J351" s="339"/>
      <c r="K351" s="339"/>
      <c r="L351" s="116">
        <v>72.2</v>
      </c>
      <c r="M351" s="43">
        <v>16</v>
      </c>
      <c r="N351" s="56">
        <v>7</v>
      </c>
      <c r="O351" s="56">
        <v>7</v>
      </c>
      <c r="P351" s="183"/>
      <c r="Q351" s="183"/>
      <c r="R351" s="183"/>
      <c r="S351" s="183"/>
      <c r="T351" s="257"/>
      <c r="U351" s="257"/>
    </row>
    <row r="352" spans="1:21" s="87" customFormat="1" ht="24.95" customHeight="1">
      <c r="A352" s="7"/>
      <c r="B352" s="358"/>
      <c r="C352" s="417"/>
      <c r="D352" s="340"/>
      <c r="E352" s="350"/>
      <c r="F352" s="350"/>
      <c r="G352" s="350"/>
      <c r="H352" s="209" t="s">
        <v>347</v>
      </c>
      <c r="I352" s="209"/>
      <c r="J352" s="209"/>
      <c r="K352" s="209"/>
      <c r="L352" s="209"/>
      <c r="M352" s="44">
        <f>SUM(M349:M351)</f>
        <v>48</v>
      </c>
      <c r="N352" s="44">
        <f>SUM(N349:N351)</f>
        <v>31</v>
      </c>
      <c r="O352" s="44">
        <f>SUM(O349:O351)</f>
        <v>31</v>
      </c>
      <c r="P352" s="183"/>
      <c r="Q352" s="183"/>
      <c r="R352" s="183"/>
      <c r="S352" s="183"/>
      <c r="T352" s="257"/>
      <c r="U352" s="257"/>
    </row>
    <row r="353" spans="1:22" s="87" customFormat="1" ht="24.95" customHeight="1">
      <c r="A353" s="7"/>
      <c r="B353" s="221" t="s">
        <v>17</v>
      </c>
      <c r="C353" s="222"/>
      <c r="D353" s="222"/>
      <c r="E353" s="222"/>
      <c r="F353" s="222"/>
      <c r="G353" s="222"/>
      <c r="H353" s="222"/>
      <c r="I353" s="222"/>
      <c r="J353" s="222"/>
      <c r="K353" s="222"/>
      <c r="L353" s="223"/>
      <c r="M353" s="71">
        <f>M352</f>
        <v>48</v>
      </c>
      <c r="N353" s="142">
        <v>31</v>
      </c>
      <c r="O353" s="142">
        <v>31</v>
      </c>
      <c r="P353" s="6"/>
      <c r="Q353" s="6"/>
      <c r="R353" s="21"/>
      <c r="S353" s="21"/>
      <c r="T353" s="20"/>
      <c r="U353" s="20"/>
    </row>
    <row r="354" spans="1:22" s="87" customFormat="1" ht="24.95" customHeight="1">
      <c r="A354" s="7"/>
      <c r="B354" s="357" t="s">
        <v>25</v>
      </c>
      <c r="C354" s="224" t="s">
        <v>113</v>
      </c>
      <c r="D354" s="458" t="s">
        <v>222</v>
      </c>
      <c r="E354" s="460" t="s">
        <v>223</v>
      </c>
      <c r="F354" s="461"/>
      <c r="G354" s="462"/>
      <c r="H354" s="277" t="s">
        <v>433</v>
      </c>
      <c r="I354" s="277" t="s">
        <v>434</v>
      </c>
      <c r="J354" s="380" t="s">
        <v>16</v>
      </c>
      <c r="K354" s="380" t="s">
        <v>346</v>
      </c>
      <c r="L354" s="16">
        <v>63.88</v>
      </c>
      <c r="M354" s="80">
        <v>199</v>
      </c>
      <c r="N354" s="491" t="s">
        <v>462</v>
      </c>
      <c r="O354" s="492"/>
      <c r="P354" s="169" t="s">
        <v>224</v>
      </c>
      <c r="Q354" s="169"/>
      <c r="R354" s="169" t="s">
        <v>444</v>
      </c>
      <c r="S354" s="196" t="s">
        <v>40</v>
      </c>
      <c r="T354" s="380"/>
      <c r="U354" s="380" t="s">
        <v>16</v>
      </c>
      <c r="V354" s="165"/>
    </row>
    <row r="355" spans="1:22" s="87" customFormat="1" ht="24.95" customHeight="1">
      <c r="A355" s="7"/>
      <c r="B355" s="358"/>
      <c r="C355" s="225"/>
      <c r="D355" s="459"/>
      <c r="E355" s="463"/>
      <c r="F355" s="464"/>
      <c r="G355" s="465"/>
      <c r="H355" s="381"/>
      <c r="I355" s="381"/>
      <c r="J355" s="381"/>
      <c r="K355" s="381"/>
      <c r="L355" s="16">
        <v>84.99</v>
      </c>
      <c r="M355" s="81">
        <v>111</v>
      </c>
      <c r="N355" s="493"/>
      <c r="O355" s="494"/>
      <c r="P355" s="167"/>
      <c r="Q355" s="167"/>
      <c r="R355" s="167"/>
      <c r="S355" s="197"/>
      <c r="T355" s="381"/>
      <c r="U355" s="381"/>
      <c r="V355" s="165"/>
    </row>
    <row r="356" spans="1:22" s="87" customFormat="1" ht="24.95" customHeight="1">
      <c r="A356" s="7"/>
      <c r="B356" s="358"/>
      <c r="C356" s="225"/>
      <c r="D356" s="459"/>
      <c r="E356" s="463"/>
      <c r="F356" s="464"/>
      <c r="G356" s="465"/>
      <c r="H356" s="210" t="s">
        <v>347</v>
      </c>
      <c r="I356" s="210"/>
      <c r="J356" s="210"/>
      <c r="K356" s="210"/>
      <c r="L356" s="210"/>
      <c r="M356" s="82">
        <f>SUM(M354:M355)</f>
        <v>310</v>
      </c>
      <c r="N356" s="44">
        <v>0</v>
      </c>
      <c r="O356" s="44">
        <v>0</v>
      </c>
      <c r="P356" s="167"/>
      <c r="Q356" s="167"/>
      <c r="R356" s="167"/>
      <c r="S356" s="197"/>
      <c r="T356" s="381"/>
      <c r="U356" s="381"/>
      <c r="V356" s="165"/>
    </row>
    <row r="357" spans="1:22" s="87" customFormat="1" ht="24.95" customHeight="1">
      <c r="A357" s="7"/>
      <c r="B357" s="358"/>
      <c r="C357" s="225"/>
      <c r="D357" s="466" t="s">
        <v>225</v>
      </c>
      <c r="E357" s="415" t="s">
        <v>226</v>
      </c>
      <c r="F357" s="415"/>
      <c r="G357" s="415"/>
      <c r="H357" s="338" t="s">
        <v>435</v>
      </c>
      <c r="I357" s="338" t="s">
        <v>436</v>
      </c>
      <c r="J357" s="339" t="s">
        <v>16</v>
      </c>
      <c r="K357" s="339" t="s">
        <v>346</v>
      </c>
      <c r="L357" s="16">
        <v>84.97</v>
      </c>
      <c r="M357" s="81">
        <v>262</v>
      </c>
      <c r="N357" s="509" t="s">
        <v>462</v>
      </c>
      <c r="O357" s="510"/>
      <c r="P357" s="169" t="s">
        <v>227</v>
      </c>
      <c r="Q357" s="169"/>
      <c r="R357" s="169" t="s">
        <v>191</v>
      </c>
      <c r="S357" s="196" t="s">
        <v>40</v>
      </c>
      <c r="T357" s="385"/>
      <c r="U357" s="169" t="s">
        <v>28</v>
      </c>
      <c r="V357" s="165"/>
    </row>
    <row r="358" spans="1:22" s="87" customFormat="1" ht="24.95" customHeight="1">
      <c r="A358" s="7"/>
      <c r="B358" s="358"/>
      <c r="C358" s="225"/>
      <c r="D358" s="466"/>
      <c r="E358" s="415"/>
      <c r="F358" s="415"/>
      <c r="G358" s="415"/>
      <c r="H358" s="338"/>
      <c r="I358" s="338"/>
      <c r="J358" s="339"/>
      <c r="K358" s="339"/>
      <c r="L358" s="16">
        <v>84.94</v>
      </c>
      <c r="M358" s="81">
        <v>88</v>
      </c>
      <c r="N358" s="511"/>
      <c r="O358" s="512"/>
      <c r="P358" s="167"/>
      <c r="Q358" s="167"/>
      <c r="R358" s="167"/>
      <c r="S358" s="197"/>
      <c r="T358" s="386"/>
      <c r="U358" s="167"/>
      <c r="V358" s="165"/>
    </row>
    <row r="359" spans="1:22" s="87" customFormat="1" ht="24.95" customHeight="1">
      <c r="A359" s="7"/>
      <c r="B359" s="358"/>
      <c r="C359" s="225"/>
      <c r="D359" s="466"/>
      <c r="E359" s="415"/>
      <c r="F359" s="415"/>
      <c r="G359" s="415"/>
      <c r="H359" s="338"/>
      <c r="I359" s="338"/>
      <c r="J359" s="339"/>
      <c r="K359" s="339"/>
      <c r="L359" s="16">
        <v>150.74</v>
      </c>
      <c r="M359" s="81">
        <v>1</v>
      </c>
      <c r="N359" s="511"/>
      <c r="O359" s="512"/>
      <c r="P359" s="167"/>
      <c r="Q359" s="167"/>
      <c r="R359" s="167"/>
      <c r="S359" s="197"/>
      <c r="T359" s="386"/>
      <c r="U359" s="167"/>
      <c r="V359" s="165"/>
    </row>
    <row r="360" spans="1:22" s="87" customFormat="1" ht="24.95" customHeight="1">
      <c r="A360" s="7"/>
      <c r="B360" s="358"/>
      <c r="C360" s="225"/>
      <c r="D360" s="466"/>
      <c r="E360" s="415"/>
      <c r="F360" s="415"/>
      <c r="G360" s="415"/>
      <c r="H360" s="338"/>
      <c r="I360" s="338"/>
      <c r="J360" s="339"/>
      <c r="K360" s="339"/>
      <c r="L360" s="16">
        <v>150.19999999999999</v>
      </c>
      <c r="M360" s="81">
        <v>1</v>
      </c>
      <c r="N360" s="513"/>
      <c r="O360" s="514"/>
      <c r="P360" s="167"/>
      <c r="Q360" s="167"/>
      <c r="R360" s="167"/>
      <c r="S360" s="197"/>
      <c r="T360" s="386"/>
      <c r="U360" s="167"/>
      <c r="V360" s="165"/>
    </row>
    <row r="361" spans="1:22" s="87" customFormat="1" ht="24.95" customHeight="1">
      <c r="A361" s="7"/>
      <c r="B361" s="359"/>
      <c r="C361" s="226"/>
      <c r="D361" s="466"/>
      <c r="E361" s="415"/>
      <c r="F361" s="415"/>
      <c r="G361" s="415"/>
      <c r="H361" s="209" t="s">
        <v>347</v>
      </c>
      <c r="I361" s="209"/>
      <c r="J361" s="209"/>
      <c r="K361" s="209"/>
      <c r="L361" s="209"/>
      <c r="M361" s="74">
        <f>SUM(M357:M360)</f>
        <v>352</v>
      </c>
      <c r="N361" s="44">
        <v>0</v>
      </c>
      <c r="O361" s="44">
        <v>0</v>
      </c>
      <c r="P361" s="168"/>
      <c r="Q361" s="168"/>
      <c r="R361" s="168"/>
      <c r="S361" s="198"/>
      <c r="T361" s="387"/>
      <c r="U361" s="168"/>
      <c r="V361" s="165"/>
    </row>
    <row r="362" spans="1:22" s="87" customFormat="1" ht="24.95" customHeight="1">
      <c r="A362" s="7"/>
      <c r="B362" s="221" t="s">
        <v>17</v>
      </c>
      <c r="C362" s="222"/>
      <c r="D362" s="222"/>
      <c r="E362" s="222"/>
      <c r="F362" s="222"/>
      <c r="G362" s="222"/>
      <c r="H362" s="222"/>
      <c r="I362" s="222"/>
      <c r="J362" s="222"/>
      <c r="K362" s="222"/>
      <c r="L362" s="223"/>
      <c r="M362" s="71">
        <f>M361+M356</f>
        <v>662</v>
      </c>
      <c r="N362" s="142">
        <v>539</v>
      </c>
      <c r="O362" s="142">
        <v>531</v>
      </c>
      <c r="P362" s="6"/>
      <c r="Q362" s="6"/>
      <c r="R362" s="21"/>
      <c r="S362" s="21"/>
      <c r="T362" s="20"/>
      <c r="U362" s="20"/>
    </row>
    <row r="363" spans="1:22" s="87" customFormat="1" ht="24.95" customHeight="1">
      <c r="A363" s="7"/>
      <c r="B363" s="271" t="s">
        <v>81</v>
      </c>
      <c r="C363" s="224" t="s">
        <v>119</v>
      </c>
      <c r="D363" s="340" t="s">
        <v>213</v>
      </c>
      <c r="E363" s="350" t="s">
        <v>97</v>
      </c>
      <c r="F363" s="350"/>
      <c r="G363" s="350"/>
      <c r="H363" s="338" t="s">
        <v>437</v>
      </c>
      <c r="I363" s="338" t="s">
        <v>438</v>
      </c>
      <c r="J363" s="339" t="s">
        <v>28</v>
      </c>
      <c r="K363" s="339" t="s">
        <v>350</v>
      </c>
      <c r="L363" s="116">
        <v>59.9283</v>
      </c>
      <c r="M363" s="43">
        <v>70</v>
      </c>
      <c r="N363" s="43">
        <v>0</v>
      </c>
      <c r="O363" s="43">
        <v>0</v>
      </c>
      <c r="P363" s="183" t="s">
        <v>328</v>
      </c>
      <c r="Q363" s="183" t="s">
        <v>330</v>
      </c>
      <c r="R363" s="183" t="s">
        <v>332</v>
      </c>
      <c r="S363" s="183" t="s">
        <v>40</v>
      </c>
      <c r="T363" s="201"/>
      <c r="U363" s="201" t="s">
        <v>154</v>
      </c>
    </row>
    <row r="364" spans="1:22" s="87" customFormat="1" ht="24.95" customHeight="1">
      <c r="A364" s="7"/>
      <c r="B364" s="272"/>
      <c r="C364" s="225"/>
      <c r="D364" s="340"/>
      <c r="E364" s="350"/>
      <c r="F364" s="350"/>
      <c r="G364" s="350"/>
      <c r="H364" s="338"/>
      <c r="I364" s="338"/>
      <c r="J364" s="339"/>
      <c r="K364" s="339"/>
      <c r="L364" s="116">
        <v>74.936800000000005</v>
      </c>
      <c r="M364" s="43">
        <v>99</v>
      </c>
      <c r="N364" s="43">
        <v>0</v>
      </c>
      <c r="O364" s="43">
        <v>0</v>
      </c>
      <c r="P364" s="183"/>
      <c r="Q364" s="183"/>
      <c r="R364" s="183"/>
      <c r="S364" s="183"/>
      <c r="T364" s="257"/>
      <c r="U364" s="201"/>
    </row>
    <row r="365" spans="1:22" s="87" customFormat="1" ht="24.95" customHeight="1">
      <c r="A365" s="7"/>
      <c r="B365" s="272"/>
      <c r="C365" s="225"/>
      <c r="D365" s="340"/>
      <c r="E365" s="350"/>
      <c r="F365" s="350"/>
      <c r="G365" s="350"/>
      <c r="H365" s="338"/>
      <c r="I365" s="338"/>
      <c r="J365" s="339"/>
      <c r="K365" s="339"/>
      <c r="L365" s="116">
        <v>74.974000000000004</v>
      </c>
      <c r="M365" s="43">
        <v>33</v>
      </c>
      <c r="N365" s="43">
        <v>0</v>
      </c>
      <c r="O365" s="43">
        <v>0</v>
      </c>
      <c r="P365" s="183"/>
      <c r="Q365" s="183"/>
      <c r="R365" s="183"/>
      <c r="S365" s="183"/>
      <c r="T365" s="257"/>
      <c r="U365" s="201"/>
    </row>
    <row r="366" spans="1:22" s="87" customFormat="1" ht="24.95" customHeight="1">
      <c r="A366" s="7"/>
      <c r="B366" s="272"/>
      <c r="C366" s="225"/>
      <c r="D366" s="340"/>
      <c r="E366" s="350"/>
      <c r="F366" s="350"/>
      <c r="G366" s="350"/>
      <c r="H366" s="338"/>
      <c r="I366" s="338"/>
      <c r="J366" s="339"/>
      <c r="K366" s="339"/>
      <c r="L366" s="116">
        <v>84.927300000000002</v>
      </c>
      <c r="M366" s="43">
        <v>138</v>
      </c>
      <c r="N366" s="43">
        <v>0</v>
      </c>
      <c r="O366" s="43">
        <v>0</v>
      </c>
      <c r="P366" s="183"/>
      <c r="Q366" s="183"/>
      <c r="R366" s="183"/>
      <c r="S366" s="183"/>
      <c r="T366" s="257"/>
      <c r="U366" s="201"/>
    </row>
    <row r="367" spans="1:22" s="87" customFormat="1" ht="24.95" customHeight="1">
      <c r="A367" s="7"/>
      <c r="B367" s="272"/>
      <c r="C367" s="225"/>
      <c r="D367" s="340"/>
      <c r="E367" s="350"/>
      <c r="F367" s="350"/>
      <c r="G367" s="350"/>
      <c r="H367" s="338"/>
      <c r="I367" s="338"/>
      <c r="J367" s="339"/>
      <c r="K367" s="339"/>
      <c r="L367" s="116">
        <v>91.131299999999996</v>
      </c>
      <c r="M367" s="43">
        <v>6</v>
      </c>
      <c r="N367" s="43">
        <v>0</v>
      </c>
      <c r="O367" s="43">
        <v>0</v>
      </c>
      <c r="P367" s="183"/>
      <c r="Q367" s="183"/>
      <c r="R367" s="183"/>
      <c r="S367" s="183"/>
      <c r="T367" s="257"/>
      <c r="U367" s="201"/>
    </row>
    <row r="368" spans="1:22" s="87" customFormat="1" ht="24.95" customHeight="1">
      <c r="A368" s="7"/>
      <c r="B368" s="272"/>
      <c r="C368" s="225"/>
      <c r="D368" s="340"/>
      <c r="E368" s="350"/>
      <c r="F368" s="350"/>
      <c r="G368" s="350"/>
      <c r="H368" s="338"/>
      <c r="I368" s="338"/>
      <c r="J368" s="339"/>
      <c r="K368" s="339"/>
      <c r="L368" s="116">
        <v>94.906499999999994</v>
      </c>
      <c r="M368" s="43">
        <v>6</v>
      </c>
      <c r="N368" s="43">
        <v>1</v>
      </c>
      <c r="O368" s="43">
        <v>1</v>
      </c>
      <c r="P368" s="183"/>
      <c r="Q368" s="183"/>
      <c r="R368" s="183"/>
      <c r="S368" s="183"/>
      <c r="T368" s="257"/>
      <c r="U368" s="201"/>
    </row>
    <row r="369" spans="1:23" s="87" customFormat="1" ht="24.95" customHeight="1">
      <c r="A369" s="7"/>
      <c r="B369" s="272"/>
      <c r="C369" s="225"/>
      <c r="D369" s="340"/>
      <c r="E369" s="350"/>
      <c r="F369" s="350"/>
      <c r="G369" s="350"/>
      <c r="H369" s="338"/>
      <c r="I369" s="338"/>
      <c r="J369" s="339"/>
      <c r="K369" s="339"/>
      <c r="L369" s="116">
        <v>100.04130000000001</v>
      </c>
      <c r="M369" s="43">
        <v>2</v>
      </c>
      <c r="N369" s="43">
        <v>0</v>
      </c>
      <c r="O369" s="43">
        <v>0</v>
      </c>
      <c r="P369" s="183"/>
      <c r="Q369" s="183"/>
      <c r="R369" s="183"/>
      <c r="S369" s="183"/>
      <c r="T369" s="257"/>
      <c r="U369" s="201"/>
    </row>
    <row r="370" spans="1:23" s="87" customFormat="1" ht="24.95" customHeight="1">
      <c r="A370" s="7"/>
      <c r="B370" s="272"/>
      <c r="C370" s="225"/>
      <c r="D370" s="340"/>
      <c r="E370" s="350"/>
      <c r="F370" s="350"/>
      <c r="G370" s="350"/>
      <c r="H370" s="338"/>
      <c r="I370" s="338"/>
      <c r="J370" s="339"/>
      <c r="K370" s="339"/>
      <c r="L370" s="116">
        <v>115.49850000000001</v>
      </c>
      <c r="M370" s="43">
        <v>34</v>
      </c>
      <c r="N370" s="43">
        <v>5</v>
      </c>
      <c r="O370" s="43">
        <v>5</v>
      </c>
      <c r="P370" s="183"/>
      <c r="Q370" s="183"/>
      <c r="R370" s="183"/>
      <c r="S370" s="183"/>
      <c r="T370" s="257"/>
      <c r="U370" s="201"/>
    </row>
    <row r="371" spans="1:23" s="87" customFormat="1" ht="24.95" customHeight="1">
      <c r="A371" s="7"/>
      <c r="B371" s="272"/>
      <c r="C371" s="225"/>
      <c r="D371" s="340"/>
      <c r="E371" s="350"/>
      <c r="F371" s="350"/>
      <c r="G371" s="350"/>
      <c r="H371" s="338"/>
      <c r="I371" s="338"/>
      <c r="J371" s="339"/>
      <c r="K371" s="339"/>
      <c r="L371" s="116">
        <v>122.3625</v>
      </c>
      <c r="M371" s="43">
        <v>2</v>
      </c>
      <c r="N371" s="43">
        <v>1</v>
      </c>
      <c r="O371" s="43">
        <v>1</v>
      </c>
      <c r="P371" s="183"/>
      <c r="Q371" s="183"/>
      <c r="R371" s="183"/>
      <c r="S371" s="183"/>
      <c r="T371" s="257"/>
      <c r="U371" s="201"/>
    </row>
    <row r="372" spans="1:23" s="87" customFormat="1" ht="24.95" customHeight="1">
      <c r="A372" s="7"/>
      <c r="B372" s="272"/>
      <c r="C372" s="225"/>
      <c r="D372" s="340"/>
      <c r="E372" s="350"/>
      <c r="F372" s="350"/>
      <c r="G372" s="350"/>
      <c r="H372" s="338"/>
      <c r="I372" s="338"/>
      <c r="J372" s="339"/>
      <c r="K372" s="339"/>
      <c r="L372" s="116">
        <v>126.9297</v>
      </c>
      <c r="M372" s="43">
        <v>2</v>
      </c>
      <c r="N372" s="43">
        <v>0</v>
      </c>
      <c r="O372" s="43">
        <v>0</v>
      </c>
      <c r="P372" s="183"/>
      <c r="Q372" s="183"/>
      <c r="R372" s="183"/>
      <c r="S372" s="183"/>
      <c r="T372" s="257"/>
      <c r="U372" s="257"/>
    </row>
    <row r="373" spans="1:23" s="87" customFormat="1" ht="24.95" customHeight="1">
      <c r="A373" s="7"/>
      <c r="B373" s="272"/>
      <c r="C373" s="225"/>
      <c r="D373" s="340"/>
      <c r="E373" s="350"/>
      <c r="F373" s="350"/>
      <c r="G373" s="350"/>
      <c r="H373" s="338"/>
      <c r="I373" s="338"/>
      <c r="J373" s="339"/>
      <c r="K373" s="339"/>
      <c r="L373" s="116">
        <v>132.5925</v>
      </c>
      <c r="M373" s="43">
        <v>1</v>
      </c>
      <c r="N373" s="43">
        <v>0</v>
      </c>
      <c r="O373" s="43">
        <v>0</v>
      </c>
      <c r="P373" s="183"/>
      <c r="Q373" s="183"/>
      <c r="R373" s="183"/>
      <c r="S373" s="183"/>
      <c r="T373" s="257"/>
      <c r="U373" s="257"/>
    </row>
    <row r="374" spans="1:23" s="87" customFormat="1" ht="24.95" customHeight="1">
      <c r="A374" s="7"/>
      <c r="B374" s="272"/>
      <c r="C374" s="225"/>
      <c r="D374" s="340"/>
      <c r="E374" s="350"/>
      <c r="F374" s="350"/>
      <c r="G374" s="350"/>
      <c r="H374" s="209" t="s">
        <v>347</v>
      </c>
      <c r="I374" s="209"/>
      <c r="J374" s="209"/>
      <c r="K374" s="209"/>
      <c r="L374" s="209"/>
      <c r="M374" s="44">
        <f>SUM(M363:M373)</f>
        <v>393</v>
      </c>
      <c r="N374" s="44">
        <f>SUM(N363:N373)</f>
        <v>7</v>
      </c>
      <c r="O374" s="44">
        <f>SUM(O363:O373)</f>
        <v>7</v>
      </c>
      <c r="P374" s="183"/>
      <c r="Q374" s="183"/>
      <c r="R374" s="183"/>
      <c r="S374" s="183"/>
      <c r="T374" s="257"/>
      <c r="U374" s="257"/>
    </row>
    <row r="375" spans="1:23" s="30" customFormat="1" ht="21.75" customHeight="1">
      <c r="A375" s="7"/>
      <c r="B375" s="272"/>
      <c r="C375" s="225"/>
      <c r="D375" s="185" t="s">
        <v>237</v>
      </c>
      <c r="E375" s="227" t="s">
        <v>238</v>
      </c>
      <c r="F375" s="228"/>
      <c r="G375" s="229"/>
      <c r="H375" s="286" t="s">
        <v>439</v>
      </c>
      <c r="I375" s="286" t="s">
        <v>374</v>
      </c>
      <c r="J375" s="289" t="s">
        <v>16</v>
      </c>
      <c r="K375" s="289" t="s">
        <v>346</v>
      </c>
      <c r="L375" s="89">
        <v>84.998800000000003</v>
      </c>
      <c r="M375" s="73">
        <v>48</v>
      </c>
      <c r="N375" s="73">
        <v>9</v>
      </c>
      <c r="O375" s="73">
        <v>0</v>
      </c>
      <c r="P375" s="169" t="s">
        <v>329</v>
      </c>
      <c r="Q375" s="169" t="s">
        <v>331</v>
      </c>
      <c r="R375" s="169" t="s">
        <v>333</v>
      </c>
      <c r="S375" s="169" t="s">
        <v>51</v>
      </c>
      <c r="T375" s="169"/>
      <c r="U375" s="169" t="s">
        <v>16</v>
      </c>
      <c r="W375" s="99"/>
    </row>
    <row r="376" spans="1:23" s="30" customFormat="1" ht="21.75" customHeight="1">
      <c r="A376" s="7"/>
      <c r="B376" s="272"/>
      <c r="C376" s="225"/>
      <c r="D376" s="186"/>
      <c r="E376" s="230"/>
      <c r="F376" s="231"/>
      <c r="G376" s="232"/>
      <c r="H376" s="287"/>
      <c r="I376" s="287"/>
      <c r="J376" s="290"/>
      <c r="K376" s="290"/>
      <c r="L376" s="89">
        <v>84.997900000000001</v>
      </c>
      <c r="M376" s="73">
        <v>24</v>
      </c>
      <c r="N376" s="73">
        <v>21</v>
      </c>
      <c r="O376" s="73">
        <v>22</v>
      </c>
      <c r="P376" s="167"/>
      <c r="Q376" s="167"/>
      <c r="R376" s="167"/>
      <c r="S376" s="167"/>
      <c r="T376" s="167"/>
      <c r="U376" s="167"/>
      <c r="W376" s="99"/>
    </row>
    <row r="377" spans="1:23" s="30" customFormat="1" ht="21.75" customHeight="1">
      <c r="A377" s="7"/>
      <c r="B377" s="272"/>
      <c r="C377" s="225"/>
      <c r="D377" s="186"/>
      <c r="E377" s="230"/>
      <c r="F377" s="231"/>
      <c r="G377" s="232"/>
      <c r="H377" s="287"/>
      <c r="I377" s="287"/>
      <c r="J377" s="290"/>
      <c r="K377" s="290"/>
      <c r="L377" s="89">
        <v>84.992900000000006</v>
      </c>
      <c r="M377" s="73">
        <v>24</v>
      </c>
      <c r="N377" s="73">
        <v>13</v>
      </c>
      <c r="O377" s="73">
        <v>3</v>
      </c>
      <c r="P377" s="167"/>
      <c r="Q377" s="167"/>
      <c r="R377" s="167"/>
      <c r="S377" s="167"/>
      <c r="T377" s="167"/>
      <c r="U377" s="167"/>
      <c r="W377" s="99"/>
    </row>
    <row r="378" spans="1:23" s="30" customFormat="1" ht="21.75" customHeight="1">
      <c r="A378" s="7"/>
      <c r="B378" s="272"/>
      <c r="C378" s="225"/>
      <c r="D378" s="186"/>
      <c r="E378" s="230"/>
      <c r="F378" s="231"/>
      <c r="G378" s="232"/>
      <c r="H378" s="287"/>
      <c r="I378" s="287"/>
      <c r="J378" s="290"/>
      <c r="K378" s="290"/>
      <c r="L378" s="89">
        <v>84.994799999999998</v>
      </c>
      <c r="M378" s="73">
        <v>24</v>
      </c>
      <c r="N378" s="73">
        <v>1</v>
      </c>
      <c r="O378" s="73">
        <v>0</v>
      </c>
      <c r="P378" s="167"/>
      <c r="Q378" s="167"/>
      <c r="R378" s="167"/>
      <c r="S378" s="167"/>
      <c r="T378" s="167"/>
      <c r="U378" s="167"/>
      <c r="W378" s="99"/>
    </row>
    <row r="379" spans="1:23" s="30" customFormat="1" ht="21.75" customHeight="1">
      <c r="A379" s="7"/>
      <c r="B379" s="272"/>
      <c r="C379" s="225"/>
      <c r="D379" s="186"/>
      <c r="E379" s="230"/>
      <c r="F379" s="231"/>
      <c r="G379" s="232"/>
      <c r="H379" s="287"/>
      <c r="I379" s="287"/>
      <c r="J379" s="290"/>
      <c r="K379" s="290"/>
      <c r="L379" s="89">
        <v>129.4143</v>
      </c>
      <c r="M379" s="73">
        <v>1</v>
      </c>
      <c r="N379" s="73">
        <v>1</v>
      </c>
      <c r="O379" s="73">
        <v>1</v>
      </c>
      <c r="P379" s="167"/>
      <c r="Q379" s="167"/>
      <c r="R379" s="167"/>
      <c r="S379" s="167"/>
      <c r="T379" s="167"/>
      <c r="U379" s="167"/>
      <c r="W379" s="99"/>
    </row>
    <row r="380" spans="1:23" s="30" customFormat="1" ht="21.75" customHeight="1">
      <c r="A380" s="7"/>
      <c r="B380" s="272"/>
      <c r="C380" s="225"/>
      <c r="D380" s="186"/>
      <c r="E380" s="230"/>
      <c r="F380" s="231"/>
      <c r="G380" s="232"/>
      <c r="H380" s="287"/>
      <c r="I380" s="287"/>
      <c r="J380" s="290"/>
      <c r="K380" s="290"/>
      <c r="L380" s="89">
        <v>147.67310000000001</v>
      </c>
      <c r="M380" s="73">
        <v>1</v>
      </c>
      <c r="N380" s="43">
        <v>0</v>
      </c>
      <c r="O380" s="43">
        <v>0</v>
      </c>
      <c r="P380" s="167"/>
      <c r="Q380" s="167"/>
      <c r="R380" s="167"/>
      <c r="S380" s="167"/>
      <c r="T380" s="167"/>
      <c r="U380" s="167"/>
      <c r="W380" s="99"/>
    </row>
    <row r="381" spans="1:23" s="30" customFormat="1" ht="21.75" customHeight="1">
      <c r="A381" s="7"/>
      <c r="B381" s="272"/>
      <c r="C381" s="225"/>
      <c r="D381" s="186"/>
      <c r="E381" s="230"/>
      <c r="F381" s="231"/>
      <c r="G381" s="232"/>
      <c r="H381" s="287"/>
      <c r="I381" s="287"/>
      <c r="J381" s="290"/>
      <c r="K381" s="290"/>
      <c r="L381" s="89">
        <v>176.04509999999999</v>
      </c>
      <c r="M381" s="73">
        <v>1</v>
      </c>
      <c r="N381" s="43">
        <v>0</v>
      </c>
      <c r="O381" s="43">
        <v>0</v>
      </c>
      <c r="P381" s="167"/>
      <c r="Q381" s="167"/>
      <c r="R381" s="167"/>
      <c r="S381" s="167"/>
      <c r="T381" s="167"/>
      <c r="U381" s="167"/>
      <c r="W381" s="99"/>
    </row>
    <row r="382" spans="1:23" s="30" customFormat="1" ht="21.75" customHeight="1">
      <c r="A382" s="7"/>
      <c r="B382" s="273"/>
      <c r="C382" s="226"/>
      <c r="D382" s="284"/>
      <c r="E382" s="233"/>
      <c r="F382" s="234"/>
      <c r="G382" s="235"/>
      <c r="H382" s="170" t="s">
        <v>347</v>
      </c>
      <c r="I382" s="171"/>
      <c r="J382" s="171"/>
      <c r="K382" s="171"/>
      <c r="L382" s="172"/>
      <c r="M382" s="74">
        <f>SUM(M375:M381)</f>
        <v>123</v>
      </c>
      <c r="N382" s="74">
        <f>SUM(N375:N381)</f>
        <v>45</v>
      </c>
      <c r="O382" s="74">
        <f>SUM(O375:O381)</f>
        <v>26</v>
      </c>
      <c r="P382" s="168"/>
      <c r="Q382" s="168"/>
      <c r="R382" s="168"/>
      <c r="S382" s="168"/>
      <c r="T382" s="168"/>
      <c r="U382" s="168"/>
    </row>
    <row r="383" spans="1:23" s="87" customFormat="1" ht="24.95" customHeight="1">
      <c r="A383" s="7"/>
      <c r="B383" s="221" t="s">
        <v>17</v>
      </c>
      <c r="C383" s="222"/>
      <c r="D383" s="222"/>
      <c r="E383" s="222"/>
      <c r="F383" s="222"/>
      <c r="G383" s="222"/>
      <c r="H383" s="222"/>
      <c r="I383" s="222"/>
      <c r="J383" s="222"/>
      <c r="K383" s="222"/>
      <c r="L383" s="223"/>
      <c r="M383" s="71">
        <f>M374+M382</f>
        <v>516</v>
      </c>
      <c r="N383" s="142">
        <v>52</v>
      </c>
      <c r="O383" s="142">
        <v>33</v>
      </c>
      <c r="P383" s="6"/>
      <c r="Q383" s="6"/>
      <c r="R383" s="21"/>
      <c r="S383" s="21"/>
      <c r="T383" s="20"/>
      <c r="U383" s="20"/>
    </row>
    <row r="386" spans="13:15">
      <c r="M386" s="17"/>
      <c r="N386" s="17"/>
      <c r="O386" s="143"/>
    </row>
    <row r="393" spans="13:15">
      <c r="O393" s="143"/>
    </row>
  </sheetData>
  <mergeCells count="1007">
    <mergeCell ref="U342:U347"/>
    <mergeCell ref="H347:L347"/>
    <mergeCell ref="N342:O346"/>
    <mergeCell ref="B342:B347"/>
    <mergeCell ref="C342:C347"/>
    <mergeCell ref="D342:D347"/>
    <mergeCell ref="E342:G347"/>
    <mergeCell ref="H342:H346"/>
    <mergeCell ref="I342:I346"/>
    <mergeCell ref="J342:J346"/>
    <mergeCell ref="K342:K346"/>
    <mergeCell ref="P342:P347"/>
    <mergeCell ref="P314:P324"/>
    <mergeCell ref="Q314:Q324"/>
    <mergeCell ref="R314:R324"/>
    <mergeCell ref="S314:S324"/>
    <mergeCell ref="T314:T324"/>
    <mergeCell ref="U314:U324"/>
    <mergeCell ref="H324:L324"/>
    <mergeCell ref="D325:D330"/>
    <mergeCell ref="E325:G330"/>
    <mergeCell ref="H325:H329"/>
    <mergeCell ref="I325:I329"/>
    <mergeCell ref="J325:J329"/>
    <mergeCell ref="K325:K329"/>
    <mergeCell ref="P325:P330"/>
    <mergeCell ref="Q325:Q330"/>
    <mergeCell ref="R325:R330"/>
    <mergeCell ref="S325:S330"/>
    <mergeCell ref="T325:T330"/>
    <mergeCell ref="U325:U330"/>
    <mergeCell ref="H330:L330"/>
    <mergeCell ref="V131:V137"/>
    <mergeCell ref="B186:B217"/>
    <mergeCell ref="C186:C217"/>
    <mergeCell ref="N211:O216"/>
    <mergeCell ref="D314:D324"/>
    <mergeCell ref="E314:G324"/>
    <mergeCell ref="H314:H323"/>
    <mergeCell ref="I314:I323"/>
    <mergeCell ref="J314:J323"/>
    <mergeCell ref="K314:K323"/>
    <mergeCell ref="B307:B330"/>
    <mergeCell ref="C307:C330"/>
    <mergeCell ref="D211:D217"/>
    <mergeCell ref="E211:G217"/>
    <mergeCell ref="H211:H216"/>
    <mergeCell ref="I211:I216"/>
    <mergeCell ref="J211:J216"/>
    <mergeCell ref="K211:K216"/>
    <mergeCell ref="J307:J309"/>
    <mergeCell ref="K307:K309"/>
    <mergeCell ref="B306:L306"/>
    <mergeCell ref="D307:D310"/>
    <mergeCell ref="K291:K298"/>
    <mergeCell ref="H299:L299"/>
    <mergeCell ref="H300:H304"/>
    <mergeCell ref="I300:I304"/>
    <mergeCell ref="K300:K304"/>
    <mergeCell ref="E291:G299"/>
    <mergeCell ref="H305:L305"/>
    <mergeCell ref="D291:D299"/>
    <mergeCell ref="J300:J304"/>
    <mergeCell ref="K232:K236"/>
    <mergeCell ref="H177:H178"/>
    <mergeCell ref="P211:P217"/>
    <mergeCell ref="Q211:Q217"/>
    <mergeCell ref="R211:R217"/>
    <mergeCell ref="S211:S217"/>
    <mergeCell ref="T211:T217"/>
    <mergeCell ref="U211:U217"/>
    <mergeCell ref="V211:V217"/>
    <mergeCell ref="N53:O54"/>
    <mergeCell ref="N131:O136"/>
    <mergeCell ref="N291:O298"/>
    <mergeCell ref="N300:O304"/>
    <mergeCell ref="N357:O360"/>
    <mergeCell ref="N354:O355"/>
    <mergeCell ref="N180:O183"/>
    <mergeCell ref="N186:O189"/>
    <mergeCell ref="N191:O193"/>
    <mergeCell ref="N195:O198"/>
    <mergeCell ref="N200:O203"/>
    <mergeCell ref="N205:O209"/>
    <mergeCell ref="N247:O253"/>
    <mergeCell ref="N255:O258"/>
    <mergeCell ref="N260:O264"/>
    <mergeCell ref="V109:V113"/>
    <mergeCell ref="P200:P204"/>
    <mergeCell ref="Q200:Q204"/>
    <mergeCell ref="R200:R204"/>
    <mergeCell ref="T200:T204"/>
    <mergeCell ref="U200:U204"/>
    <mergeCell ref="V200:V204"/>
    <mergeCell ref="S200:S204"/>
    <mergeCell ref="V124:V130"/>
    <mergeCell ref="H172:H175"/>
    <mergeCell ref="N10:O14"/>
    <mergeCell ref="N16:O22"/>
    <mergeCell ref="N24:O26"/>
    <mergeCell ref="N28:O34"/>
    <mergeCell ref="N56:O60"/>
    <mergeCell ref="N62:O66"/>
    <mergeCell ref="N68:O77"/>
    <mergeCell ref="H228:L228"/>
    <mergeCell ref="H229:H230"/>
    <mergeCell ref="I229:I230"/>
    <mergeCell ref="J229:J230"/>
    <mergeCell ref="K229:K230"/>
    <mergeCell ref="K205:K209"/>
    <mergeCell ref="H15:L15"/>
    <mergeCell ref="H16:H22"/>
    <mergeCell ref="I16:I22"/>
    <mergeCell ref="J16:J22"/>
    <mergeCell ref="K16:K22"/>
    <mergeCell ref="H23:L23"/>
    <mergeCell ref="H24:H26"/>
    <mergeCell ref="I24:I26"/>
    <mergeCell ref="J24:J26"/>
    <mergeCell ref="K24:K26"/>
    <mergeCell ref="H98:L98"/>
    <mergeCell ref="K225:K227"/>
    <mergeCell ref="N146:O147"/>
    <mergeCell ref="N156:O157"/>
    <mergeCell ref="N169:O169"/>
    <mergeCell ref="I172:I175"/>
    <mergeCell ref="J172:J175"/>
    <mergeCell ref="H176:L176"/>
    <mergeCell ref="D205:D210"/>
    <mergeCell ref="E205:G210"/>
    <mergeCell ref="J219:J223"/>
    <mergeCell ref="K219:K223"/>
    <mergeCell ref="H205:H209"/>
    <mergeCell ref="D200:D204"/>
    <mergeCell ref="E200:G204"/>
    <mergeCell ref="H200:H203"/>
    <mergeCell ref="I200:I203"/>
    <mergeCell ref="J200:J203"/>
    <mergeCell ref="K200:K203"/>
    <mergeCell ref="J191:J193"/>
    <mergeCell ref="D180:D184"/>
    <mergeCell ref="E180:G184"/>
    <mergeCell ref="H180:H183"/>
    <mergeCell ref="I180:I183"/>
    <mergeCell ref="J180:J183"/>
    <mergeCell ref="K180:K183"/>
    <mergeCell ref="H184:L184"/>
    <mergeCell ref="D131:D137"/>
    <mergeCell ref="D139:D141"/>
    <mergeCell ref="V118:V123"/>
    <mergeCell ref="U139:U141"/>
    <mergeCell ref="J363:J373"/>
    <mergeCell ref="K363:K373"/>
    <mergeCell ref="H349:H351"/>
    <mergeCell ref="I349:I351"/>
    <mergeCell ref="J349:J351"/>
    <mergeCell ref="K349:K351"/>
    <mergeCell ref="H352:L352"/>
    <mergeCell ref="H357:H360"/>
    <mergeCell ref="I357:I360"/>
    <mergeCell ref="J357:J360"/>
    <mergeCell ref="K357:K360"/>
    <mergeCell ref="B353:L353"/>
    <mergeCell ref="E349:G352"/>
    <mergeCell ref="D354:D356"/>
    <mergeCell ref="E354:G356"/>
    <mergeCell ref="B349:B352"/>
    <mergeCell ref="D357:D361"/>
    <mergeCell ref="H354:H355"/>
    <mergeCell ref="I354:I355"/>
    <mergeCell ref="J354:J355"/>
    <mergeCell ref="K354:K355"/>
    <mergeCell ref="D349:D352"/>
    <mergeCell ref="J243:J245"/>
    <mergeCell ref="K243:K245"/>
    <mergeCell ref="H361:L361"/>
    <mergeCell ref="B172:B184"/>
    <mergeCell ref="E172:G176"/>
    <mergeCell ref="C172:C184"/>
    <mergeCell ref="C349:C352"/>
    <mergeCell ref="C139:C170"/>
    <mergeCell ref="D169:D170"/>
    <mergeCell ref="E169:G170"/>
    <mergeCell ref="D159:D164"/>
    <mergeCell ref="J162:J163"/>
    <mergeCell ref="D142:D145"/>
    <mergeCell ref="E142:G145"/>
    <mergeCell ref="H159:H160"/>
    <mergeCell ref="I159:I160"/>
    <mergeCell ref="J159:J160"/>
    <mergeCell ref="H165:H167"/>
    <mergeCell ref="I165:I167"/>
    <mergeCell ref="J165:J167"/>
    <mergeCell ref="H168:L168"/>
    <mergeCell ref="H170:L170"/>
    <mergeCell ref="D165:D168"/>
    <mergeCell ref="E156:G158"/>
    <mergeCell ref="I156:I157"/>
    <mergeCell ref="E153:G155"/>
    <mergeCell ref="E149:G152"/>
    <mergeCell ref="H164:L164"/>
    <mergeCell ref="D238:D242"/>
    <mergeCell ref="H238:H241"/>
    <mergeCell ref="I238:I241"/>
    <mergeCell ref="J238:J241"/>
    <mergeCell ref="K238:K241"/>
    <mergeCell ref="H242:L242"/>
    <mergeCell ref="I186:I189"/>
    <mergeCell ref="J232:J236"/>
    <mergeCell ref="B171:L171"/>
    <mergeCell ref="H179:L179"/>
    <mergeCell ref="Q169:Q170"/>
    <mergeCell ref="P169:P170"/>
    <mergeCell ref="E162:G164"/>
    <mergeCell ref="E165:G168"/>
    <mergeCell ref="I162:I163"/>
    <mergeCell ref="P124:P130"/>
    <mergeCell ref="Q124:Q130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U118:U123"/>
    <mergeCell ref="P118:P123"/>
    <mergeCell ref="K81:K87"/>
    <mergeCell ref="H88:L88"/>
    <mergeCell ref="H89:H97"/>
    <mergeCell ref="I89:I97"/>
    <mergeCell ref="J89:J97"/>
    <mergeCell ref="K89:K97"/>
    <mergeCell ref="H117:L117"/>
    <mergeCell ref="H118:H122"/>
    <mergeCell ref="I118:I122"/>
    <mergeCell ref="J118:J122"/>
    <mergeCell ref="K118:K122"/>
    <mergeCell ref="H123:L123"/>
    <mergeCell ref="U99:U108"/>
    <mergeCell ref="H81:H87"/>
    <mergeCell ref="P142:P145"/>
    <mergeCell ref="E146:G148"/>
    <mergeCell ref="H146:H147"/>
    <mergeCell ref="I146:I147"/>
    <mergeCell ref="J146:J147"/>
    <mergeCell ref="H145:L145"/>
    <mergeCell ref="D146:D148"/>
    <mergeCell ref="N81:O87"/>
    <mergeCell ref="D247:D254"/>
    <mergeCell ref="P139:P141"/>
    <mergeCell ref="R131:R137"/>
    <mergeCell ref="V191:V194"/>
    <mergeCell ref="J131:J136"/>
    <mergeCell ref="R139:R141"/>
    <mergeCell ref="S139:S141"/>
    <mergeCell ref="T139:T141"/>
    <mergeCell ref="T156:T158"/>
    <mergeCell ref="R149:R152"/>
    <mergeCell ref="S149:S152"/>
    <mergeCell ref="T149:T152"/>
    <mergeCell ref="Q139:Q141"/>
    <mergeCell ref="V146:V148"/>
    <mergeCell ref="H141:L141"/>
    <mergeCell ref="Q149:Q152"/>
    <mergeCell ref="U81:U88"/>
    <mergeCell ref="V186:V190"/>
    <mergeCell ref="Q131:Q137"/>
    <mergeCell ref="P131:P137"/>
    <mergeCell ref="H131:H136"/>
    <mergeCell ref="I131:I136"/>
    <mergeCell ref="H137:L137"/>
    <mergeCell ref="Q142:Q145"/>
    <mergeCell ref="C332:C341"/>
    <mergeCell ref="E307:G310"/>
    <mergeCell ref="B331:L331"/>
    <mergeCell ref="D300:D305"/>
    <mergeCell ref="C291:C305"/>
    <mergeCell ref="B291:B305"/>
    <mergeCell ref="E300:G305"/>
    <mergeCell ref="H363:H373"/>
    <mergeCell ref="I363:I373"/>
    <mergeCell ref="J375:J381"/>
    <mergeCell ref="K375:K381"/>
    <mergeCell ref="P354:P356"/>
    <mergeCell ref="H291:H298"/>
    <mergeCell ref="H142:H144"/>
    <mergeCell ref="I142:I144"/>
    <mergeCell ref="J142:J144"/>
    <mergeCell ref="K142:K144"/>
    <mergeCell ref="K146:K147"/>
    <mergeCell ref="H148:L148"/>
    <mergeCell ref="H149:H151"/>
    <mergeCell ref="I149:I151"/>
    <mergeCell ref="J149:J151"/>
    <mergeCell ref="K149:K151"/>
    <mergeCell ref="H152:L152"/>
    <mergeCell ref="H153:H154"/>
    <mergeCell ref="I153:I154"/>
    <mergeCell ref="J153:J154"/>
    <mergeCell ref="K153:K154"/>
    <mergeCell ref="J156:J157"/>
    <mergeCell ref="P260:P265"/>
    <mergeCell ref="I291:I298"/>
    <mergeCell ref="B348:L348"/>
    <mergeCell ref="P363:P374"/>
    <mergeCell ref="Q260:Q265"/>
    <mergeCell ref="P243:P246"/>
    <mergeCell ref="E311:G313"/>
    <mergeCell ref="P311:P313"/>
    <mergeCell ref="Q311:Q313"/>
    <mergeCell ref="D243:D246"/>
    <mergeCell ref="D255:D259"/>
    <mergeCell ref="E247:G254"/>
    <mergeCell ref="B278:L278"/>
    <mergeCell ref="E272:G277"/>
    <mergeCell ref="E266:G271"/>
    <mergeCell ref="D272:D277"/>
    <mergeCell ref="H266:H270"/>
    <mergeCell ref="I266:I270"/>
    <mergeCell ref="J266:J270"/>
    <mergeCell ref="K266:K270"/>
    <mergeCell ref="H271:L271"/>
    <mergeCell ref="C363:C382"/>
    <mergeCell ref="Q354:Q356"/>
    <mergeCell ref="B363:B382"/>
    <mergeCell ref="H382:L382"/>
    <mergeCell ref="D311:D313"/>
    <mergeCell ref="E357:G361"/>
    <mergeCell ref="E375:G382"/>
    <mergeCell ref="J291:J298"/>
    <mergeCell ref="H356:L356"/>
    <mergeCell ref="H332:H340"/>
    <mergeCell ref="H341:L341"/>
    <mergeCell ref="I332:I340"/>
    <mergeCell ref="J332:J340"/>
    <mergeCell ref="K332:K340"/>
    <mergeCell ref="U375:U382"/>
    <mergeCell ref="R375:R382"/>
    <mergeCell ref="U363:U374"/>
    <mergeCell ref="Q357:Q361"/>
    <mergeCell ref="T375:T382"/>
    <mergeCell ref="T357:T361"/>
    <mergeCell ref="U357:U361"/>
    <mergeCell ref="T146:T148"/>
    <mergeCell ref="P146:P148"/>
    <mergeCell ref="P165:P168"/>
    <mergeCell ref="Q165:Q168"/>
    <mergeCell ref="U300:U305"/>
    <mergeCell ref="U354:U356"/>
    <mergeCell ref="R349:R352"/>
    <mergeCell ref="P300:P305"/>
    <mergeCell ref="S307:S310"/>
    <mergeCell ref="S332:S341"/>
    <mergeCell ref="U349:U352"/>
    <mergeCell ref="R311:R313"/>
    <mergeCell ref="T172:T176"/>
    <mergeCell ref="P195:P199"/>
    <mergeCell ref="Q247:Q254"/>
    <mergeCell ref="P255:P259"/>
    <mergeCell ref="S156:S158"/>
    <mergeCell ref="P191:P194"/>
    <mergeCell ref="Q191:Q194"/>
    <mergeCell ref="R191:R194"/>
    <mergeCell ref="S266:S271"/>
    <mergeCell ref="T266:T271"/>
    <mergeCell ref="S260:S265"/>
    <mergeCell ref="U332:U341"/>
    <mergeCell ref="T332:T341"/>
    <mergeCell ref="V266:V271"/>
    <mergeCell ref="V247:V254"/>
    <mergeCell ref="V260:V265"/>
    <mergeCell ref="R255:R259"/>
    <mergeCell ref="S255:S259"/>
    <mergeCell ref="H231:L231"/>
    <mergeCell ref="H232:H236"/>
    <mergeCell ref="I232:I236"/>
    <mergeCell ref="T238:T242"/>
    <mergeCell ref="S243:S246"/>
    <mergeCell ref="R266:R271"/>
    <mergeCell ref="T255:T259"/>
    <mergeCell ref="T260:T265"/>
    <mergeCell ref="R247:R254"/>
    <mergeCell ref="S247:S254"/>
    <mergeCell ref="T247:T254"/>
    <mergeCell ref="P272:P277"/>
    <mergeCell ref="J272:J276"/>
    <mergeCell ref="K272:K276"/>
    <mergeCell ref="N272:O276"/>
    <mergeCell ref="Q238:Q242"/>
    <mergeCell ref="R238:R242"/>
    <mergeCell ref="H265:L265"/>
    <mergeCell ref="H272:H276"/>
    <mergeCell ref="N266:O270"/>
    <mergeCell ref="H237:L237"/>
    <mergeCell ref="V357:V361"/>
    <mergeCell ref="U307:U313"/>
    <mergeCell ref="T311:T313"/>
    <mergeCell ref="T354:T356"/>
    <mergeCell ref="V354:V356"/>
    <mergeCell ref="H277:L277"/>
    <mergeCell ref="H279:H282"/>
    <mergeCell ref="I279:I282"/>
    <mergeCell ref="H247:H253"/>
    <mergeCell ref="I247:I253"/>
    <mergeCell ref="H254:L254"/>
    <mergeCell ref="H255:H258"/>
    <mergeCell ref="I255:I258"/>
    <mergeCell ref="J255:J258"/>
    <mergeCell ref="K255:K258"/>
    <mergeCell ref="H259:L259"/>
    <mergeCell ref="H260:H264"/>
    <mergeCell ref="I260:I264"/>
    <mergeCell ref="J260:J264"/>
    <mergeCell ref="K260:K264"/>
    <mergeCell ref="P357:P361"/>
    <mergeCell ref="T300:T305"/>
    <mergeCell ref="R291:R299"/>
    <mergeCell ref="K284:K288"/>
    <mergeCell ref="V255:V259"/>
    <mergeCell ref="U255:U259"/>
    <mergeCell ref="U272:U277"/>
    <mergeCell ref="U266:U271"/>
    <mergeCell ref="R260:R265"/>
    <mergeCell ref="U260:U265"/>
    <mergeCell ref="T291:T299"/>
    <mergeCell ref="R284:R289"/>
    <mergeCell ref="C118:C123"/>
    <mergeCell ref="D118:D123"/>
    <mergeCell ref="E118:G123"/>
    <mergeCell ref="C99:C108"/>
    <mergeCell ref="D99:D108"/>
    <mergeCell ref="E99:G108"/>
    <mergeCell ref="C124:C130"/>
    <mergeCell ref="P81:P88"/>
    <mergeCell ref="P99:P108"/>
    <mergeCell ref="P89:P98"/>
    <mergeCell ref="Q99:Q108"/>
    <mergeCell ref="H130:L130"/>
    <mergeCell ref="H99:H107"/>
    <mergeCell ref="N79:O79"/>
    <mergeCell ref="N89:O97"/>
    <mergeCell ref="N99:O107"/>
    <mergeCell ref="N109:O112"/>
    <mergeCell ref="N114:O116"/>
    <mergeCell ref="N118:O122"/>
    <mergeCell ref="N124:O129"/>
    <mergeCell ref="I81:I87"/>
    <mergeCell ref="J81:J87"/>
    <mergeCell ref="Q118:Q123"/>
    <mergeCell ref="Q89:Q98"/>
    <mergeCell ref="K99:K107"/>
    <mergeCell ref="H108:L108"/>
    <mergeCell ref="C68:C78"/>
    <mergeCell ref="C89:C98"/>
    <mergeCell ref="D89:D98"/>
    <mergeCell ref="E89:G98"/>
    <mergeCell ref="C81:C88"/>
    <mergeCell ref="D81:D88"/>
    <mergeCell ref="D68:D78"/>
    <mergeCell ref="E68:G78"/>
    <mergeCell ref="E79:G80"/>
    <mergeCell ref="E81:G88"/>
    <mergeCell ref="H67:L67"/>
    <mergeCell ref="H68:H77"/>
    <mergeCell ref="I68:I77"/>
    <mergeCell ref="J68:J77"/>
    <mergeCell ref="K68:K77"/>
    <mergeCell ref="C79:C80"/>
    <mergeCell ref="D79:D80"/>
    <mergeCell ref="D37:D41"/>
    <mergeCell ref="Q37:Q41"/>
    <mergeCell ref="C56:C61"/>
    <mergeCell ref="D56:D61"/>
    <mergeCell ref="E56:G61"/>
    <mergeCell ref="D53:D55"/>
    <mergeCell ref="E53:G55"/>
    <mergeCell ref="D62:D67"/>
    <mergeCell ref="E62:G67"/>
    <mergeCell ref="C62:C67"/>
    <mergeCell ref="H37:H40"/>
    <mergeCell ref="I37:I40"/>
    <mergeCell ref="J37:J40"/>
    <mergeCell ref="K37:K40"/>
    <mergeCell ref="H41:L41"/>
    <mergeCell ref="H55:L55"/>
    <mergeCell ref="H56:H60"/>
    <mergeCell ref="I56:I60"/>
    <mergeCell ref="J56:J60"/>
    <mergeCell ref="K56:K60"/>
    <mergeCell ref="P46:P52"/>
    <mergeCell ref="Q46:Q52"/>
    <mergeCell ref="C37:C41"/>
    <mergeCell ref="C46:C52"/>
    <mergeCell ref="E37:G41"/>
    <mergeCell ref="E42:G45"/>
    <mergeCell ref="D46:D52"/>
    <mergeCell ref="C53:C55"/>
    <mergeCell ref="E46:G52"/>
    <mergeCell ref="C42:C45"/>
    <mergeCell ref="D42:D45"/>
    <mergeCell ref="V114:V117"/>
    <mergeCell ref="C109:C113"/>
    <mergeCell ref="D109:D113"/>
    <mergeCell ref="E109:G113"/>
    <mergeCell ref="P109:P113"/>
    <mergeCell ref="Q109:Q113"/>
    <mergeCell ref="C114:C117"/>
    <mergeCell ref="D114:D117"/>
    <mergeCell ref="E114:G117"/>
    <mergeCell ref="P114:P117"/>
    <mergeCell ref="S114:S117"/>
    <mergeCell ref="T114:T117"/>
    <mergeCell ref="U114:U117"/>
    <mergeCell ref="S109:S113"/>
    <mergeCell ref="T109:T113"/>
    <mergeCell ref="U109:U113"/>
    <mergeCell ref="Q114:Q117"/>
    <mergeCell ref="J109:J112"/>
    <mergeCell ref="K109:K112"/>
    <mergeCell ref="H113:L113"/>
    <mergeCell ref="H114:H116"/>
    <mergeCell ref="I114:I116"/>
    <mergeCell ref="J114:J116"/>
    <mergeCell ref="K114:K116"/>
    <mergeCell ref="U159:U161"/>
    <mergeCell ref="R159:R161"/>
    <mergeCell ref="S159:S161"/>
    <mergeCell ref="P162:P164"/>
    <mergeCell ref="R165:R168"/>
    <mergeCell ref="S165:S168"/>
    <mergeCell ref="T165:T168"/>
    <mergeCell ref="U146:U148"/>
    <mergeCell ref="Q159:Q161"/>
    <mergeCell ref="Q146:Q148"/>
    <mergeCell ref="R146:R148"/>
    <mergeCell ref="S146:S148"/>
    <mergeCell ref="R142:R145"/>
    <mergeCell ref="B383:L383"/>
    <mergeCell ref="T363:T374"/>
    <mergeCell ref="E255:G259"/>
    <mergeCell ref="R225:R228"/>
    <mergeCell ref="B332:B341"/>
    <mergeCell ref="C354:C361"/>
    <mergeCell ref="B354:B361"/>
    <mergeCell ref="R357:R361"/>
    <mergeCell ref="S357:S361"/>
    <mergeCell ref="E229:G231"/>
    <mergeCell ref="E232:G237"/>
    <mergeCell ref="P349:P352"/>
    <mergeCell ref="Q349:Q352"/>
    <mergeCell ref="Q284:Q289"/>
    <mergeCell ref="Q300:Q305"/>
    <mergeCell ref="S300:S305"/>
    <mergeCell ref="R363:R374"/>
    <mergeCell ref="S363:S374"/>
    <mergeCell ref="S284:S289"/>
    <mergeCell ref="Q363:Q374"/>
    <mergeCell ref="E363:G374"/>
    <mergeCell ref="H374:L374"/>
    <mergeCell ref="H375:H381"/>
    <mergeCell ref="I375:I381"/>
    <mergeCell ref="H191:I193"/>
    <mergeCell ref="B185:L185"/>
    <mergeCell ref="J186:J189"/>
    <mergeCell ref="K186:K189"/>
    <mergeCell ref="I205:I209"/>
    <mergeCell ref="J205:J209"/>
    <mergeCell ref="B139:B170"/>
    <mergeCell ref="H62:H66"/>
    <mergeCell ref="I62:I66"/>
    <mergeCell ref="J62:J66"/>
    <mergeCell ref="K62:K66"/>
    <mergeCell ref="H109:H112"/>
    <mergeCell ref="I109:I112"/>
    <mergeCell ref="H124:H129"/>
    <mergeCell ref="I124:I129"/>
    <mergeCell ref="H80:L80"/>
    <mergeCell ref="H139:H140"/>
    <mergeCell ref="I139:I140"/>
    <mergeCell ref="J139:J140"/>
    <mergeCell ref="D124:D130"/>
    <mergeCell ref="E124:G130"/>
    <mergeCell ref="K131:K136"/>
    <mergeCell ref="K159:K160"/>
    <mergeCell ref="K165:K167"/>
    <mergeCell ref="B362:L362"/>
    <mergeCell ref="I99:I107"/>
    <mergeCell ref="J99:J107"/>
    <mergeCell ref="D375:D382"/>
    <mergeCell ref="D363:D374"/>
    <mergeCell ref="S375:S382"/>
    <mergeCell ref="Q156:Q158"/>
    <mergeCell ref="R156:R158"/>
    <mergeCell ref="Q153:Q155"/>
    <mergeCell ref="R153:R155"/>
    <mergeCell ref="S153:S155"/>
    <mergeCell ref="T153:T155"/>
    <mergeCell ref="H155:L155"/>
    <mergeCell ref="H156:H157"/>
    <mergeCell ref="R354:R356"/>
    <mergeCell ref="S354:S356"/>
    <mergeCell ref="T349:T352"/>
    <mergeCell ref="S349:S352"/>
    <mergeCell ref="B290:L290"/>
    <mergeCell ref="B279:B289"/>
    <mergeCell ref="C279:C289"/>
    <mergeCell ref="D284:D289"/>
    <mergeCell ref="E284:G289"/>
    <mergeCell ref="P284:P289"/>
    <mergeCell ref="N279:O282"/>
    <mergeCell ref="N284:O288"/>
    <mergeCell ref="J279:J282"/>
    <mergeCell ref="K279:K282"/>
    <mergeCell ref="H283:L283"/>
    <mergeCell ref="H284:H288"/>
    <mergeCell ref="I284:I288"/>
    <mergeCell ref="J284:J288"/>
    <mergeCell ref="H289:L289"/>
    <mergeCell ref="P375:P382"/>
    <mergeCell ref="Q375:Q382"/>
    <mergeCell ref="E24:G27"/>
    <mergeCell ref="H78:L78"/>
    <mergeCell ref="H42:H44"/>
    <mergeCell ref="I42:I44"/>
    <mergeCell ref="J42:J44"/>
    <mergeCell ref="K42:K44"/>
    <mergeCell ref="H45:L45"/>
    <mergeCell ref="H46:H51"/>
    <mergeCell ref="I46:I51"/>
    <mergeCell ref="J46:J51"/>
    <mergeCell ref="K46:K51"/>
    <mergeCell ref="H52:L52"/>
    <mergeCell ref="H53:H54"/>
    <mergeCell ref="I53:I54"/>
    <mergeCell ref="E28:G35"/>
    <mergeCell ref="J53:J54"/>
    <mergeCell ref="K53:K54"/>
    <mergeCell ref="H61:L61"/>
    <mergeCell ref="A5:A36"/>
    <mergeCell ref="B36:L36"/>
    <mergeCell ref="B5:B35"/>
    <mergeCell ref="C5:C35"/>
    <mergeCell ref="P291:P299"/>
    <mergeCell ref="Q291:Q299"/>
    <mergeCell ref="U291:U299"/>
    <mergeCell ref="D232:D237"/>
    <mergeCell ref="E225:G228"/>
    <mergeCell ref="D219:D228"/>
    <mergeCell ref="P232:P237"/>
    <mergeCell ref="D260:D265"/>
    <mergeCell ref="E260:G265"/>
    <mergeCell ref="S225:S228"/>
    <mergeCell ref="S229:S231"/>
    <mergeCell ref="P229:P231"/>
    <mergeCell ref="D5:D35"/>
    <mergeCell ref="E5:G9"/>
    <mergeCell ref="E16:G23"/>
    <mergeCell ref="E10:G15"/>
    <mergeCell ref="R16:R23"/>
    <mergeCell ref="S16:S23"/>
    <mergeCell ref="T16:T23"/>
    <mergeCell ref="U16:U23"/>
    <mergeCell ref="E195:G199"/>
    <mergeCell ref="E243:G246"/>
    <mergeCell ref="H243:H245"/>
    <mergeCell ref="I243:I245"/>
    <mergeCell ref="A279:A290"/>
    <mergeCell ref="D279:D283"/>
    <mergeCell ref="E279:G283"/>
    <mergeCell ref="P279:P28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V5:V9"/>
    <mergeCell ref="R10:R15"/>
    <mergeCell ref="V16:V23"/>
    <mergeCell ref="R28:R35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T10:T15"/>
    <mergeCell ref="U10:U15"/>
    <mergeCell ref="P16:P23"/>
    <mergeCell ref="Q16:Q23"/>
    <mergeCell ref="P10:P15"/>
    <mergeCell ref="Q10:Q15"/>
    <mergeCell ref="S10:S15"/>
    <mergeCell ref="V28:V35"/>
    <mergeCell ref="V10:V15"/>
    <mergeCell ref="T46:T52"/>
    <mergeCell ref="U46:U52"/>
    <mergeCell ref="H27:L27"/>
    <mergeCell ref="H28:H34"/>
    <mergeCell ref="I28:I34"/>
    <mergeCell ref="J28:J34"/>
    <mergeCell ref="K28:K34"/>
    <mergeCell ref="H35:L35"/>
    <mergeCell ref="P37:P41"/>
    <mergeCell ref="P42:P45"/>
    <mergeCell ref="Q42:Q45"/>
    <mergeCell ref="T28:T35"/>
    <mergeCell ref="U28:U35"/>
    <mergeCell ref="R46:R52"/>
    <mergeCell ref="S46:S52"/>
    <mergeCell ref="U79:U80"/>
    <mergeCell ref="S68:S78"/>
    <mergeCell ref="T68:T78"/>
    <mergeCell ref="U68:U78"/>
    <mergeCell ref="Q62:Q67"/>
    <mergeCell ref="R79:R80"/>
    <mergeCell ref="P53:P55"/>
    <mergeCell ref="Q53:Q55"/>
    <mergeCell ref="R53:R55"/>
    <mergeCell ref="S53:S55"/>
    <mergeCell ref="T53:T55"/>
    <mergeCell ref="U53:U55"/>
    <mergeCell ref="T79:T80"/>
    <mergeCell ref="U89:U98"/>
    <mergeCell ref="R89:R98"/>
    <mergeCell ref="S89:S98"/>
    <mergeCell ref="T62:T67"/>
    <mergeCell ref="U62:U67"/>
    <mergeCell ref="V79:V80"/>
    <mergeCell ref="V81:V88"/>
    <mergeCell ref="Q79:Q80"/>
    <mergeCell ref="R68:R78"/>
    <mergeCell ref="S62:S67"/>
    <mergeCell ref="AQ55:AR55"/>
    <mergeCell ref="P56:P61"/>
    <mergeCell ref="Q56:Q61"/>
    <mergeCell ref="R56:R61"/>
    <mergeCell ref="S56:S61"/>
    <mergeCell ref="T56:T61"/>
    <mergeCell ref="U56:U61"/>
    <mergeCell ref="W55:X55"/>
    <mergeCell ref="AC55:AD55"/>
    <mergeCell ref="V56:V61"/>
    <mergeCell ref="AE55:AJ55"/>
    <mergeCell ref="AL55:AM55"/>
    <mergeCell ref="V62:V67"/>
    <mergeCell ref="P68:P78"/>
    <mergeCell ref="Q68:Q78"/>
    <mergeCell ref="P79:P80"/>
    <mergeCell ref="P62:P67"/>
    <mergeCell ref="V68:V78"/>
    <mergeCell ref="R81:R88"/>
    <mergeCell ref="S81:S88"/>
    <mergeCell ref="T81:T88"/>
    <mergeCell ref="A172:A185"/>
    <mergeCell ref="E219:G224"/>
    <mergeCell ref="D229:D231"/>
    <mergeCell ref="D191:D194"/>
    <mergeCell ref="E191:G194"/>
    <mergeCell ref="Q219:Q224"/>
    <mergeCell ref="B219:B277"/>
    <mergeCell ref="C219:C277"/>
    <mergeCell ref="E238:G242"/>
    <mergeCell ref="Q243:Q246"/>
    <mergeCell ref="I272:I276"/>
    <mergeCell ref="K172:K175"/>
    <mergeCell ref="I195:I198"/>
    <mergeCell ref="J195:J198"/>
    <mergeCell ref="K195:K198"/>
    <mergeCell ref="H224:L224"/>
    <mergeCell ref="H225:H227"/>
    <mergeCell ref="I225:I227"/>
    <mergeCell ref="J225:J227"/>
    <mergeCell ref="D195:D199"/>
    <mergeCell ref="Q186:Q190"/>
    <mergeCell ref="P219:P224"/>
    <mergeCell ref="P247:P254"/>
    <mergeCell ref="D266:D271"/>
    <mergeCell ref="I177:I178"/>
    <mergeCell ref="J177:J178"/>
    <mergeCell ref="K177:K178"/>
    <mergeCell ref="K191:K193"/>
    <mergeCell ref="H195:H198"/>
    <mergeCell ref="D172:D176"/>
    <mergeCell ref="D177:D179"/>
    <mergeCell ref="E177:G179"/>
    <mergeCell ref="Q342:Q347"/>
    <mergeCell ref="R342:R347"/>
    <mergeCell ref="S342:S347"/>
    <mergeCell ref="T342:T347"/>
    <mergeCell ref="V300:V305"/>
    <mergeCell ref="V291:V299"/>
    <mergeCell ref="V272:V277"/>
    <mergeCell ref="U279:U283"/>
    <mergeCell ref="V284:V289"/>
    <mergeCell ref="Q279:Q283"/>
    <mergeCell ref="R272:R277"/>
    <mergeCell ref="S272:S277"/>
    <mergeCell ref="T272:T277"/>
    <mergeCell ref="Q272:Q277"/>
    <mergeCell ref="V279:V283"/>
    <mergeCell ref="R279:R283"/>
    <mergeCell ref="AL37:AO37"/>
    <mergeCell ref="R42:R45"/>
    <mergeCell ref="S42:S45"/>
    <mergeCell ref="T42:T45"/>
    <mergeCell ref="U42:U45"/>
    <mergeCell ref="W37:Z37"/>
    <mergeCell ref="AB37:AE37"/>
    <mergeCell ref="AG37:AJ37"/>
    <mergeCell ref="T37:T41"/>
    <mergeCell ref="U37:U41"/>
    <mergeCell ref="S37:S41"/>
    <mergeCell ref="R37:R41"/>
    <mergeCell ref="V99:V108"/>
    <mergeCell ref="Q81:Q88"/>
    <mergeCell ref="V89:V98"/>
    <mergeCell ref="S79:S80"/>
    <mergeCell ref="Q229:Q231"/>
    <mergeCell ref="Q225:Q228"/>
    <mergeCell ref="P225:P228"/>
    <mergeCell ref="Q232:Q237"/>
    <mergeCell ref="S232:S237"/>
    <mergeCell ref="U243:U246"/>
    <mergeCell ref="P186:P190"/>
    <mergeCell ref="S238:S242"/>
    <mergeCell ref="B37:B137"/>
    <mergeCell ref="S177:S179"/>
    <mergeCell ref="B138:L138"/>
    <mergeCell ref="C131:C137"/>
    <mergeCell ref="E131:G137"/>
    <mergeCell ref="B218:L218"/>
    <mergeCell ref="D186:D190"/>
    <mergeCell ref="E159:G161"/>
    <mergeCell ref="E139:G141"/>
    <mergeCell ref="P156:P158"/>
    <mergeCell ref="Q162:Q164"/>
    <mergeCell ref="P172:P176"/>
    <mergeCell ref="P177:P179"/>
    <mergeCell ref="Q177:Q179"/>
    <mergeCell ref="Q195:Q199"/>
    <mergeCell ref="D156:D158"/>
    <mergeCell ref="R62:R67"/>
    <mergeCell ref="R109:R113"/>
    <mergeCell ref="R114:R117"/>
    <mergeCell ref="K139:K140"/>
    <mergeCell ref="R124:R130"/>
    <mergeCell ref="R99:R108"/>
    <mergeCell ref="S99:S108"/>
    <mergeCell ref="T99:T108"/>
    <mergeCell ref="D332:D341"/>
    <mergeCell ref="K311:K312"/>
    <mergeCell ref="H313:L313"/>
    <mergeCell ref="H310:L310"/>
    <mergeCell ref="H311:H312"/>
    <mergeCell ref="I311:I312"/>
    <mergeCell ref="J311:J312"/>
    <mergeCell ref="T307:T310"/>
    <mergeCell ref="R307:R310"/>
    <mergeCell ref="P307:P310"/>
    <mergeCell ref="P332:P341"/>
    <mergeCell ref="U247:U254"/>
    <mergeCell ref="T243:T246"/>
    <mergeCell ref="J247:J253"/>
    <mergeCell ref="K247:K253"/>
    <mergeCell ref="Q255:Q259"/>
    <mergeCell ref="H246:L246"/>
    <mergeCell ref="P266:P271"/>
    <mergeCell ref="Q266:Q271"/>
    <mergeCell ref="S311:S313"/>
    <mergeCell ref="S291:S299"/>
    <mergeCell ref="R332:R341"/>
    <mergeCell ref="Q332:Q341"/>
    <mergeCell ref="Q307:Q310"/>
    <mergeCell ref="T284:T289"/>
    <mergeCell ref="U284:U289"/>
    <mergeCell ref="R300:R305"/>
    <mergeCell ref="S279:S283"/>
    <mergeCell ref="T279:T283"/>
    <mergeCell ref="H307:H309"/>
    <mergeCell ref="I307:I309"/>
    <mergeCell ref="E332:G341"/>
    <mergeCell ref="V205:V210"/>
    <mergeCell ref="U229:U231"/>
    <mergeCell ref="R177:R179"/>
    <mergeCell ref="T229:T231"/>
    <mergeCell ref="T225:T228"/>
    <mergeCell ref="S186:S190"/>
    <mergeCell ref="U219:U224"/>
    <mergeCell ref="T219:T224"/>
    <mergeCell ref="V169:V170"/>
    <mergeCell ref="V195:V199"/>
    <mergeCell ref="U191:U194"/>
    <mergeCell ref="R180:R184"/>
    <mergeCell ref="S180:S184"/>
    <mergeCell ref="T180:T184"/>
    <mergeCell ref="U180:U184"/>
    <mergeCell ref="S172:S176"/>
    <mergeCell ref="R229:R231"/>
    <mergeCell ref="R219:R224"/>
    <mergeCell ref="S219:S224"/>
    <mergeCell ref="U172:U176"/>
    <mergeCell ref="R205:R210"/>
    <mergeCell ref="T195:T199"/>
    <mergeCell ref="U195:U199"/>
    <mergeCell ref="V180:V184"/>
    <mergeCell ref="T205:T210"/>
    <mergeCell ref="R186:R190"/>
    <mergeCell ref="T177:T179"/>
    <mergeCell ref="U205:U210"/>
    <mergeCell ref="U169:U170"/>
    <mergeCell ref="T169:T170"/>
    <mergeCell ref="R243:R246"/>
    <mergeCell ref="P238:P242"/>
    <mergeCell ref="U232:U237"/>
    <mergeCell ref="P205:P210"/>
    <mergeCell ref="Q205:Q210"/>
    <mergeCell ref="R232:R237"/>
    <mergeCell ref="R195:R199"/>
    <mergeCell ref="S191:S194"/>
    <mergeCell ref="T191:T194"/>
    <mergeCell ref="S195:S199"/>
    <mergeCell ref="S205:S210"/>
    <mergeCell ref="U225:U228"/>
    <mergeCell ref="U186:U190"/>
    <mergeCell ref="T186:T190"/>
    <mergeCell ref="T232:T237"/>
    <mergeCell ref="T89:T98"/>
    <mergeCell ref="D149:D152"/>
    <mergeCell ref="U238:U242"/>
    <mergeCell ref="H219:H223"/>
    <mergeCell ref="I219:I223"/>
    <mergeCell ref="S169:S170"/>
    <mergeCell ref="R169:R170"/>
    <mergeCell ref="U149:U152"/>
    <mergeCell ref="P153:P155"/>
    <mergeCell ref="H161:L161"/>
    <mergeCell ref="H162:H163"/>
    <mergeCell ref="R162:R164"/>
    <mergeCell ref="S162:S164"/>
    <mergeCell ref="T162:T164"/>
    <mergeCell ref="H186:H189"/>
    <mergeCell ref="U131:U137"/>
    <mergeCell ref="U124:U130"/>
    <mergeCell ref="U156:U158"/>
    <mergeCell ref="D153:D155"/>
    <mergeCell ref="E186:G190"/>
    <mergeCell ref="V153:V155"/>
    <mergeCell ref="V156:V158"/>
    <mergeCell ref="R118:R123"/>
    <mergeCell ref="S118:S123"/>
    <mergeCell ref="T118:T123"/>
    <mergeCell ref="H190:L190"/>
    <mergeCell ref="S124:S130"/>
    <mergeCell ref="T124:T130"/>
    <mergeCell ref="S131:S137"/>
    <mergeCell ref="T131:T137"/>
    <mergeCell ref="U142:U145"/>
    <mergeCell ref="P159:P161"/>
    <mergeCell ref="K162:K163"/>
    <mergeCell ref="T159:T161"/>
    <mergeCell ref="K156:K157"/>
    <mergeCell ref="H158:L158"/>
    <mergeCell ref="U153:U155"/>
    <mergeCell ref="U177:U179"/>
    <mergeCell ref="S142:S145"/>
    <mergeCell ref="R172:R176"/>
    <mergeCell ref="J124:J129"/>
    <mergeCell ref="K124:K129"/>
    <mergeCell ref="Q172:Q176"/>
    <mergeCell ref="P180:P184"/>
    <mergeCell ref="Q180:Q184"/>
    <mergeCell ref="P149:P152"/>
    <mergeCell ref="U162:U164"/>
    <mergeCell ref="T142:T145"/>
    <mergeCell ref="U165:U168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0" min="1" max="20" man="1"/>
    <brk id="224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2026-03-12T11:00:19Z</cp:lastPrinted>
  <dcterms:created xsi:type="dcterms:W3CDTF">2002-07-29T06:39:56Z</dcterms:created>
  <dcterms:modified xsi:type="dcterms:W3CDTF">2026-08-31T22:57:51Z</dcterms:modified>
</cp:coreProperties>
</file>