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946" activeTab="2"/>
  </bookViews>
  <sheets>
    <sheet name="0.보건및사회보장" sheetId="1" r:id="rId1"/>
    <sheet name="0-1.이면" sheetId="2" r:id="rId2"/>
    <sheet name="1.의료기관" sheetId="3" r:id="rId3"/>
    <sheet name="2.의료기관종사 의료인력" sheetId="4" r:id="rId4"/>
    <sheet name="3.보건소인력" sheetId="5" r:id="rId5"/>
    <sheet name="4.보건지소및보건진료소인력" sheetId="6" r:id="rId6"/>
    <sheet name="5.부정의료업자(가.의료인 등)" sheetId="7" r:id="rId7"/>
    <sheet name="5.부정의료업자(나.의료기관)" sheetId="8" r:id="rId8"/>
    <sheet name="6.의약품등제조업소" sheetId="9" r:id="rId9"/>
    <sheet name="7.식품위생관계업소" sheetId="10" r:id="rId10"/>
    <sheet name="8.공중위생 관계업소" sheetId="60" r:id="rId11"/>
    <sheet name="9.예방접종" sheetId="12" r:id="rId12"/>
    <sheet name="10.법정전염병 발생및사망 " sheetId="62" r:id="rId13"/>
    <sheet name="11.한센사업대상자현황" sheetId="14" r:id="rId14"/>
    <sheet name="12.결핵환자현황" sheetId="15" r:id="rId15"/>
    <sheet name="13.보건소구강보건사업실적" sheetId="16" r:id="rId16"/>
    <sheet name="14.모자보건사업실적" sheetId="17" r:id="rId17"/>
    <sheet name="15.건강보험적용인구" sheetId="18" r:id="rId18"/>
    <sheet name="16.건강보험급여" sheetId="19" r:id="rId19"/>
    <sheet name="17.건강보험대상자진료실적" sheetId="20" r:id="rId20"/>
    <sheet name="18.국민연금가입자" sheetId="21" r:id="rId21"/>
    <sheet name="19.국민연금급여지급현황" sheetId="61" r:id="rId22"/>
    <sheet name="20.국가보훈대상자" sheetId="23" r:id="rId23"/>
    <sheet name="21.국가보훈대상자취업" sheetId="24" r:id="rId24"/>
    <sheet name="22.국가보훈대상자및자녀취학" sheetId="25" r:id="rId25"/>
    <sheet name="23.참전용사등록현황" sheetId="26" r:id="rId26"/>
    <sheet name="24.적십자회비모금및구호실적" sheetId="27" r:id="rId27"/>
    <sheet name="25.노인여가복지시설" sheetId="28" r:id="rId28"/>
    <sheet name="26.노인주거복지시설" sheetId="57" r:id="rId29"/>
    <sheet name="27.노인의료복지시설" sheetId="30" r:id="rId30"/>
    <sheet name="28.재가노인복지시설" sheetId="31" r:id="rId31"/>
    <sheet name="29.국민기초생활보장수급자" sheetId="70" r:id="rId32"/>
    <sheet name="30.기초노령연금수급자수" sheetId="49" r:id="rId33"/>
    <sheet name="31.여성복지시설" sheetId="64" r:id="rId34"/>
    <sheet name="32.여성폭력상담" sheetId="65" r:id="rId35"/>
    <sheet name="33.아동복지시설" sheetId="66" r:id="rId36"/>
    <sheet name="34.장애인복지시설" sheetId="37" r:id="rId37"/>
    <sheet name="35.장애인등록현황" sheetId="38" r:id="rId38"/>
    <sheet name="36.노숙인 생활시설수 및 생활인원현황" sheetId="39" r:id="rId39"/>
    <sheet name="37.요보호아동발생및조치현황" sheetId="67" r:id="rId40"/>
    <sheet name="38.저소득 한부모가정" sheetId="68" r:id="rId41"/>
    <sheet name="39.묘지및봉안시설" sheetId="42" r:id="rId42"/>
    <sheet name="40.헌혈사업실적" sheetId="63" r:id="rId43"/>
    <sheet name="41.방문건강관리사업실적" sheetId="44" r:id="rId44"/>
    <sheet name="42.보건교육실적(가.건강생활실천교육) " sheetId="45" r:id="rId45"/>
    <sheet name="42.보건교육실적(나.성인병예방및관리교육)" sheetId="46" r:id="rId46"/>
    <sheet name="43. 어린이집" sheetId="69" r:id="rId47"/>
    <sheet name="44. 자원봉사자 현황" sheetId="52" r:id="rId48"/>
    <sheet name="45. 독거노인 현황(성별)" sheetId="58" r:id="rId49"/>
    <sheet name="45-1. 독거노인 현황(연령별)" sheetId="59" r:id="rId50"/>
  </sheets>
  <definedNames>
    <definedName name="a" localSheetId="44">{"Book1"}</definedName>
    <definedName name="a" localSheetId="45">{"Book1"}</definedName>
    <definedName name="a" localSheetId="46">{"Book1"}</definedName>
    <definedName name="Document_array" localSheetId="2">{"Book1"}</definedName>
    <definedName name="Document_array" localSheetId="23">{"Book1"}</definedName>
    <definedName name="Document_array" localSheetId="26">{"Book1"}</definedName>
    <definedName name="Document_array" localSheetId="29">{"Book1"}</definedName>
    <definedName name="Document_array" localSheetId="44">{"Book1"}</definedName>
    <definedName name="Document_array" localSheetId="45">{"Book1"}</definedName>
    <definedName name="Document_array" localSheetId="46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5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45" hidden="1">{"'6.강수량'!$A$1:$O$37","'6.강수량'!$A$1:$C$1"}</definedName>
    <definedName name="HTML_Control" localSheetId="46" hidden="1">{"'6.강수량'!$A$1:$O$37","'6.강수량'!$A$1:$C$1"}</definedName>
    <definedName name="HTML_Control" localSheetId="48" hidden="1">{"'6.강수량'!$A$1:$O$37","'6.강수량'!$A$1:$C$1"}</definedName>
    <definedName name="HTML_Control" localSheetId="49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'0.보건및사회보장'!$A$1:$I$20</definedName>
    <definedName name="_xlnm.Print_Area" localSheetId="1">'0-1.이면'!$A$1:$I$32</definedName>
    <definedName name="_xlnm.Print_Area" localSheetId="2">'1.의료기관'!$A$1:$AD$43</definedName>
    <definedName name="_xlnm.Print_Area" localSheetId="12">'10.법정전염병 발생및사망 '!$A$1:$CB$44</definedName>
    <definedName name="_xlnm.Print_Area" localSheetId="13">'11.한센사업대상자현황'!$A$1:$Q$42</definedName>
    <definedName name="_xlnm.Print_Area" localSheetId="14">'12.결핵환자현황'!$A$1:$AM$42</definedName>
    <definedName name="_xlnm.Print_Area" localSheetId="15">'13.보건소구강보건사업실적'!$A$1:$L$43</definedName>
    <definedName name="_xlnm.Print_Area" localSheetId="16">'14.모자보건사업실적'!$A$1:$E$43</definedName>
    <definedName name="_xlnm.Print_Area" localSheetId="17">'15.건강보험적용인구'!$A$1:$Z$42</definedName>
    <definedName name="_xlnm.Print_Area" localSheetId="18">'16.건강보험급여'!$A$1:$I$20</definedName>
    <definedName name="_xlnm.Print_Area" localSheetId="19">'17.건강보험대상자진료실적'!$A$1:$G$22</definedName>
    <definedName name="_xlnm.Print_Area" localSheetId="20">'18.국민연금가입자'!$A$1:$J$40</definedName>
    <definedName name="_xlnm.Print_Area" localSheetId="21">'19.국민연금급여지급현황'!$A$1:$Z$44</definedName>
    <definedName name="_xlnm.Print_Area" localSheetId="3">'2.의료기관종사 의료인력'!$A$1:$O$39</definedName>
    <definedName name="_xlnm.Print_Area" localSheetId="22">'20.국가보훈대상자'!$A$1:$AG$48</definedName>
    <definedName name="_xlnm.Print_Area" localSheetId="23">'21.국가보훈대상자취업'!$A$1:$N$43</definedName>
    <definedName name="_xlnm.Print_Area" localSheetId="24">'22.국가보훈대상자및자녀취학'!$A$1:$T$45</definedName>
    <definedName name="_xlnm.Print_Area" localSheetId="25">'23.참전용사등록현황'!$A$1:$F$43</definedName>
    <definedName name="_xlnm.Print_Area" localSheetId="26">'24.적십자회비모금및구호실적'!$A$1:$R$40</definedName>
    <definedName name="_xlnm.Print_Area" localSheetId="27">'25.노인여가복지시설'!$A$1:$I$43</definedName>
    <definedName name="_xlnm.Print_Area" localSheetId="28">'26.노인주거복지시설'!$A$1:$AJ$42</definedName>
    <definedName name="_xlnm.Print_Area" localSheetId="29">'27.노인의료복지시설'!$A$1:$Z$43</definedName>
    <definedName name="_xlnm.Print_Area" localSheetId="30">'28.재가노인복지시설'!$A$1:$Z$43</definedName>
    <definedName name="_xlnm.Print_Area" localSheetId="31">'29.국민기초생활보장수급자'!$A$1:$Q$41</definedName>
    <definedName name="_xlnm.Print_Area" localSheetId="4">'3.보건소인력'!$A$1:$AC$41</definedName>
    <definedName name="_xlnm.Print_Area" localSheetId="32">'30.기초노령연금수급자수'!$A$1:$K$42</definedName>
    <definedName name="_xlnm.Print_Area" localSheetId="33">'31.여성복지시설'!$A$1:$AT$43</definedName>
    <definedName name="_xlnm.Print_Area" localSheetId="34">'32.여성폭력상담'!$A$1:$P$41</definedName>
    <definedName name="_xlnm.Print_Area" localSheetId="35">'33.아동복지시설'!$A$1:$N$36</definedName>
    <definedName name="_xlnm.Print_Area" localSheetId="36">'34.장애인복지시설'!$A$1:$J$42</definedName>
    <definedName name="_xlnm.Print_Area" localSheetId="37">'35.장애인등록현황'!$A$1:$Z$41</definedName>
    <definedName name="_xlnm.Print_Area" localSheetId="38">'36.노숙인 생활시설수 및 생활인원현황'!$A$1:$V$41</definedName>
    <definedName name="_xlnm.Print_Area" localSheetId="39">'37.요보호아동발생및조치현황'!$A$1:$AD$40</definedName>
    <definedName name="_xlnm.Print_Area" localSheetId="40">'38.저소득 한부모가정'!$A$1:$S$39</definedName>
    <definedName name="_xlnm.Print_Area" localSheetId="41">'39.묘지및봉안시설'!$A$1:$AE$43</definedName>
    <definedName name="_xlnm.Print_Area" localSheetId="5">'4.보건지소및보건진료소인력'!$A$1:$T$43</definedName>
    <definedName name="_xlnm.Print_Area" localSheetId="42">'40.헌혈사업실적'!$A$1:$U$26</definedName>
    <definedName name="_xlnm.Print_Area" localSheetId="43">'41.방문건강관리사업실적'!$A$1:$AI$43</definedName>
    <definedName name="_xlnm.Print_Area" localSheetId="44">'42.보건교육실적(가.건강생활실천교육) '!$A$1:$M$39</definedName>
    <definedName name="_xlnm.Print_Area" localSheetId="45">'42.보건교육실적(나.성인병예방및관리교육)'!$A$1:$L$37</definedName>
    <definedName name="_xlnm.Print_Area" localSheetId="46">'43. 어린이집'!$A$1:$T$40</definedName>
    <definedName name="_xlnm.Print_Area" localSheetId="47">'44. 자원봉사자 현황'!$A$1:$M$15</definedName>
    <definedName name="_xlnm.Print_Area" localSheetId="48">'45. 독거노인 현황(성별)'!$A$1:$N$38</definedName>
    <definedName name="_xlnm.Print_Area" localSheetId="49">'45-1. 독거노인 현황(연령별)'!$A$1:$N$38</definedName>
    <definedName name="_xlnm.Print_Area" localSheetId="6">'5.부정의료업자(가.의료인 등)'!$A$1:$R$40</definedName>
    <definedName name="_xlnm.Print_Area" localSheetId="7">'5.부정의료업자(나.의료기관)'!$A$1:$R$42</definedName>
    <definedName name="_xlnm.Print_Area" localSheetId="8">'6.의약품등제조업소'!$A$1:$R$42</definedName>
    <definedName name="_xlnm.Print_Area" localSheetId="9">'7.식품위생관계업소'!$A$1:$AB$44</definedName>
    <definedName name="_xlnm.Print_Area" localSheetId="10">'8.공중위생 관계업소'!$A$1:$V$45</definedName>
    <definedName name="_xlnm.Print_Area" localSheetId="11">'9.예방접종'!$A$1:$O$40</definedName>
    <definedName name="sss" localSheetId="45">{"Book1"}</definedName>
    <definedName name="sss" localSheetId="46">{"Book1"}</definedName>
  </definedNames>
  <calcPr calcId="152511"/>
</workbook>
</file>

<file path=xl/calcChain.xml><?xml version="1.0" encoding="utf-8"?>
<calcChain xmlns="http://schemas.openxmlformats.org/spreadsheetml/2006/main">
  <c r="E40" i="31" l="1"/>
  <c r="D40" i="31"/>
  <c r="C40" i="31"/>
  <c r="B40" i="31"/>
  <c r="E39" i="31"/>
  <c r="D39" i="31"/>
  <c r="C39" i="31"/>
  <c r="B39" i="31"/>
  <c r="E38" i="31"/>
  <c r="D38" i="31"/>
  <c r="C38" i="31"/>
  <c r="B38" i="31"/>
  <c r="E37" i="31"/>
  <c r="D37" i="31"/>
  <c r="C37" i="31"/>
  <c r="B37" i="31"/>
  <c r="E36" i="31"/>
  <c r="D36" i="31"/>
  <c r="C36" i="31"/>
  <c r="B36" i="31"/>
  <c r="E35" i="31"/>
  <c r="D35" i="31"/>
  <c r="C35" i="31"/>
  <c r="B35" i="31"/>
  <c r="E34" i="31"/>
  <c r="D34" i="31"/>
  <c r="C34" i="31"/>
  <c r="B34" i="31"/>
  <c r="E33" i="31"/>
  <c r="D33" i="31"/>
  <c r="C33" i="31"/>
  <c r="B33" i="31"/>
  <c r="E32" i="31"/>
  <c r="D32" i="31"/>
  <c r="C32" i="31"/>
  <c r="B32" i="31"/>
  <c r="E31" i="31"/>
  <c r="D31" i="31"/>
  <c r="C31" i="31"/>
  <c r="B31" i="31"/>
  <c r="E30" i="31"/>
  <c r="D30" i="31"/>
  <c r="C30" i="31"/>
  <c r="B30" i="31"/>
  <c r="E29" i="31"/>
  <c r="D29" i="31"/>
  <c r="C29" i="31"/>
  <c r="B29" i="31"/>
  <c r="E28" i="31"/>
  <c r="D28" i="31"/>
  <c r="C28" i="31"/>
  <c r="B28" i="31"/>
  <c r="E27" i="31"/>
  <c r="D27" i="31"/>
  <c r="C27" i="31"/>
  <c r="B27" i="31"/>
  <c r="E26" i="31"/>
  <c r="D26" i="31"/>
  <c r="C26" i="31"/>
  <c r="B26" i="31"/>
  <c r="E25" i="31"/>
  <c r="D25" i="31"/>
  <c r="C25" i="31"/>
  <c r="B25" i="31"/>
  <c r="E24" i="31"/>
  <c r="D24" i="31"/>
  <c r="C24" i="31"/>
  <c r="B24" i="31"/>
  <c r="E23" i="31"/>
  <c r="D23" i="31"/>
  <c r="C23" i="31"/>
  <c r="B23" i="31"/>
  <c r="E22" i="31"/>
  <c r="D22" i="31"/>
  <c r="C22" i="31"/>
  <c r="B22" i="31"/>
  <c r="E21" i="31"/>
  <c r="D21" i="31"/>
  <c r="C21" i="31"/>
  <c r="B21" i="31"/>
  <c r="E20" i="31"/>
  <c r="D20" i="31"/>
  <c r="C20" i="31"/>
  <c r="B20" i="31"/>
  <c r="E19" i="31"/>
  <c r="D19" i="31"/>
  <c r="C19" i="31"/>
  <c r="B19" i="31"/>
  <c r="E18" i="31"/>
  <c r="D18" i="31"/>
  <c r="C18" i="31"/>
  <c r="B18" i="31"/>
  <c r="W39" i="30"/>
  <c r="T39" i="30"/>
  <c r="O39" i="30"/>
  <c r="L39" i="30"/>
  <c r="I39" i="30"/>
  <c r="H39" i="30"/>
  <c r="G39" i="30" s="1"/>
  <c r="F39" i="30"/>
  <c r="D39" i="30" s="1"/>
  <c r="E39" i="30"/>
  <c r="C39" i="30"/>
  <c r="B39" i="30"/>
  <c r="W38" i="30"/>
  <c r="T38" i="30"/>
  <c r="D38" i="30" s="1"/>
  <c r="O38" i="30"/>
  <c r="G38" i="30"/>
  <c r="C38" i="30"/>
  <c r="B38" i="30"/>
  <c r="W37" i="30"/>
  <c r="T37" i="30"/>
  <c r="O37" i="30"/>
  <c r="L37" i="30"/>
  <c r="G37" i="30"/>
  <c r="D37" i="30"/>
  <c r="C37" i="30"/>
  <c r="B37" i="30"/>
  <c r="W36" i="30"/>
  <c r="T36" i="30"/>
  <c r="O36" i="30"/>
  <c r="L36" i="30"/>
  <c r="G36" i="30"/>
  <c r="D36" i="30"/>
  <c r="C36" i="30"/>
  <c r="B36" i="30"/>
  <c r="W35" i="30"/>
  <c r="T35" i="30"/>
  <c r="O35" i="30"/>
  <c r="L35" i="30"/>
  <c r="G35" i="30"/>
  <c r="F35" i="30"/>
  <c r="E35" i="30"/>
  <c r="D35" i="30" s="1"/>
  <c r="C35" i="30"/>
  <c r="B35" i="30"/>
  <c r="W34" i="30"/>
  <c r="T34" i="30"/>
  <c r="O34" i="30"/>
  <c r="L34" i="30"/>
  <c r="G34" i="30"/>
  <c r="C34" i="30"/>
  <c r="B34" i="30"/>
  <c r="W33" i="30"/>
  <c r="T33" i="30"/>
  <c r="L33" i="30"/>
  <c r="H33" i="30"/>
  <c r="G33" i="30" s="1"/>
  <c r="F33" i="30"/>
  <c r="E33" i="30"/>
  <c r="C33" i="30"/>
  <c r="B33" i="30"/>
  <c r="W32" i="30"/>
  <c r="T32" i="30"/>
  <c r="O32" i="30"/>
  <c r="L32" i="30"/>
  <c r="G32" i="30"/>
  <c r="C32" i="30"/>
  <c r="B32" i="30"/>
  <c r="W31" i="30"/>
  <c r="T31" i="30"/>
  <c r="O31" i="30"/>
  <c r="W30" i="30"/>
  <c r="T30" i="30"/>
  <c r="O30" i="30"/>
  <c r="L30" i="30"/>
  <c r="D30" i="30" s="1"/>
  <c r="G30" i="30"/>
  <c r="C30" i="30"/>
  <c r="B30" i="30"/>
  <c r="W29" i="30"/>
  <c r="T29" i="30"/>
  <c r="O29" i="30"/>
  <c r="L29" i="30"/>
  <c r="D29" i="30" s="1"/>
  <c r="G29" i="30"/>
  <c r="C29" i="30"/>
  <c r="B29" i="30"/>
  <c r="W28" i="30"/>
  <c r="T28" i="30"/>
  <c r="O28" i="30"/>
  <c r="L28" i="30"/>
  <c r="D28" i="30" s="1"/>
  <c r="G28" i="30"/>
  <c r="C28" i="30"/>
  <c r="B28" i="30"/>
  <c r="W27" i="30"/>
  <c r="T27" i="30"/>
  <c r="O27" i="30"/>
  <c r="L27" i="30"/>
  <c r="D27" i="30" s="1"/>
  <c r="G27" i="30"/>
  <c r="C27" i="30"/>
  <c r="B27" i="30"/>
  <c r="W26" i="30"/>
  <c r="T26" i="30"/>
  <c r="O26" i="30"/>
  <c r="L26" i="30"/>
  <c r="D26" i="30" s="1"/>
  <c r="G26" i="30"/>
  <c r="C26" i="30"/>
  <c r="B26" i="30"/>
  <c r="W25" i="30"/>
  <c r="T25" i="30"/>
  <c r="O25" i="30"/>
  <c r="L25" i="30"/>
  <c r="I25" i="30"/>
  <c r="G25" i="30" s="1"/>
  <c r="H25" i="30"/>
  <c r="F25" i="30"/>
  <c r="E25" i="30"/>
  <c r="D25" i="30" s="1"/>
  <c r="C25" i="30"/>
  <c r="B25" i="30"/>
  <c r="W24" i="30"/>
  <c r="T24" i="30"/>
  <c r="O24" i="30"/>
  <c r="L24" i="30"/>
  <c r="I24" i="30"/>
  <c r="H24" i="30"/>
  <c r="F24" i="30"/>
  <c r="E24" i="30"/>
  <c r="C24" i="30"/>
  <c r="B24" i="30"/>
  <c r="W23" i="30"/>
  <c r="T23" i="30"/>
  <c r="I23" i="30"/>
  <c r="H23" i="30"/>
  <c r="G23" i="30"/>
  <c r="F23" i="30"/>
  <c r="E23" i="30"/>
  <c r="C23" i="30"/>
  <c r="B23" i="30"/>
  <c r="W22" i="30"/>
  <c r="T22" i="30"/>
  <c r="O22" i="30"/>
  <c r="L22" i="30"/>
  <c r="D22" i="30" s="1"/>
  <c r="G22" i="30"/>
  <c r="C22" i="30"/>
  <c r="B22" i="30"/>
  <c r="W21" i="30"/>
  <c r="T21" i="30"/>
  <c r="O21" i="30"/>
  <c r="L21" i="30"/>
  <c r="D21" i="30" s="1"/>
  <c r="G21" i="30"/>
  <c r="C21" i="30"/>
  <c r="B21" i="30"/>
  <c r="W20" i="30"/>
  <c r="T20" i="30"/>
  <c r="D20" i="30" s="1"/>
  <c r="G20" i="30"/>
  <c r="C20" i="30"/>
  <c r="B20" i="30"/>
  <c r="W19" i="30"/>
  <c r="T19" i="30"/>
  <c r="O19" i="30"/>
  <c r="L19" i="30"/>
  <c r="D19" i="30" s="1"/>
  <c r="G19" i="30"/>
  <c r="C19" i="30"/>
  <c r="B19" i="30"/>
  <c r="W18" i="30"/>
  <c r="T18" i="30"/>
  <c r="O18" i="30"/>
  <c r="L18" i="30"/>
  <c r="D18" i="30" s="1"/>
  <c r="G18" i="30"/>
  <c r="C18" i="30"/>
  <c r="B18" i="30"/>
  <c r="W17" i="30"/>
  <c r="T17" i="30"/>
  <c r="O17" i="30"/>
  <c r="L17" i="30"/>
  <c r="D17" i="30" s="1"/>
  <c r="G17" i="30"/>
  <c r="C17" i="30"/>
  <c r="B17" i="30"/>
  <c r="O39" i="57"/>
  <c r="L39" i="57"/>
  <c r="I39" i="57"/>
  <c r="H39" i="57"/>
  <c r="F39" i="57"/>
  <c r="E39" i="57"/>
  <c r="C39" i="57"/>
  <c r="B39" i="57"/>
  <c r="O38" i="57"/>
  <c r="L38" i="57"/>
  <c r="I38" i="57"/>
  <c r="H38" i="57"/>
  <c r="F38" i="57"/>
  <c r="E38" i="57"/>
  <c r="C38" i="57"/>
  <c r="B38" i="57"/>
  <c r="O37" i="57"/>
  <c r="L37" i="57"/>
  <c r="I37" i="57"/>
  <c r="H37" i="57"/>
  <c r="F37" i="57"/>
  <c r="E37" i="57"/>
  <c r="C37" i="57"/>
  <c r="B37" i="57"/>
  <c r="O36" i="57"/>
  <c r="L36" i="57"/>
  <c r="I36" i="57"/>
  <c r="H36" i="57"/>
  <c r="F36" i="57"/>
  <c r="E36" i="57"/>
  <c r="C36" i="57"/>
  <c r="B36" i="57"/>
  <c r="O35" i="57"/>
  <c r="L35" i="57"/>
  <c r="I35" i="57"/>
  <c r="H35" i="57"/>
  <c r="F35" i="57"/>
  <c r="E35" i="57"/>
  <c r="C35" i="57"/>
  <c r="B35" i="57"/>
  <c r="O34" i="57"/>
  <c r="L34" i="57"/>
  <c r="I34" i="57"/>
  <c r="H34" i="57"/>
  <c r="F34" i="57"/>
  <c r="E34" i="57"/>
  <c r="C34" i="57"/>
  <c r="B34" i="57"/>
  <c r="O33" i="57"/>
  <c r="L33" i="57"/>
  <c r="I33" i="57"/>
  <c r="H33" i="57"/>
  <c r="F33" i="57"/>
  <c r="E33" i="57"/>
  <c r="C33" i="57"/>
  <c r="B33" i="57"/>
  <c r="O32" i="57"/>
  <c r="L32" i="57"/>
  <c r="I32" i="57"/>
  <c r="H32" i="57"/>
  <c r="F32" i="57"/>
  <c r="E32" i="57"/>
  <c r="C32" i="57"/>
  <c r="B32" i="57"/>
  <c r="O31" i="57"/>
  <c r="L31" i="57"/>
  <c r="I31" i="57"/>
  <c r="H31" i="57"/>
  <c r="F31" i="57"/>
  <c r="E31" i="57"/>
  <c r="C31" i="57"/>
  <c r="B31" i="57"/>
  <c r="O30" i="57"/>
  <c r="L30" i="57"/>
  <c r="I30" i="57"/>
  <c r="H30" i="57"/>
  <c r="F30" i="57"/>
  <c r="E30" i="57"/>
  <c r="C30" i="57"/>
  <c r="B30" i="57"/>
  <c r="O29" i="57"/>
  <c r="L29" i="57"/>
  <c r="I29" i="57"/>
  <c r="H29" i="57"/>
  <c r="F29" i="57"/>
  <c r="E29" i="57"/>
  <c r="C29" i="57"/>
  <c r="B29" i="57"/>
  <c r="O28" i="57"/>
  <c r="L28" i="57"/>
  <c r="I28" i="57"/>
  <c r="H28" i="57"/>
  <c r="F28" i="57"/>
  <c r="E28" i="57"/>
  <c r="C28" i="57"/>
  <c r="B28" i="57"/>
  <c r="O27" i="57"/>
  <c r="L27" i="57"/>
  <c r="I27" i="57"/>
  <c r="H27" i="57"/>
  <c r="F27" i="57"/>
  <c r="E27" i="57"/>
  <c r="C27" i="57"/>
  <c r="B27" i="57"/>
  <c r="O26" i="57"/>
  <c r="L26" i="57"/>
  <c r="I26" i="57"/>
  <c r="H26" i="57"/>
  <c r="F26" i="57"/>
  <c r="E26" i="57"/>
  <c r="C26" i="57"/>
  <c r="B26" i="57"/>
  <c r="O25" i="57"/>
  <c r="L25" i="57"/>
  <c r="I25" i="57"/>
  <c r="H25" i="57"/>
  <c r="F25" i="57"/>
  <c r="E25" i="57"/>
  <c r="C25" i="57"/>
  <c r="B25" i="57"/>
  <c r="O24" i="57"/>
  <c r="L24" i="57"/>
  <c r="I24" i="57"/>
  <c r="H24" i="57"/>
  <c r="F24" i="57"/>
  <c r="E24" i="57"/>
  <c r="C24" i="57"/>
  <c r="B24" i="57"/>
  <c r="O23" i="57"/>
  <c r="L23" i="57"/>
  <c r="I23" i="57"/>
  <c r="H23" i="57"/>
  <c r="F23" i="57"/>
  <c r="E23" i="57"/>
  <c r="C23" i="57"/>
  <c r="B23" i="57"/>
  <c r="O22" i="57"/>
  <c r="L22" i="57"/>
  <c r="I22" i="57"/>
  <c r="H22" i="57"/>
  <c r="F22" i="57"/>
  <c r="E22" i="57"/>
  <c r="C22" i="57"/>
  <c r="B22" i="57"/>
  <c r="O21" i="57"/>
  <c r="L21" i="57"/>
  <c r="I21" i="57"/>
  <c r="H21" i="57"/>
  <c r="F21" i="57"/>
  <c r="E21" i="57"/>
  <c r="C21" i="57"/>
  <c r="B21" i="57"/>
  <c r="O20" i="57"/>
  <c r="L20" i="57"/>
  <c r="I20" i="57"/>
  <c r="H20" i="57"/>
  <c r="F20" i="57"/>
  <c r="E20" i="57"/>
  <c r="C20" i="57"/>
  <c r="B20" i="57"/>
  <c r="O19" i="57"/>
  <c r="L19" i="57"/>
  <c r="I19" i="57"/>
  <c r="H19" i="57"/>
  <c r="F19" i="57"/>
  <c r="E19" i="57"/>
  <c r="C19" i="57"/>
  <c r="B19" i="57"/>
  <c r="O18" i="57"/>
  <c r="L18" i="57"/>
  <c r="I18" i="57"/>
  <c r="H18" i="57"/>
  <c r="F18" i="57"/>
  <c r="E18" i="57"/>
  <c r="C18" i="57"/>
  <c r="B18" i="57"/>
  <c r="O17" i="57"/>
  <c r="L17" i="57"/>
  <c r="I17" i="57"/>
  <c r="H17" i="57"/>
  <c r="F17" i="57"/>
  <c r="E17" i="57"/>
  <c r="C17" i="57"/>
  <c r="B17" i="57"/>
  <c r="D24" i="30" l="1"/>
  <c r="D32" i="30"/>
  <c r="D23" i="30"/>
  <c r="D34" i="30"/>
  <c r="G24" i="30"/>
  <c r="D33" i="30"/>
  <c r="V20" i="57"/>
  <c r="AA40" i="62" l="1"/>
  <c r="AG39" i="15" l="1"/>
  <c r="AG38" i="15"/>
  <c r="AG37" i="15"/>
  <c r="AG3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C15" i="15"/>
  <c r="W39" i="15"/>
  <c r="AB38" i="15"/>
  <c r="W38" i="15"/>
  <c r="M38" i="15" s="1"/>
  <c r="AB37" i="15"/>
  <c r="W37" i="15"/>
  <c r="AB36" i="15"/>
  <c r="W36" i="15"/>
  <c r="M36" i="15" s="1"/>
  <c r="AB35" i="15"/>
  <c r="W35" i="15"/>
  <c r="AB34" i="15"/>
  <c r="W34" i="15"/>
  <c r="AB33" i="15"/>
  <c r="W33" i="15"/>
  <c r="AB32" i="15"/>
  <c r="W32" i="15"/>
  <c r="M32" i="15" s="1"/>
  <c r="AB31" i="15"/>
  <c r="W31" i="15"/>
  <c r="AB30" i="15"/>
  <c r="W30" i="15"/>
  <c r="M30" i="15" s="1"/>
  <c r="AB29" i="15"/>
  <c r="W29" i="15"/>
  <c r="AB28" i="15"/>
  <c r="W28" i="15"/>
  <c r="AB27" i="15"/>
  <c r="W27" i="15"/>
  <c r="AB26" i="15"/>
  <c r="W26" i="15"/>
  <c r="M26" i="15" s="1"/>
  <c r="AB25" i="15"/>
  <c r="W25" i="15"/>
  <c r="AB24" i="15"/>
  <c r="W24" i="15"/>
  <c r="M24" i="15" s="1"/>
  <c r="AB23" i="15"/>
  <c r="W23" i="15"/>
  <c r="AB22" i="15"/>
  <c r="W22" i="15"/>
  <c r="M22" i="15" s="1"/>
  <c r="AB21" i="15"/>
  <c r="W21" i="15"/>
  <c r="AB20" i="15"/>
  <c r="W20" i="15"/>
  <c r="AB19" i="15"/>
  <c r="W19" i="15"/>
  <c r="AB18" i="15"/>
  <c r="W18" i="15"/>
  <c r="M18" i="15" s="1"/>
  <c r="AB17" i="15"/>
  <c r="W17" i="15"/>
  <c r="P38" i="15"/>
  <c r="P37" i="15"/>
  <c r="M37" i="15" s="1"/>
  <c r="P36" i="15"/>
  <c r="P35" i="15"/>
  <c r="P34" i="15"/>
  <c r="P33" i="15"/>
  <c r="M33" i="15"/>
  <c r="P32" i="15"/>
  <c r="P31" i="15"/>
  <c r="M31" i="15" s="1"/>
  <c r="P30" i="15"/>
  <c r="P29" i="15"/>
  <c r="M29" i="15"/>
  <c r="P28" i="15"/>
  <c r="P27" i="15"/>
  <c r="M27" i="15"/>
  <c r="P26" i="15"/>
  <c r="P25" i="15"/>
  <c r="M25" i="15" s="1"/>
  <c r="P24" i="15"/>
  <c r="P23" i="15"/>
  <c r="M23" i="15"/>
  <c r="P22" i="15"/>
  <c r="P21" i="15"/>
  <c r="M21" i="15"/>
  <c r="P20" i="15"/>
  <c r="P19" i="15"/>
  <c r="M19" i="15"/>
  <c r="P18" i="15"/>
  <c r="M17" i="15"/>
  <c r="M20" i="15" l="1"/>
  <c r="M34" i="15"/>
  <c r="M28" i="15"/>
  <c r="M35" i="15"/>
  <c r="AE39" i="44"/>
  <c r="AB39" i="44"/>
  <c r="AE38" i="44"/>
  <c r="AB38" i="44"/>
  <c r="AE37" i="44"/>
  <c r="AB37" i="44"/>
  <c r="AE36" i="44"/>
  <c r="AB36" i="44"/>
  <c r="AE35" i="44"/>
  <c r="AB35" i="44"/>
  <c r="AE34" i="44"/>
  <c r="AB34" i="44"/>
  <c r="AE33" i="44"/>
  <c r="AB33" i="44"/>
  <c r="AE32" i="44"/>
  <c r="AB32" i="44"/>
  <c r="AE31" i="44"/>
  <c r="AB31" i="44"/>
  <c r="AE29" i="44"/>
  <c r="AB29" i="44"/>
  <c r="AE28" i="44"/>
  <c r="AB28" i="44"/>
  <c r="AE27" i="44"/>
  <c r="AE26" i="44"/>
  <c r="AB26" i="44"/>
  <c r="AE25" i="44"/>
  <c r="AB25" i="44"/>
  <c r="AE24" i="44"/>
  <c r="AB24" i="44"/>
  <c r="AE23" i="44"/>
  <c r="AB23" i="44"/>
  <c r="AE22" i="44"/>
  <c r="AB22" i="44"/>
  <c r="AE21" i="44"/>
  <c r="AB21" i="44"/>
  <c r="AE20" i="44"/>
  <c r="AB20" i="44"/>
  <c r="AE19" i="44"/>
  <c r="AB19" i="44"/>
  <c r="AE18" i="44"/>
  <c r="AB18" i="44"/>
  <c r="AE17" i="44"/>
  <c r="AB17" i="44"/>
  <c r="Y39" i="44"/>
  <c r="V39" i="44"/>
  <c r="S39" i="44"/>
  <c r="Y38" i="44"/>
  <c r="V38" i="44"/>
  <c r="S38" i="44"/>
  <c r="Y37" i="44"/>
  <c r="V37" i="44"/>
  <c r="S37" i="44"/>
  <c r="Y36" i="44"/>
  <c r="V36" i="44"/>
  <c r="S36" i="44"/>
  <c r="Y35" i="44"/>
  <c r="V35" i="44"/>
  <c r="S35" i="44"/>
  <c r="Y34" i="44"/>
  <c r="V34" i="44"/>
  <c r="S34" i="44"/>
  <c r="Y33" i="44"/>
  <c r="V33" i="44"/>
  <c r="S33" i="44"/>
  <c r="Y32" i="44"/>
  <c r="V32" i="44"/>
  <c r="S32" i="44"/>
  <c r="Y31" i="44"/>
  <c r="V31" i="44"/>
  <c r="S31" i="44"/>
  <c r="Y29" i="44"/>
  <c r="V29" i="44"/>
  <c r="S29" i="44"/>
  <c r="Y28" i="44"/>
  <c r="V28" i="44"/>
  <c r="S28" i="44"/>
  <c r="V27" i="44"/>
  <c r="S27" i="44"/>
  <c r="Y26" i="44"/>
  <c r="V26" i="44"/>
  <c r="S26" i="44"/>
  <c r="Y25" i="44"/>
  <c r="V25" i="44"/>
  <c r="S25" i="44"/>
  <c r="Y24" i="44"/>
  <c r="V24" i="44"/>
  <c r="S24" i="44"/>
  <c r="Y23" i="44"/>
  <c r="Y22" i="44"/>
  <c r="V22" i="44"/>
  <c r="S22" i="44"/>
  <c r="Y21" i="44"/>
  <c r="V21" i="44"/>
  <c r="S21" i="44"/>
  <c r="Y20" i="44"/>
  <c r="V20" i="44"/>
  <c r="S20" i="44"/>
  <c r="Y19" i="44"/>
  <c r="V19" i="44"/>
  <c r="S19" i="44"/>
  <c r="Y18" i="44"/>
  <c r="V18" i="44"/>
  <c r="S18" i="44"/>
  <c r="Y17" i="44"/>
  <c r="V17" i="44"/>
  <c r="S17" i="44"/>
  <c r="N39" i="44"/>
  <c r="K39" i="44"/>
  <c r="H39" i="44"/>
  <c r="N38" i="44"/>
  <c r="K38" i="44"/>
  <c r="H38" i="44"/>
  <c r="N37" i="44"/>
  <c r="K37" i="44"/>
  <c r="H37" i="44"/>
  <c r="N36" i="44"/>
  <c r="K36" i="44"/>
  <c r="H36" i="44"/>
  <c r="N35" i="44"/>
  <c r="K35" i="44"/>
  <c r="H35" i="44"/>
  <c r="N34" i="44"/>
  <c r="K34" i="44"/>
  <c r="H34" i="44"/>
  <c r="N33" i="44"/>
  <c r="K33" i="44"/>
  <c r="H33" i="44"/>
  <c r="N32" i="44"/>
  <c r="K32" i="44"/>
  <c r="H32" i="44"/>
  <c r="N31" i="44"/>
  <c r="K31" i="44"/>
  <c r="H31" i="44"/>
  <c r="N29" i="44"/>
  <c r="K29" i="44"/>
  <c r="H29" i="44"/>
  <c r="N28" i="44"/>
  <c r="K28" i="44"/>
  <c r="H28" i="44"/>
  <c r="N27" i="44"/>
  <c r="K27" i="44"/>
  <c r="H27" i="44"/>
  <c r="N26" i="44"/>
  <c r="K26" i="44"/>
  <c r="H26" i="44"/>
  <c r="N25" i="44"/>
  <c r="K25" i="44"/>
  <c r="H25" i="44"/>
  <c r="N24" i="44"/>
  <c r="K24" i="44"/>
  <c r="H24" i="44"/>
  <c r="N22" i="44"/>
  <c r="K22" i="44"/>
  <c r="H22" i="44"/>
  <c r="N21" i="44"/>
  <c r="K21" i="44"/>
  <c r="H21" i="44"/>
  <c r="N20" i="44"/>
  <c r="K20" i="44"/>
  <c r="H20" i="44"/>
  <c r="N19" i="44"/>
  <c r="K19" i="44"/>
  <c r="H19" i="44"/>
  <c r="N18" i="44"/>
  <c r="K18" i="44"/>
  <c r="H18" i="44"/>
  <c r="N17" i="44"/>
  <c r="K17" i="44"/>
  <c r="H17" i="44"/>
  <c r="G39" i="44"/>
  <c r="F39" i="44"/>
  <c r="E39" i="44" s="1"/>
  <c r="G38" i="44"/>
  <c r="F38" i="44"/>
  <c r="G37" i="44"/>
  <c r="F37" i="44"/>
  <c r="E37" i="44" s="1"/>
  <c r="G36" i="44"/>
  <c r="F36" i="44"/>
  <c r="G35" i="44"/>
  <c r="F35" i="44"/>
  <c r="G34" i="44"/>
  <c r="F34" i="44"/>
  <c r="G33" i="44"/>
  <c r="F33" i="44"/>
  <c r="E33" i="44" s="1"/>
  <c r="G32" i="44"/>
  <c r="F32" i="44"/>
  <c r="G31" i="44"/>
  <c r="F31" i="44"/>
  <c r="G29" i="44"/>
  <c r="F29" i="44"/>
  <c r="G28" i="44"/>
  <c r="F28" i="44"/>
  <c r="G26" i="44"/>
  <c r="F26" i="44"/>
  <c r="G25" i="44"/>
  <c r="F25" i="44"/>
  <c r="G24" i="44"/>
  <c r="F24" i="44"/>
  <c r="G23" i="44"/>
  <c r="F23" i="44"/>
  <c r="G22" i="44"/>
  <c r="F22" i="44"/>
  <c r="G21" i="44"/>
  <c r="F21" i="44"/>
  <c r="G20" i="44"/>
  <c r="F20" i="44"/>
  <c r="G19" i="44"/>
  <c r="F19" i="44"/>
  <c r="G18" i="44"/>
  <c r="F18" i="44"/>
  <c r="G17" i="44"/>
  <c r="F17" i="44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E23" i="44" l="1"/>
  <c r="E17" i="44"/>
  <c r="E25" i="44"/>
  <c r="E20" i="44"/>
  <c r="E38" i="44"/>
  <c r="E22" i="44"/>
  <c r="E29" i="44"/>
  <c r="E32" i="44"/>
  <c r="E35" i="44"/>
  <c r="E19" i="44"/>
  <c r="E28" i="44"/>
  <c r="E18" i="44"/>
  <c r="E21" i="44"/>
  <c r="E34" i="44"/>
  <c r="E36" i="44"/>
  <c r="E24" i="44"/>
  <c r="E26" i="44"/>
  <c r="E31" i="44"/>
  <c r="L32" i="39"/>
  <c r="N29" i="23" l="1"/>
  <c r="N30" i="23"/>
  <c r="N31" i="23"/>
  <c r="N32" i="23"/>
  <c r="N33" i="23"/>
  <c r="N34" i="23"/>
  <c r="N35" i="23"/>
  <c r="N36" i="23"/>
  <c r="N27" i="23"/>
  <c r="N26" i="23"/>
  <c r="N25" i="23"/>
  <c r="N24" i="23"/>
  <c r="N23" i="23"/>
  <c r="N22" i="23"/>
  <c r="N21" i="23"/>
  <c r="N20" i="23"/>
  <c r="N19" i="23"/>
  <c r="F17" i="70" l="1"/>
  <c r="B62" i="46" l="1"/>
  <c r="B61" i="46"/>
  <c r="B60" i="46"/>
  <c r="B59" i="46"/>
  <c r="B58" i="46"/>
  <c r="B57" i="46"/>
  <c r="B56" i="46"/>
  <c r="B55" i="46"/>
  <c r="B54" i="46"/>
  <c r="B53" i="46"/>
  <c r="B52" i="46"/>
  <c r="B51" i="46"/>
  <c r="B50" i="46"/>
  <c r="B49" i="46"/>
  <c r="B48" i="46"/>
  <c r="B47" i="46"/>
  <c r="B46" i="46"/>
  <c r="B45" i="46"/>
  <c r="B44" i="46"/>
  <c r="B43" i="46"/>
  <c r="B42" i="46"/>
  <c r="B41" i="46"/>
  <c r="B40" i="46"/>
  <c r="J15" i="69" l="1"/>
  <c r="J18" i="69" l="1"/>
  <c r="J27" i="69"/>
  <c r="J28" i="69"/>
  <c r="J29" i="69"/>
  <c r="L37" i="23" l="1"/>
  <c r="M37" i="23"/>
  <c r="L28" i="23"/>
  <c r="M28" i="23"/>
  <c r="C18" i="23"/>
  <c r="C16" i="23" s="1"/>
  <c r="E19" i="23"/>
  <c r="B19" i="23" s="1"/>
  <c r="L18" i="23"/>
  <c r="K18" i="23"/>
  <c r="AD37" i="23"/>
  <c r="AE37" i="23"/>
  <c r="AF37" i="23"/>
  <c r="AD28" i="23"/>
  <c r="AE28" i="23"/>
  <c r="AF28" i="23"/>
  <c r="AD18" i="23"/>
  <c r="AE18" i="23"/>
  <c r="AF18" i="23"/>
  <c r="C28" i="23"/>
  <c r="C37" i="23"/>
  <c r="D37" i="23"/>
  <c r="D28" i="23"/>
  <c r="D18" i="23"/>
  <c r="D16" i="23" s="1"/>
  <c r="L16" i="23" l="1"/>
  <c r="AF16" i="23"/>
  <c r="AE16" i="23"/>
  <c r="AD16" i="23"/>
  <c r="D20" i="61" l="1"/>
  <c r="C12" i="59" l="1"/>
  <c r="M36" i="10" l="1"/>
  <c r="M34" i="10"/>
  <c r="M35" i="10"/>
  <c r="C17" i="28" l="1"/>
  <c r="AC37" i="23" l="1"/>
  <c r="AB37" i="23"/>
  <c r="AA37" i="23"/>
  <c r="AC28" i="23"/>
  <c r="AB28" i="23"/>
  <c r="AA28" i="23"/>
  <c r="AC18" i="23"/>
  <c r="AB18" i="23"/>
  <c r="AA18" i="23"/>
  <c r="AA16" i="23" l="1"/>
  <c r="AB16" i="23"/>
  <c r="AC16" i="23"/>
  <c r="D34" i="59"/>
  <c r="D35" i="59"/>
  <c r="J35" i="69" l="1"/>
  <c r="F21" i="62" l="1"/>
  <c r="F22" i="62"/>
  <c r="C21" i="62"/>
  <c r="C22" i="62"/>
  <c r="B34" i="45" l="1"/>
  <c r="B35" i="45"/>
  <c r="B36" i="45"/>
  <c r="B37" i="45"/>
  <c r="B23" i="45"/>
  <c r="H18" i="60" l="1"/>
  <c r="H32" i="60"/>
  <c r="H38" i="60"/>
  <c r="D38" i="60" s="1"/>
  <c r="J39" i="70" l="1"/>
  <c r="I39" i="70"/>
  <c r="B39" i="70" s="1"/>
  <c r="F39" i="70"/>
  <c r="J38" i="70"/>
  <c r="I38" i="70"/>
  <c r="B38" i="70" s="1"/>
  <c r="F38" i="70"/>
  <c r="J37" i="70"/>
  <c r="I37" i="70"/>
  <c r="F37" i="70"/>
  <c r="B37" i="70"/>
  <c r="J36" i="70"/>
  <c r="I36" i="70"/>
  <c r="F36" i="70"/>
  <c r="B36" i="70"/>
  <c r="J35" i="70"/>
  <c r="I35" i="70"/>
  <c r="F35" i="70"/>
  <c r="B35" i="70"/>
  <c r="J34" i="70"/>
  <c r="I34" i="70"/>
  <c r="F34" i="70"/>
  <c r="B34" i="70"/>
  <c r="J33" i="70"/>
  <c r="I33" i="70"/>
  <c r="F33" i="70"/>
  <c r="B33" i="70"/>
  <c r="J32" i="70"/>
  <c r="I32" i="70"/>
  <c r="F32" i="70"/>
  <c r="B32" i="70"/>
  <c r="J31" i="70"/>
  <c r="I31" i="70"/>
  <c r="F31" i="70"/>
  <c r="B31" i="70"/>
  <c r="J30" i="70"/>
  <c r="I30" i="70"/>
  <c r="B30" i="70" s="1"/>
  <c r="F30" i="70"/>
  <c r="J29" i="70"/>
  <c r="I29" i="70"/>
  <c r="B29" i="70" s="1"/>
  <c r="F29" i="70"/>
  <c r="J28" i="70"/>
  <c r="I28" i="70"/>
  <c r="B28" i="70" s="1"/>
  <c r="F28" i="70"/>
  <c r="J27" i="70"/>
  <c r="I27" i="70"/>
  <c r="B27" i="70" s="1"/>
  <c r="F27" i="70"/>
  <c r="J26" i="70"/>
  <c r="I26" i="70"/>
  <c r="B26" i="70" s="1"/>
  <c r="F26" i="70"/>
  <c r="J25" i="70"/>
  <c r="I25" i="70"/>
  <c r="B25" i="70" s="1"/>
  <c r="F25" i="70"/>
  <c r="J24" i="70"/>
  <c r="I24" i="70"/>
  <c r="B24" i="70" s="1"/>
  <c r="F24" i="70"/>
  <c r="J23" i="70"/>
  <c r="I23" i="70"/>
  <c r="B23" i="70" s="1"/>
  <c r="F23" i="70"/>
  <c r="J22" i="70"/>
  <c r="I22" i="70"/>
  <c r="B22" i="70" s="1"/>
  <c r="F22" i="70"/>
  <c r="J21" i="70"/>
  <c r="I21" i="70"/>
  <c r="B21" i="70" s="1"/>
  <c r="F21" i="70"/>
  <c r="J20" i="70"/>
  <c r="I20" i="70"/>
  <c r="B20" i="70" s="1"/>
  <c r="F20" i="70"/>
  <c r="J19" i="70"/>
  <c r="I19" i="70"/>
  <c r="B19" i="70" s="1"/>
  <c r="F19" i="70"/>
  <c r="J18" i="70"/>
  <c r="I18" i="70"/>
  <c r="B18" i="70" s="1"/>
  <c r="F18" i="70"/>
  <c r="J17" i="70"/>
  <c r="I17" i="70"/>
  <c r="B17" i="70" s="1"/>
  <c r="P15" i="70"/>
  <c r="O15" i="70"/>
  <c r="N15" i="70"/>
  <c r="M15" i="70"/>
  <c r="L15" i="70"/>
  <c r="K15" i="70"/>
  <c r="H15" i="70"/>
  <c r="G15" i="70"/>
  <c r="E15" i="70"/>
  <c r="D15" i="70"/>
  <c r="C15" i="70"/>
  <c r="F15" i="70" l="1"/>
  <c r="I15" i="70"/>
  <c r="J15" i="70"/>
  <c r="B15" i="70"/>
  <c r="J37" i="69"/>
  <c r="B37" i="69"/>
  <c r="J36" i="69"/>
  <c r="B36" i="69"/>
  <c r="B35" i="69"/>
  <c r="J34" i="69"/>
  <c r="B34" i="69"/>
  <c r="J33" i="69"/>
  <c r="B33" i="69"/>
  <c r="J32" i="69"/>
  <c r="B32" i="69"/>
  <c r="J31" i="69"/>
  <c r="B31" i="69"/>
  <c r="J30" i="69"/>
  <c r="B30" i="69"/>
  <c r="B29" i="69"/>
  <c r="B28" i="69"/>
  <c r="B27" i="69"/>
  <c r="J26" i="69"/>
  <c r="B26" i="69"/>
  <c r="J25" i="69"/>
  <c r="B25" i="69"/>
  <c r="J24" i="69"/>
  <c r="B24" i="69"/>
  <c r="J23" i="69"/>
  <c r="B23" i="69"/>
  <c r="J22" i="69"/>
  <c r="B22" i="69"/>
  <c r="J21" i="69"/>
  <c r="B21" i="69"/>
  <c r="J20" i="69"/>
  <c r="B20" i="69"/>
  <c r="J19" i="69"/>
  <c r="B19" i="69"/>
  <c r="B18" i="69"/>
  <c r="J17" i="69"/>
  <c r="B17" i="69"/>
  <c r="J16" i="69"/>
  <c r="B16" i="69"/>
  <c r="B15" i="69"/>
  <c r="S13" i="69"/>
  <c r="R13" i="69"/>
  <c r="Q13" i="69"/>
  <c r="P13" i="69"/>
  <c r="O13" i="69"/>
  <c r="N13" i="69"/>
  <c r="M13" i="69"/>
  <c r="L13" i="69"/>
  <c r="K13" i="69"/>
  <c r="I13" i="69"/>
  <c r="H13" i="69"/>
  <c r="G13" i="69"/>
  <c r="F13" i="69"/>
  <c r="E13" i="69"/>
  <c r="D13" i="69"/>
  <c r="C13" i="69"/>
  <c r="Q10" i="68"/>
  <c r="R10" i="68"/>
  <c r="G13" i="68"/>
  <c r="H13" i="68"/>
  <c r="K13" i="68"/>
  <c r="L13" i="68"/>
  <c r="O13" i="68"/>
  <c r="P13" i="68"/>
  <c r="Q13" i="68"/>
  <c r="Q9" i="68" s="1"/>
  <c r="R13" i="68"/>
  <c r="R9" i="68" s="1"/>
  <c r="C15" i="68"/>
  <c r="D15" i="68"/>
  <c r="C16" i="68"/>
  <c r="D16" i="68"/>
  <c r="C17" i="68"/>
  <c r="D17" i="68"/>
  <c r="C18" i="68"/>
  <c r="D18" i="68"/>
  <c r="C19" i="68"/>
  <c r="D19" i="68"/>
  <c r="C20" i="68"/>
  <c r="D20" i="68"/>
  <c r="C21" i="68"/>
  <c r="D21" i="68"/>
  <c r="C22" i="68"/>
  <c r="D22" i="68"/>
  <c r="C23" i="68"/>
  <c r="D23" i="68"/>
  <c r="C24" i="68"/>
  <c r="D24" i="68"/>
  <c r="C25" i="68"/>
  <c r="D25" i="68"/>
  <c r="C26" i="68"/>
  <c r="D26" i="68"/>
  <c r="C27" i="68"/>
  <c r="D27" i="68"/>
  <c r="C28" i="68"/>
  <c r="D28" i="68"/>
  <c r="C29" i="68"/>
  <c r="D29" i="68"/>
  <c r="C30" i="68"/>
  <c r="D30" i="68"/>
  <c r="C31" i="68"/>
  <c r="D31" i="68"/>
  <c r="C32" i="68"/>
  <c r="D32" i="68"/>
  <c r="C33" i="68"/>
  <c r="D33" i="68"/>
  <c r="C34" i="68"/>
  <c r="D34" i="68"/>
  <c r="C35" i="68"/>
  <c r="D35" i="68"/>
  <c r="C36" i="68"/>
  <c r="D36" i="68"/>
  <c r="C37" i="68"/>
  <c r="D37" i="68"/>
  <c r="B14" i="67"/>
  <c r="C14" i="67"/>
  <c r="E14" i="67"/>
  <c r="F14" i="67"/>
  <c r="G14" i="67"/>
  <c r="H14" i="67"/>
  <c r="I14" i="67"/>
  <c r="J14" i="67"/>
  <c r="K14" i="67"/>
  <c r="L14" i="67"/>
  <c r="N14" i="67"/>
  <c r="O14" i="67"/>
  <c r="S14" i="67"/>
  <c r="T14" i="67"/>
  <c r="V14" i="67"/>
  <c r="W14" i="67"/>
  <c r="X14" i="67"/>
  <c r="Y14" i="67"/>
  <c r="AA14" i="67"/>
  <c r="AB14" i="67"/>
  <c r="AC14" i="67"/>
  <c r="D16" i="67"/>
  <c r="M16" i="67"/>
  <c r="R16" i="67"/>
  <c r="Z16" i="67"/>
  <c r="U16" i="67" s="1"/>
  <c r="D17" i="67"/>
  <c r="M17" i="67"/>
  <c r="R17" i="67"/>
  <c r="Z17" i="67"/>
  <c r="U17" i="67" s="1"/>
  <c r="D18" i="67"/>
  <c r="M18" i="67"/>
  <c r="R18" i="67"/>
  <c r="Z18" i="67"/>
  <c r="U18" i="67" s="1"/>
  <c r="D19" i="67"/>
  <c r="M19" i="67"/>
  <c r="R19" i="67"/>
  <c r="Z19" i="67"/>
  <c r="U19" i="67" s="1"/>
  <c r="D20" i="67"/>
  <c r="M20" i="67"/>
  <c r="R20" i="67"/>
  <c r="Z20" i="67"/>
  <c r="U20" i="67" s="1"/>
  <c r="D21" i="67"/>
  <c r="M21" i="67"/>
  <c r="R21" i="67"/>
  <c r="Z21" i="67"/>
  <c r="U21" i="67" s="1"/>
  <c r="D22" i="67"/>
  <c r="M22" i="67"/>
  <c r="R22" i="67"/>
  <c r="Z22" i="67"/>
  <c r="U22" i="67" s="1"/>
  <c r="D23" i="67"/>
  <c r="M23" i="67"/>
  <c r="R23" i="67"/>
  <c r="Z23" i="67"/>
  <c r="U23" i="67" s="1"/>
  <c r="D24" i="67"/>
  <c r="M24" i="67"/>
  <c r="R24" i="67"/>
  <c r="Z24" i="67"/>
  <c r="U24" i="67" s="1"/>
  <c r="D25" i="67"/>
  <c r="M25" i="67"/>
  <c r="R25" i="67"/>
  <c r="Z25" i="67"/>
  <c r="U25" i="67" s="1"/>
  <c r="D26" i="67"/>
  <c r="M26" i="67"/>
  <c r="R26" i="67"/>
  <c r="Z26" i="67"/>
  <c r="U26" i="67" s="1"/>
  <c r="D27" i="67"/>
  <c r="M27" i="67"/>
  <c r="R27" i="67"/>
  <c r="Z27" i="67"/>
  <c r="U27" i="67" s="1"/>
  <c r="D28" i="67"/>
  <c r="M28" i="67"/>
  <c r="R28" i="67"/>
  <c r="Z28" i="67"/>
  <c r="U28" i="67" s="1"/>
  <c r="D29" i="67"/>
  <c r="M29" i="67"/>
  <c r="R29" i="67"/>
  <c r="Z29" i="67"/>
  <c r="U29" i="67" s="1"/>
  <c r="D30" i="67"/>
  <c r="M30" i="67"/>
  <c r="R30" i="67"/>
  <c r="Z30" i="67"/>
  <c r="U30" i="67" s="1"/>
  <c r="D31" i="67"/>
  <c r="M31" i="67"/>
  <c r="R31" i="67"/>
  <c r="Z31" i="67"/>
  <c r="U31" i="67" s="1"/>
  <c r="D32" i="67"/>
  <c r="M32" i="67"/>
  <c r="R32" i="67"/>
  <c r="Z32" i="67"/>
  <c r="U32" i="67" s="1"/>
  <c r="D33" i="67"/>
  <c r="M33" i="67"/>
  <c r="R33" i="67"/>
  <c r="Z33" i="67"/>
  <c r="U33" i="67" s="1"/>
  <c r="D34" i="67"/>
  <c r="M34" i="67"/>
  <c r="R34" i="67"/>
  <c r="Z34" i="67"/>
  <c r="U34" i="67" s="1"/>
  <c r="D35" i="67"/>
  <c r="M35" i="67"/>
  <c r="R35" i="67"/>
  <c r="Z35" i="67"/>
  <c r="U35" i="67" s="1"/>
  <c r="D36" i="67"/>
  <c r="M36" i="67"/>
  <c r="R36" i="67"/>
  <c r="Z36" i="67"/>
  <c r="U36" i="67" s="1"/>
  <c r="D37" i="67"/>
  <c r="M37" i="67"/>
  <c r="R37" i="67"/>
  <c r="Z37" i="67"/>
  <c r="U37" i="67" s="1"/>
  <c r="D38" i="67"/>
  <c r="M38" i="67"/>
  <c r="R38" i="67"/>
  <c r="Z38" i="67"/>
  <c r="U38" i="67" s="1"/>
  <c r="J40" i="65"/>
  <c r="C40" i="65"/>
  <c r="B40" i="65"/>
  <c r="J39" i="65"/>
  <c r="C39" i="65"/>
  <c r="B39" i="65"/>
  <c r="J38" i="65"/>
  <c r="C38" i="65"/>
  <c r="B38" i="65"/>
  <c r="J37" i="65"/>
  <c r="C37" i="65"/>
  <c r="B37" i="65"/>
  <c r="J36" i="65"/>
  <c r="C36" i="65"/>
  <c r="B36" i="65"/>
  <c r="J35" i="65"/>
  <c r="C35" i="65"/>
  <c r="B35" i="65"/>
  <c r="J34" i="65"/>
  <c r="C34" i="65"/>
  <c r="B34" i="65"/>
  <c r="J33" i="65"/>
  <c r="C33" i="65"/>
  <c r="B33" i="65"/>
  <c r="J32" i="65"/>
  <c r="C32" i="65"/>
  <c r="B32" i="65"/>
  <c r="J31" i="65"/>
  <c r="C31" i="65"/>
  <c r="B31" i="65"/>
  <c r="J30" i="65"/>
  <c r="C30" i="65"/>
  <c r="B30" i="65"/>
  <c r="J29" i="65"/>
  <c r="C29" i="65"/>
  <c r="B29" i="65"/>
  <c r="J28" i="65"/>
  <c r="C28" i="65"/>
  <c r="B28" i="65"/>
  <c r="J27" i="65"/>
  <c r="C27" i="65"/>
  <c r="B27" i="65"/>
  <c r="J26" i="65"/>
  <c r="C26" i="65"/>
  <c r="B26" i="65"/>
  <c r="J25" i="65"/>
  <c r="C25" i="65"/>
  <c r="B25" i="65"/>
  <c r="J24" i="65"/>
  <c r="C24" i="65"/>
  <c r="B24" i="65"/>
  <c r="J23" i="65"/>
  <c r="C23" i="65"/>
  <c r="B23" i="65"/>
  <c r="J22" i="65"/>
  <c r="C22" i="65"/>
  <c r="B22" i="65"/>
  <c r="J21" i="65"/>
  <c r="C21" i="65"/>
  <c r="B21" i="65"/>
  <c r="J20" i="65"/>
  <c r="C20" i="65"/>
  <c r="B20" i="65"/>
  <c r="J19" i="65"/>
  <c r="C19" i="65"/>
  <c r="B19" i="65"/>
  <c r="J18" i="65"/>
  <c r="C18" i="65"/>
  <c r="B18" i="65"/>
  <c r="O16" i="65"/>
  <c r="N16" i="65"/>
  <c r="M16" i="65"/>
  <c r="L16" i="65"/>
  <c r="K16" i="65"/>
  <c r="I16" i="65"/>
  <c r="H16" i="65"/>
  <c r="G16" i="65"/>
  <c r="F16" i="65"/>
  <c r="E16" i="65"/>
  <c r="D16" i="65"/>
  <c r="AG41" i="64"/>
  <c r="AF41" i="64"/>
  <c r="AC41" i="64"/>
  <c r="AB41" i="64"/>
  <c r="I41" i="64"/>
  <c r="E41" i="64" s="1"/>
  <c r="H41" i="64"/>
  <c r="G41" i="64"/>
  <c r="C41" i="64" s="1"/>
  <c r="F41" i="64"/>
  <c r="AG40" i="64"/>
  <c r="AF40" i="64"/>
  <c r="AC40" i="64"/>
  <c r="AB40" i="64"/>
  <c r="I40" i="64"/>
  <c r="H40" i="64"/>
  <c r="D40" i="64" s="1"/>
  <c r="G40" i="64"/>
  <c r="C40" i="64" s="1"/>
  <c r="F40" i="64"/>
  <c r="B40" i="64" s="1"/>
  <c r="E40" i="64"/>
  <c r="AG39" i="64"/>
  <c r="AF39" i="64"/>
  <c r="AC39" i="64"/>
  <c r="AB39" i="64"/>
  <c r="I39" i="64"/>
  <c r="E39" i="64" s="1"/>
  <c r="H39" i="64"/>
  <c r="G39" i="64"/>
  <c r="C39" i="64" s="1"/>
  <c r="F39" i="64"/>
  <c r="B39" i="64" s="1"/>
  <c r="AG38" i="64"/>
  <c r="AF38" i="64"/>
  <c r="AC38" i="64"/>
  <c r="AB38" i="64"/>
  <c r="I38" i="64"/>
  <c r="H38" i="64"/>
  <c r="G38" i="64"/>
  <c r="C38" i="64" s="1"/>
  <c r="F38" i="64"/>
  <c r="B38" i="64" s="1"/>
  <c r="AG37" i="64"/>
  <c r="AF37" i="64"/>
  <c r="AC37" i="64"/>
  <c r="AB37" i="64"/>
  <c r="I37" i="64"/>
  <c r="H37" i="64"/>
  <c r="D37" i="64" s="1"/>
  <c r="G37" i="64"/>
  <c r="F37" i="64"/>
  <c r="B37" i="64" s="1"/>
  <c r="E37" i="64"/>
  <c r="AG36" i="64"/>
  <c r="AF36" i="64"/>
  <c r="AC36" i="64"/>
  <c r="AB36" i="64"/>
  <c r="I36" i="64"/>
  <c r="E36" i="64" s="1"/>
  <c r="H36" i="64"/>
  <c r="D36" i="64" s="1"/>
  <c r="G36" i="64"/>
  <c r="C36" i="64" s="1"/>
  <c r="F36" i="64"/>
  <c r="B36" i="64" s="1"/>
  <c r="AG35" i="64"/>
  <c r="AF35" i="64"/>
  <c r="AC35" i="64"/>
  <c r="AB35" i="64"/>
  <c r="I35" i="64"/>
  <c r="H35" i="64"/>
  <c r="D35" i="64" s="1"/>
  <c r="G35" i="64"/>
  <c r="C35" i="64" s="1"/>
  <c r="F35" i="64"/>
  <c r="B35" i="64" s="1"/>
  <c r="AG34" i="64"/>
  <c r="AF34" i="64"/>
  <c r="AC34" i="64"/>
  <c r="AB34" i="64"/>
  <c r="I34" i="64"/>
  <c r="E34" i="64" s="1"/>
  <c r="H34" i="64"/>
  <c r="D34" i="64" s="1"/>
  <c r="G34" i="64"/>
  <c r="F34" i="64"/>
  <c r="AG33" i="64"/>
  <c r="AF33" i="64"/>
  <c r="AC33" i="64"/>
  <c r="AB33" i="64"/>
  <c r="I33" i="64"/>
  <c r="E33" i="64" s="1"/>
  <c r="H33" i="64"/>
  <c r="D33" i="64" s="1"/>
  <c r="G33" i="64"/>
  <c r="F33" i="64"/>
  <c r="B33" i="64" s="1"/>
  <c r="AG32" i="64"/>
  <c r="AF32" i="64"/>
  <c r="AC32" i="64"/>
  <c r="AB32" i="64"/>
  <c r="I32" i="64"/>
  <c r="H32" i="64"/>
  <c r="G32" i="64"/>
  <c r="C32" i="64" s="1"/>
  <c r="F32" i="64"/>
  <c r="B32" i="64" s="1"/>
  <c r="E32" i="64"/>
  <c r="AG31" i="64"/>
  <c r="AF31" i="64"/>
  <c r="AC31" i="64"/>
  <c r="AB31" i="64"/>
  <c r="I31" i="64"/>
  <c r="E31" i="64" s="1"/>
  <c r="H31" i="64"/>
  <c r="D31" i="64" s="1"/>
  <c r="G31" i="64"/>
  <c r="C31" i="64" s="1"/>
  <c r="F31" i="64"/>
  <c r="AG30" i="64"/>
  <c r="AF30" i="64"/>
  <c r="AC30" i="64"/>
  <c r="AB30" i="64"/>
  <c r="I30" i="64"/>
  <c r="H30" i="64"/>
  <c r="G30" i="64"/>
  <c r="C30" i="64" s="1"/>
  <c r="F30" i="64"/>
  <c r="B30" i="64" s="1"/>
  <c r="E30" i="64"/>
  <c r="AG29" i="64"/>
  <c r="AF29" i="64"/>
  <c r="AC29" i="64"/>
  <c r="AB29" i="64"/>
  <c r="I29" i="64"/>
  <c r="E29" i="64" s="1"/>
  <c r="H29" i="64"/>
  <c r="D29" i="64" s="1"/>
  <c r="G29" i="64"/>
  <c r="C29" i="64" s="1"/>
  <c r="F29" i="64"/>
  <c r="B29" i="64"/>
  <c r="AG28" i="64"/>
  <c r="AF28" i="64"/>
  <c r="AC28" i="64"/>
  <c r="AB28" i="64"/>
  <c r="I28" i="64"/>
  <c r="E28" i="64" s="1"/>
  <c r="H28" i="64"/>
  <c r="G28" i="64"/>
  <c r="C28" i="64" s="1"/>
  <c r="F28" i="64"/>
  <c r="B28" i="64" s="1"/>
  <c r="AG27" i="64"/>
  <c r="AF27" i="64"/>
  <c r="AC27" i="64"/>
  <c r="AB27" i="64"/>
  <c r="I27" i="64"/>
  <c r="E27" i="64" s="1"/>
  <c r="H27" i="64"/>
  <c r="D27" i="64" s="1"/>
  <c r="G27" i="64"/>
  <c r="C27" i="64" s="1"/>
  <c r="F27" i="64"/>
  <c r="B27" i="64" s="1"/>
  <c r="AG26" i="64"/>
  <c r="AF26" i="64"/>
  <c r="AC26" i="64"/>
  <c r="AB26" i="64"/>
  <c r="I26" i="64"/>
  <c r="H26" i="64"/>
  <c r="G26" i="64"/>
  <c r="C26" i="64" s="1"/>
  <c r="F26" i="64"/>
  <c r="B26" i="64" s="1"/>
  <c r="AG25" i="64"/>
  <c r="AF25" i="64"/>
  <c r="AC25" i="64"/>
  <c r="AB25" i="64"/>
  <c r="I25" i="64"/>
  <c r="H25" i="64"/>
  <c r="G25" i="64"/>
  <c r="F25" i="64"/>
  <c r="B25" i="64" s="1"/>
  <c r="E25" i="64"/>
  <c r="C25" i="64"/>
  <c r="AG24" i="64"/>
  <c r="AF24" i="64"/>
  <c r="AC24" i="64"/>
  <c r="AB24" i="64"/>
  <c r="I24" i="64"/>
  <c r="H24" i="64"/>
  <c r="D24" i="64" s="1"/>
  <c r="G24" i="64"/>
  <c r="C24" i="64" s="1"/>
  <c r="F24" i="64"/>
  <c r="B24" i="64" s="1"/>
  <c r="E24" i="64"/>
  <c r="AG23" i="64"/>
  <c r="AF23" i="64"/>
  <c r="AC23" i="64"/>
  <c r="AB23" i="64"/>
  <c r="I23" i="64"/>
  <c r="H23" i="64"/>
  <c r="G23" i="64"/>
  <c r="C23" i="64" s="1"/>
  <c r="F23" i="64"/>
  <c r="B23" i="64" s="1"/>
  <c r="E23" i="64"/>
  <c r="D23" i="64"/>
  <c r="AG22" i="64"/>
  <c r="AF22" i="64"/>
  <c r="AC22" i="64"/>
  <c r="AB22" i="64"/>
  <c r="I22" i="64"/>
  <c r="E22" i="64" s="1"/>
  <c r="H22" i="64"/>
  <c r="G22" i="64"/>
  <c r="C22" i="64" s="1"/>
  <c r="F22" i="64"/>
  <c r="AG21" i="64"/>
  <c r="AF21" i="64"/>
  <c r="AC21" i="64"/>
  <c r="AB21" i="64"/>
  <c r="I21" i="64"/>
  <c r="H21" i="64"/>
  <c r="G21" i="64"/>
  <c r="C21" i="64" s="1"/>
  <c r="F21" i="64"/>
  <c r="E21" i="64"/>
  <c r="AG20" i="64"/>
  <c r="AF20" i="64"/>
  <c r="AC20" i="64"/>
  <c r="AB20" i="64"/>
  <c r="I20" i="64"/>
  <c r="E20" i="64" s="1"/>
  <c r="H20" i="64"/>
  <c r="D20" i="64" s="1"/>
  <c r="G20" i="64"/>
  <c r="F20" i="64"/>
  <c r="B20" i="64" s="1"/>
  <c r="AG19" i="64"/>
  <c r="AF19" i="64"/>
  <c r="AC19" i="64"/>
  <c r="AB19" i="64"/>
  <c r="I19" i="64"/>
  <c r="H19" i="64"/>
  <c r="D19" i="64" s="1"/>
  <c r="G19" i="64"/>
  <c r="C19" i="64" s="1"/>
  <c r="F19" i="64"/>
  <c r="AS17" i="64"/>
  <c r="AR17" i="64"/>
  <c r="AQ17" i="64"/>
  <c r="AP17" i="64"/>
  <c r="AO17" i="64"/>
  <c r="AN17" i="64"/>
  <c r="AM17" i="64"/>
  <c r="AL17" i="64"/>
  <c r="AK17" i="64"/>
  <c r="AJ17" i="64"/>
  <c r="AI17" i="64"/>
  <c r="AH17" i="64"/>
  <c r="AA17" i="64"/>
  <c r="Z17" i="64"/>
  <c r="Y17" i="64"/>
  <c r="X17" i="64"/>
  <c r="W17" i="64"/>
  <c r="V17" i="64"/>
  <c r="U17" i="64"/>
  <c r="T17" i="64"/>
  <c r="S17" i="64"/>
  <c r="R17" i="64"/>
  <c r="O17" i="64"/>
  <c r="N17" i="64"/>
  <c r="M17" i="64"/>
  <c r="L17" i="64"/>
  <c r="K17" i="64"/>
  <c r="J17" i="64"/>
  <c r="D38" i="64" l="1"/>
  <c r="C20" i="64"/>
  <c r="B22" i="64"/>
  <c r="B21" i="64"/>
  <c r="D22" i="64"/>
  <c r="D32" i="64"/>
  <c r="B31" i="64"/>
  <c r="E35" i="64"/>
  <c r="D25" i="64"/>
  <c r="C33" i="64"/>
  <c r="C34" i="64"/>
  <c r="E38" i="64"/>
  <c r="D28" i="64"/>
  <c r="C37" i="64"/>
  <c r="B19" i="64"/>
  <c r="B41" i="64"/>
  <c r="AC17" i="64"/>
  <c r="D26" i="64"/>
  <c r="D30" i="64"/>
  <c r="B34" i="64"/>
  <c r="D39" i="64"/>
  <c r="AG17" i="64"/>
  <c r="G17" i="64"/>
  <c r="E26" i="64"/>
  <c r="D41" i="64"/>
  <c r="I17" i="64"/>
  <c r="J13" i="69"/>
  <c r="B13" i="69"/>
  <c r="C13" i="68"/>
  <c r="D13" i="68"/>
  <c r="B16" i="65"/>
  <c r="J16" i="65"/>
  <c r="AB17" i="64"/>
  <c r="AF17" i="64"/>
  <c r="C17" i="64"/>
  <c r="H17" i="64"/>
  <c r="E19" i="64"/>
  <c r="F17" i="64"/>
  <c r="D21" i="64"/>
  <c r="D17" i="64" s="1"/>
  <c r="C16" i="65"/>
  <c r="M14" i="67"/>
  <c r="Z14" i="67"/>
  <c r="R14" i="67"/>
  <c r="D14" i="67"/>
  <c r="U14" i="67"/>
  <c r="I14" i="60"/>
  <c r="B17" i="64" l="1"/>
  <c r="E17" i="64"/>
  <c r="Y16" i="61"/>
  <c r="X16" i="61"/>
  <c r="W16" i="61"/>
  <c r="V16" i="61"/>
  <c r="U16" i="61"/>
  <c r="T16" i="61"/>
  <c r="S16" i="61"/>
  <c r="R16" i="61"/>
  <c r="Q16" i="61"/>
  <c r="P16" i="61"/>
  <c r="O16" i="61"/>
  <c r="N16" i="61"/>
  <c r="M16" i="61"/>
  <c r="L16" i="61"/>
  <c r="K16" i="61"/>
  <c r="C40" i="61" l="1"/>
  <c r="C39" i="61"/>
  <c r="C38" i="61"/>
  <c r="C37" i="61"/>
  <c r="C36" i="61"/>
  <c r="C35" i="61"/>
  <c r="C34" i="61"/>
  <c r="C33" i="61"/>
  <c r="C32" i="61"/>
  <c r="C31" i="61"/>
  <c r="C30" i="61"/>
  <c r="C29" i="61"/>
  <c r="C28" i="61"/>
  <c r="C27" i="61"/>
  <c r="C26" i="61"/>
  <c r="C25" i="61"/>
  <c r="C24" i="61"/>
  <c r="C23" i="61"/>
  <c r="C22" i="61"/>
  <c r="C21" i="61"/>
  <c r="C20" i="61"/>
  <c r="C19" i="61"/>
  <c r="C18" i="61"/>
  <c r="D40" i="61"/>
  <c r="D39" i="61"/>
  <c r="D38" i="61"/>
  <c r="D37" i="61"/>
  <c r="D36" i="61"/>
  <c r="D35" i="61"/>
  <c r="D34" i="61"/>
  <c r="D33" i="61"/>
  <c r="D32" i="61"/>
  <c r="D31" i="61"/>
  <c r="D30" i="61"/>
  <c r="D29" i="61"/>
  <c r="D28" i="61"/>
  <c r="D26" i="61"/>
  <c r="D25" i="61"/>
  <c r="D24" i="61"/>
  <c r="D23" i="61"/>
  <c r="D22" i="61"/>
  <c r="D21" i="61"/>
  <c r="D18" i="61"/>
  <c r="J16" i="61"/>
  <c r="H16" i="61"/>
  <c r="G16" i="61"/>
  <c r="F16" i="61"/>
  <c r="E16" i="61"/>
  <c r="J14" i="21"/>
  <c r="I14" i="21"/>
  <c r="H14" i="21"/>
  <c r="G14" i="21"/>
  <c r="F14" i="21"/>
  <c r="E14" i="21"/>
  <c r="D14" i="21"/>
  <c r="C16" i="61" l="1"/>
  <c r="D16" i="61"/>
  <c r="M24" i="63"/>
  <c r="B24" i="63" l="1"/>
  <c r="M14" i="63"/>
  <c r="B14" i="63"/>
  <c r="B36" i="46" l="1"/>
  <c r="B35" i="46"/>
  <c r="B34" i="46"/>
  <c r="B33" i="46"/>
  <c r="B32" i="46"/>
  <c r="B31" i="46"/>
  <c r="B30" i="46"/>
  <c r="B29" i="46"/>
  <c r="B28" i="46"/>
  <c r="B27" i="46"/>
  <c r="B26" i="46"/>
  <c r="B25" i="46"/>
  <c r="B24" i="46"/>
  <c r="B23" i="46"/>
  <c r="B22" i="46"/>
  <c r="B21" i="46"/>
  <c r="B20" i="46"/>
  <c r="B19" i="46"/>
  <c r="B18" i="46"/>
  <c r="B17" i="46"/>
  <c r="B16" i="46"/>
  <c r="B15" i="46"/>
  <c r="B14" i="46"/>
  <c r="B38" i="45"/>
  <c r="B33" i="45"/>
  <c r="B32" i="45"/>
  <c r="B31" i="45"/>
  <c r="B30" i="45"/>
  <c r="B29" i="45"/>
  <c r="B28" i="45"/>
  <c r="B27" i="45"/>
  <c r="B26" i="45"/>
  <c r="B25" i="45"/>
  <c r="B24" i="45"/>
  <c r="B22" i="45"/>
  <c r="B21" i="45"/>
  <c r="B20" i="45"/>
  <c r="B19" i="45"/>
  <c r="B18" i="45"/>
  <c r="B17" i="45"/>
  <c r="B16" i="45"/>
  <c r="Y24" i="5" l="1"/>
  <c r="E24" i="5"/>
  <c r="B22" i="4"/>
  <c r="V26" i="42"/>
  <c r="B24" i="5" l="1"/>
  <c r="E15" i="17" l="1"/>
  <c r="D15" i="17"/>
  <c r="B15" i="17"/>
  <c r="C15" i="17" l="1"/>
  <c r="D15" i="58" l="1"/>
  <c r="AB40" i="42"/>
  <c r="AB39" i="42"/>
  <c r="AB38" i="42"/>
  <c r="AB37" i="42"/>
  <c r="AB36" i="42"/>
  <c r="AB35" i="42"/>
  <c r="AB34" i="42"/>
  <c r="AB33" i="42"/>
  <c r="AB32" i="42"/>
  <c r="AB31" i="42"/>
  <c r="AB30" i="42"/>
  <c r="AB29" i="42"/>
  <c r="AB28" i="42"/>
  <c r="AB27" i="42"/>
  <c r="AB26" i="42"/>
  <c r="AB25" i="42"/>
  <c r="AB24" i="42"/>
  <c r="AB23" i="42"/>
  <c r="AB22" i="42"/>
  <c r="AB21" i="42"/>
  <c r="AB20" i="42"/>
  <c r="AB19" i="42"/>
  <c r="AB18" i="42"/>
  <c r="Y40" i="42"/>
  <c r="Y39" i="42"/>
  <c r="Y38" i="42"/>
  <c r="Y37" i="42"/>
  <c r="Y36" i="42"/>
  <c r="Y35" i="42"/>
  <c r="Y34" i="42"/>
  <c r="Y33" i="42"/>
  <c r="Y32" i="42"/>
  <c r="Y31" i="42"/>
  <c r="Y30" i="42"/>
  <c r="Y29" i="42"/>
  <c r="Y28" i="42"/>
  <c r="Y27" i="42"/>
  <c r="Y26" i="42"/>
  <c r="Y25" i="42"/>
  <c r="Y24" i="42"/>
  <c r="Y23" i="42"/>
  <c r="Y22" i="42"/>
  <c r="Y21" i="42"/>
  <c r="Y20" i="42"/>
  <c r="Y19" i="42"/>
  <c r="Y18" i="42"/>
  <c r="V19" i="42"/>
  <c r="V20" i="42"/>
  <c r="V21" i="42"/>
  <c r="V22" i="42"/>
  <c r="V23" i="42"/>
  <c r="V24" i="42"/>
  <c r="V25" i="42"/>
  <c r="V27" i="42"/>
  <c r="V28" i="42"/>
  <c r="V29" i="42"/>
  <c r="V30" i="42"/>
  <c r="V31" i="42"/>
  <c r="V32" i="42"/>
  <c r="V33" i="42"/>
  <c r="V34" i="42"/>
  <c r="V35" i="42"/>
  <c r="V36" i="42"/>
  <c r="V37" i="42"/>
  <c r="V38" i="42"/>
  <c r="V39" i="42"/>
  <c r="V40" i="42"/>
  <c r="V18" i="42"/>
  <c r="O18" i="42"/>
  <c r="N18" i="42"/>
  <c r="N19" i="42"/>
  <c r="O19" i="42"/>
  <c r="N20" i="42"/>
  <c r="O20" i="42"/>
  <c r="N21" i="42"/>
  <c r="O21" i="42"/>
  <c r="N22" i="42"/>
  <c r="O22" i="42"/>
  <c r="N23" i="42"/>
  <c r="O23" i="42"/>
  <c r="N24" i="42"/>
  <c r="O24" i="42"/>
  <c r="N25" i="42"/>
  <c r="O25" i="42"/>
  <c r="N26" i="42"/>
  <c r="O26" i="42"/>
  <c r="N27" i="42"/>
  <c r="O27" i="42"/>
  <c r="N28" i="42"/>
  <c r="O28" i="42"/>
  <c r="N29" i="42"/>
  <c r="O29" i="42"/>
  <c r="N30" i="42"/>
  <c r="O30" i="42"/>
  <c r="N31" i="42"/>
  <c r="O31" i="42"/>
  <c r="N32" i="42"/>
  <c r="O32" i="42"/>
  <c r="N33" i="42"/>
  <c r="O33" i="42"/>
  <c r="N34" i="42"/>
  <c r="O34" i="42"/>
  <c r="N35" i="42"/>
  <c r="O35" i="42"/>
  <c r="N36" i="42"/>
  <c r="O36" i="42"/>
  <c r="N37" i="42"/>
  <c r="O37" i="42"/>
  <c r="N38" i="42"/>
  <c r="O38" i="42"/>
  <c r="N39" i="42"/>
  <c r="O39" i="42"/>
  <c r="N40" i="42"/>
  <c r="O40" i="42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3" i="39"/>
  <c r="L34" i="39"/>
  <c r="L35" i="39"/>
  <c r="L36" i="39"/>
  <c r="L37" i="39"/>
  <c r="L38" i="39"/>
  <c r="L16" i="39"/>
  <c r="R14" i="39"/>
  <c r="S14" i="39"/>
  <c r="T14" i="39"/>
  <c r="U14" i="39"/>
  <c r="B17" i="38" l="1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B37" i="38"/>
  <c r="B38" i="38"/>
  <c r="B16" i="38"/>
  <c r="AD18" i="57"/>
  <c r="AD19" i="57"/>
  <c r="AD20" i="57"/>
  <c r="D20" i="57" s="1"/>
  <c r="AD21" i="57"/>
  <c r="AD22" i="57"/>
  <c r="AD23" i="57"/>
  <c r="AD24" i="57"/>
  <c r="AD25" i="57"/>
  <c r="AD26" i="57"/>
  <c r="AD27" i="57"/>
  <c r="AD28" i="57"/>
  <c r="AD29" i="57"/>
  <c r="AD30" i="57"/>
  <c r="AD31" i="57"/>
  <c r="AD32" i="57"/>
  <c r="AD33" i="57"/>
  <c r="AD34" i="57"/>
  <c r="AD35" i="57"/>
  <c r="AD36" i="57"/>
  <c r="AD37" i="57"/>
  <c r="AD38" i="57"/>
  <c r="AD39" i="57"/>
  <c r="AD17" i="57"/>
  <c r="V18" i="57"/>
  <c r="V19" i="57"/>
  <c r="D19" i="57" s="1"/>
  <c r="V21" i="57"/>
  <c r="V22" i="57"/>
  <c r="V23" i="57"/>
  <c r="D23" i="57" s="1"/>
  <c r="V24" i="57"/>
  <c r="V25" i="57"/>
  <c r="V26" i="57"/>
  <c r="V27" i="57"/>
  <c r="D27" i="57" s="1"/>
  <c r="V28" i="57"/>
  <c r="V29" i="57"/>
  <c r="V30" i="57"/>
  <c r="V31" i="57"/>
  <c r="D31" i="57" s="1"/>
  <c r="V32" i="57"/>
  <c r="V33" i="57"/>
  <c r="V34" i="57"/>
  <c r="V35" i="57"/>
  <c r="D35" i="57" s="1"/>
  <c r="V36" i="57"/>
  <c r="V37" i="57"/>
  <c r="V38" i="57"/>
  <c r="V39" i="57"/>
  <c r="D39" i="57" s="1"/>
  <c r="V17" i="57"/>
  <c r="E17" i="27"/>
  <c r="F17" i="27"/>
  <c r="G17" i="27"/>
  <c r="E18" i="27"/>
  <c r="F18" i="27"/>
  <c r="G18" i="27"/>
  <c r="E19" i="27"/>
  <c r="F19" i="27"/>
  <c r="G19" i="27"/>
  <c r="E20" i="27"/>
  <c r="F20" i="27"/>
  <c r="G20" i="27"/>
  <c r="E21" i="27"/>
  <c r="F21" i="27"/>
  <c r="G21" i="27"/>
  <c r="E22" i="27"/>
  <c r="F22" i="27"/>
  <c r="G22" i="27"/>
  <c r="E23" i="27"/>
  <c r="F23" i="27"/>
  <c r="G23" i="27"/>
  <c r="E24" i="27"/>
  <c r="F24" i="27"/>
  <c r="G24" i="27"/>
  <c r="E25" i="27"/>
  <c r="F25" i="27"/>
  <c r="G25" i="27"/>
  <c r="E26" i="27"/>
  <c r="F26" i="27"/>
  <c r="G26" i="27"/>
  <c r="E27" i="27"/>
  <c r="F27" i="27"/>
  <c r="G27" i="27"/>
  <c r="E28" i="27"/>
  <c r="F28" i="27"/>
  <c r="G28" i="27"/>
  <c r="E29" i="27"/>
  <c r="F29" i="27"/>
  <c r="G29" i="27"/>
  <c r="E30" i="27"/>
  <c r="F30" i="27"/>
  <c r="G30" i="27"/>
  <c r="E31" i="27"/>
  <c r="F31" i="27"/>
  <c r="G31" i="27"/>
  <c r="E32" i="27"/>
  <c r="F32" i="27"/>
  <c r="G32" i="27"/>
  <c r="E33" i="27"/>
  <c r="F33" i="27"/>
  <c r="G33" i="27"/>
  <c r="E34" i="27"/>
  <c r="F34" i="27"/>
  <c r="G34" i="27"/>
  <c r="E35" i="27"/>
  <c r="F35" i="27"/>
  <c r="G35" i="27"/>
  <c r="E36" i="27"/>
  <c r="F36" i="27"/>
  <c r="G36" i="27"/>
  <c r="E37" i="27"/>
  <c r="F37" i="27"/>
  <c r="G37" i="27"/>
  <c r="E38" i="27"/>
  <c r="F38" i="27"/>
  <c r="G38" i="27"/>
  <c r="F16" i="27"/>
  <c r="G16" i="27"/>
  <c r="E16" i="27"/>
  <c r="Q17" i="60"/>
  <c r="Q18" i="60"/>
  <c r="Q19" i="60"/>
  <c r="Q20" i="60"/>
  <c r="Q21" i="60"/>
  <c r="Q22" i="60"/>
  <c r="Q23" i="60"/>
  <c r="Q24" i="60"/>
  <c r="Q25" i="60"/>
  <c r="Q26" i="60"/>
  <c r="Q27" i="60"/>
  <c r="Q28" i="60"/>
  <c r="Q29" i="60"/>
  <c r="Q30" i="60"/>
  <c r="Q31" i="60"/>
  <c r="Q32" i="60"/>
  <c r="Q33" i="60"/>
  <c r="Q34" i="60"/>
  <c r="Q35" i="60"/>
  <c r="Q36" i="60"/>
  <c r="Q37" i="60"/>
  <c r="Q38" i="60"/>
  <c r="Q16" i="60"/>
  <c r="D18" i="60"/>
  <c r="D19" i="60"/>
  <c r="D20" i="60"/>
  <c r="D21" i="60"/>
  <c r="D25" i="60"/>
  <c r="D26" i="60"/>
  <c r="D28" i="60"/>
  <c r="D31" i="60"/>
  <c r="D32" i="60"/>
  <c r="D34" i="60"/>
  <c r="D35" i="60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19" i="6"/>
  <c r="B16" i="4"/>
  <c r="B17" i="4"/>
  <c r="B18" i="4"/>
  <c r="B19" i="4"/>
  <c r="B20" i="4"/>
  <c r="B21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15" i="4"/>
  <c r="D18" i="57" l="1"/>
  <c r="C19" i="60"/>
  <c r="D38" i="57"/>
  <c r="D34" i="57"/>
  <c r="D30" i="57"/>
  <c r="D26" i="57"/>
  <c r="D22" i="57"/>
  <c r="D32" i="57"/>
  <c r="B14" i="38"/>
  <c r="D37" i="57"/>
  <c r="D33" i="57"/>
  <c r="D29" i="57"/>
  <c r="D25" i="57"/>
  <c r="D21" i="57"/>
  <c r="D17" i="57"/>
  <c r="D36" i="57"/>
  <c r="D28" i="57"/>
  <c r="D24" i="57"/>
  <c r="B20" i="6"/>
  <c r="B19" i="6"/>
  <c r="B28" i="6"/>
  <c r="C32" i="60"/>
  <c r="C20" i="60"/>
  <c r="B38" i="6"/>
  <c r="B22" i="6"/>
  <c r="C35" i="60"/>
  <c r="C23" i="60"/>
  <c r="B26" i="6"/>
  <c r="C26" i="60"/>
  <c r="B33" i="6"/>
  <c r="C38" i="60"/>
  <c r="C22" i="60"/>
  <c r="B34" i="6"/>
  <c r="B30" i="6"/>
  <c r="B29" i="6"/>
  <c r="B39" i="6"/>
  <c r="B35" i="6"/>
  <c r="B27" i="6"/>
  <c r="B31" i="6"/>
  <c r="B40" i="6"/>
  <c r="B36" i="6"/>
  <c r="B32" i="6"/>
  <c r="B24" i="6"/>
  <c r="C16" i="60"/>
  <c r="C31" i="60"/>
  <c r="C27" i="60"/>
  <c r="C36" i="60"/>
  <c r="C28" i="60"/>
  <c r="C24" i="60"/>
  <c r="B41" i="6"/>
  <c r="B37" i="6"/>
  <c r="B25" i="6"/>
  <c r="B21" i="6"/>
  <c r="C34" i="60"/>
  <c r="C30" i="60"/>
  <c r="C18" i="60"/>
  <c r="C37" i="60"/>
  <c r="C33" i="60"/>
  <c r="C29" i="60"/>
  <c r="C25" i="60"/>
  <c r="C21" i="60"/>
  <c r="C17" i="60"/>
  <c r="B23" i="6"/>
  <c r="D25" i="42"/>
  <c r="D26" i="42"/>
  <c r="D27" i="42"/>
  <c r="D28" i="42"/>
  <c r="D29" i="42"/>
  <c r="D30" i="42"/>
  <c r="D31" i="42"/>
  <c r="D32" i="42"/>
  <c r="C25" i="42"/>
  <c r="C26" i="42"/>
  <c r="C27" i="42"/>
  <c r="C28" i="42"/>
  <c r="C29" i="42"/>
  <c r="C30" i="42"/>
  <c r="C31" i="42"/>
  <c r="C32" i="42"/>
  <c r="C33" i="42"/>
  <c r="AA24" i="62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7" i="10"/>
  <c r="M38" i="10"/>
  <c r="M39" i="10"/>
  <c r="D21" i="10"/>
  <c r="C21" i="10" s="1"/>
  <c r="D22" i="10"/>
  <c r="C22" i="10" s="1"/>
  <c r="D23" i="10"/>
  <c r="C23" i="10" s="1"/>
  <c r="D24" i="10"/>
  <c r="D25" i="10"/>
  <c r="C25" i="10" s="1"/>
  <c r="D26" i="10"/>
  <c r="C26" i="10" s="1"/>
  <c r="D27" i="10"/>
  <c r="C27" i="10" s="1"/>
  <c r="D28" i="10"/>
  <c r="C28" i="10" s="1"/>
  <c r="D29" i="10"/>
  <c r="C29" i="10" s="1"/>
  <c r="D30" i="10"/>
  <c r="C30" i="10" s="1"/>
  <c r="D31" i="10"/>
  <c r="C31" i="10" s="1"/>
  <c r="D32" i="10"/>
  <c r="D33" i="10"/>
  <c r="C33" i="10" s="1"/>
  <c r="D34" i="10"/>
  <c r="C34" i="10" s="1"/>
  <c r="D35" i="10"/>
  <c r="C35" i="10" s="1"/>
  <c r="D36" i="10"/>
  <c r="C36" i="10" s="1"/>
  <c r="D37" i="10"/>
  <c r="C37" i="10" s="1"/>
  <c r="D38" i="10"/>
  <c r="C38" i="10" s="1"/>
  <c r="D39" i="10"/>
  <c r="C39" i="10" s="1"/>
  <c r="B22" i="9"/>
  <c r="Y18" i="5"/>
  <c r="Y19" i="5"/>
  <c r="Y20" i="5"/>
  <c r="Y21" i="5"/>
  <c r="Y22" i="5"/>
  <c r="Y23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E38" i="5"/>
  <c r="D31" i="3"/>
  <c r="C31" i="3"/>
  <c r="B17" i="6" l="1"/>
  <c r="B38" i="5"/>
  <c r="B37" i="10"/>
  <c r="B29" i="10"/>
  <c r="B25" i="10"/>
  <c r="B30" i="10"/>
  <c r="B26" i="10"/>
  <c r="B38" i="10"/>
  <c r="B36" i="10"/>
  <c r="B35" i="10"/>
  <c r="B23" i="10"/>
  <c r="B27" i="10"/>
  <c r="BC40" i="62"/>
  <c r="AZ40" i="62"/>
  <c r="X40" i="62"/>
  <c r="F40" i="62"/>
  <c r="C40" i="62"/>
  <c r="BC39" i="62"/>
  <c r="AZ39" i="62"/>
  <c r="AA39" i="62"/>
  <c r="X39" i="62"/>
  <c r="F39" i="62"/>
  <c r="C39" i="62"/>
  <c r="BC38" i="62"/>
  <c r="AZ38" i="62"/>
  <c r="AA38" i="62"/>
  <c r="X38" i="62"/>
  <c r="F38" i="62"/>
  <c r="C38" i="62"/>
  <c r="BC37" i="62"/>
  <c r="AZ37" i="62"/>
  <c r="AA37" i="62"/>
  <c r="X37" i="62"/>
  <c r="F37" i="62"/>
  <c r="C37" i="62"/>
  <c r="BC36" i="62"/>
  <c r="AZ36" i="62"/>
  <c r="AA36" i="62"/>
  <c r="X36" i="62"/>
  <c r="F36" i="62"/>
  <c r="C36" i="62"/>
  <c r="BC35" i="62"/>
  <c r="AZ35" i="62"/>
  <c r="AA35" i="62"/>
  <c r="X35" i="62"/>
  <c r="F35" i="62"/>
  <c r="C35" i="62"/>
  <c r="BC34" i="62"/>
  <c r="AZ34" i="62"/>
  <c r="AA34" i="62"/>
  <c r="X34" i="62"/>
  <c r="F34" i="62"/>
  <c r="C34" i="62"/>
  <c r="BC33" i="62"/>
  <c r="AZ33" i="62"/>
  <c r="AA33" i="62"/>
  <c r="X33" i="62"/>
  <c r="F33" i="62"/>
  <c r="C33" i="62"/>
  <c r="BC32" i="62"/>
  <c r="AZ32" i="62"/>
  <c r="AA32" i="62"/>
  <c r="X32" i="62"/>
  <c r="F32" i="62"/>
  <c r="C32" i="62"/>
  <c r="BC31" i="62"/>
  <c r="AZ31" i="62"/>
  <c r="AA31" i="62"/>
  <c r="X31" i="62"/>
  <c r="F31" i="62"/>
  <c r="C31" i="62"/>
  <c r="BC30" i="62"/>
  <c r="AZ30" i="62"/>
  <c r="AA30" i="62"/>
  <c r="X30" i="62"/>
  <c r="F30" i="62"/>
  <c r="C30" i="62"/>
  <c r="BC29" i="62"/>
  <c r="AZ29" i="62"/>
  <c r="AA29" i="62"/>
  <c r="X29" i="62"/>
  <c r="F29" i="62"/>
  <c r="C29" i="62"/>
  <c r="AZ28" i="62"/>
  <c r="AA28" i="62"/>
  <c r="X28" i="62"/>
  <c r="F28" i="62"/>
  <c r="C28" i="62"/>
  <c r="BC27" i="62"/>
  <c r="AZ27" i="62"/>
  <c r="AA27" i="62"/>
  <c r="X27" i="62"/>
  <c r="F27" i="62"/>
  <c r="C27" i="62"/>
  <c r="BC26" i="62"/>
  <c r="AZ26" i="62"/>
  <c r="AA26" i="62"/>
  <c r="X26" i="62"/>
  <c r="F26" i="62"/>
  <c r="C26" i="62"/>
  <c r="BC25" i="62"/>
  <c r="AZ25" i="62"/>
  <c r="AA25" i="62"/>
  <c r="X25" i="62"/>
  <c r="F25" i="62"/>
  <c r="C25" i="62"/>
  <c r="BC24" i="62"/>
  <c r="AZ24" i="62"/>
  <c r="F24" i="62"/>
  <c r="C24" i="62"/>
  <c r="BC23" i="62"/>
  <c r="AZ23" i="62"/>
  <c r="AA23" i="62"/>
  <c r="X23" i="62"/>
  <c r="F23" i="62"/>
  <c r="C23" i="62"/>
  <c r="BC22" i="62"/>
  <c r="AZ22" i="62"/>
  <c r="AA22" i="62"/>
  <c r="X22" i="62"/>
  <c r="BC21" i="62"/>
  <c r="AZ21" i="62"/>
  <c r="AA21" i="62"/>
  <c r="X21" i="62"/>
  <c r="BC20" i="62"/>
  <c r="AZ20" i="62"/>
  <c r="AA20" i="62"/>
  <c r="X20" i="62"/>
  <c r="F20" i="62"/>
  <c r="C20" i="62"/>
  <c r="BC19" i="62"/>
  <c r="AZ19" i="62"/>
  <c r="AA19" i="62"/>
  <c r="X19" i="62"/>
  <c r="F19" i="62"/>
  <c r="C19" i="62"/>
  <c r="BC18" i="62"/>
  <c r="AZ18" i="62"/>
  <c r="AA18" i="62"/>
  <c r="X18" i="62"/>
  <c r="F18" i="62"/>
  <c r="C18" i="62"/>
  <c r="CA16" i="62"/>
  <c r="BZ16" i="62"/>
  <c r="BY16" i="62"/>
  <c r="BX16" i="62"/>
  <c r="BW16" i="62"/>
  <c r="BV16" i="62"/>
  <c r="BU16" i="62"/>
  <c r="BT16" i="62"/>
  <c r="BS16" i="62"/>
  <c r="BR16" i="62"/>
  <c r="BQ16" i="62"/>
  <c r="BP16" i="62"/>
  <c r="BO16" i="62"/>
  <c r="BN16" i="62"/>
  <c r="BM16" i="62"/>
  <c r="BL16" i="62"/>
  <c r="BK16" i="62"/>
  <c r="BJ16" i="62"/>
  <c r="BG16" i="62"/>
  <c r="BF16" i="62"/>
  <c r="BE16" i="62"/>
  <c r="BD16" i="62"/>
  <c r="BB16" i="62"/>
  <c r="BA16" i="62"/>
  <c r="AY16" i="62"/>
  <c r="AX16" i="62"/>
  <c r="AW16" i="62"/>
  <c r="AV16" i="62"/>
  <c r="AU16" i="62"/>
  <c r="AT16" i="62"/>
  <c r="AS16" i="62"/>
  <c r="AR16" i="62"/>
  <c r="AQ16" i="62"/>
  <c r="AP16" i="62"/>
  <c r="AO16" i="62"/>
  <c r="AN16" i="62"/>
  <c r="AK16" i="62"/>
  <c r="AJ16" i="62"/>
  <c r="W16" i="62"/>
  <c r="V16" i="62"/>
  <c r="R16" i="62"/>
  <c r="Q16" i="62"/>
  <c r="P16" i="62"/>
  <c r="O16" i="62"/>
  <c r="N16" i="62"/>
  <c r="M16" i="62"/>
  <c r="L16" i="62"/>
  <c r="K16" i="62"/>
  <c r="J16" i="62"/>
  <c r="I16" i="62"/>
  <c r="H16" i="62"/>
  <c r="G16" i="62"/>
  <c r="E16" i="62"/>
  <c r="D16" i="62"/>
  <c r="AZ16" i="62" l="1"/>
  <c r="BC16" i="62"/>
  <c r="AI16" i="62"/>
  <c r="F16" i="62"/>
  <c r="C16" i="62"/>
  <c r="G39" i="18"/>
  <c r="F39" i="18"/>
  <c r="F18" i="18"/>
  <c r="G18" i="18"/>
  <c r="F19" i="18"/>
  <c r="G19" i="18"/>
  <c r="F20" i="18"/>
  <c r="G20" i="18"/>
  <c r="F21" i="18"/>
  <c r="G21" i="18"/>
  <c r="F22" i="18"/>
  <c r="G22" i="18"/>
  <c r="F23" i="18"/>
  <c r="G23" i="18"/>
  <c r="F24" i="18"/>
  <c r="G24" i="18"/>
  <c r="F25" i="18"/>
  <c r="G25" i="18"/>
  <c r="F26" i="18"/>
  <c r="G26" i="18"/>
  <c r="F27" i="18"/>
  <c r="G27" i="18"/>
  <c r="F28" i="18"/>
  <c r="G28" i="18"/>
  <c r="F29" i="18"/>
  <c r="G29" i="18"/>
  <c r="F30" i="18"/>
  <c r="G30" i="18"/>
  <c r="F31" i="18"/>
  <c r="G31" i="18"/>
  <c r="F32" i="18"/>
  <c r="G32" i="18"/>
  <c r="F33" i="18"/>
  <c r="G33" i="18"/>
  <c r="F34" i="18"/>
  <c r="G34" i="18"/>
  <c r="F35" i="18"/>
  <c r="G35" i="18"/>
  <c r="F36" i="18"/>
  <c r="G36" i="18"/>
  <c r="F37" i="18"/>
  <c r="G37" i="18"/>
  <c r="F38" i="18"/>
  <c r="G38" i="18"/>
  <c r="G17" i="18"/>
  <c r="F17" i="18"/>
  <c r="U39" i="18"/>
  <c r="U18" i="18"/>
  <c r="U19" i="18"/>
  <c r="U20" i="18"/>
  <c r="U21" i="18"/>
  <c r="U22" i="18"/>
  <c r="U23" i="18"/>
  <c r="U24" i="18"/>
  <c r="U25" i="18"/>
  <c r="U26" i="18"/>
  <c r="U27" i="18"/>
  <c r="U28" i="18"/>
  <c r="U29" i="18"/>
  <c r="U30" i="18"/>
  <c r="U31" i="18"/>
  <c r="U32" i="18"/>
  <c r="U33" i="18"/>
  <c r="U34" i="18"/>
  <c r="U35" i="18"/>
  <c r="U36" i="18"/>
  <c r="U37" i="18"/>
  <c r="U38" i="18"/>
  <c r="U17" i="18"/>
  <c r="P15" i="57"/>
  <c r="Q15" i="57"/>
  <c r="M15" i="57"/>
  <c r="N15" i="57"/>
  <c r="L15" i="57"/>
  <c r="K15" i="57"/>
  <c r="AH16" i="62" l="1"/>
  <c r="C13" i="19"/>
  <c r="E13" i="19"/>
  <c r="G13" i="19"/>
  <c r="I13" i="19"/>
  <c r="D13" i="19"/>
  <c r="F13" i="19"/>
  <c r="H13" i="19"/>
  <c r="AG16" i="62" l="1"/>
  <c r="P39" i="18"/>
  <c r="P38" i="18"/>
  <c r="P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P21" i="18"/>
  <c r="P20" i="18"/>
  <c r="P19" i="18"/>
  <c r="P18" i="18"/>
  <c r="P17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AF16" i="62" l="1"/>
  <c r="F18" i="15"/>
  <c r="B18" i="15" s="1"/>
  <c r="F19" i="15"/>
  <c r="B19" i="15" s="1"/>
  <c r="F20" i="15"/>
  <c r="B20" i="15" s="1"/>
  <c r="F21" i="15"/>
  <c r="B21" i="15" s="1"/>
  <c r="F22" i="15"/>
  <c r="B22" i="15" s="1"/>
  <c r="F23" i="15"/>
  <c r="B23" i="15" s="1"/>
  <c r="F24" i="15"/>
  <c r="B24" i="15" s="1"/>
  <c r="F25" i="15"/>
  <c r="B25" i="15" s="1"/>
  <c r="F26" i="15"/>
  <c r="B26" i="15" s="1"/>
  <c r="F27" i="15"/>
  <c r="B27" i="15" s="1"/>
  <c r="F28" i="15"/>
  <c r="B28" i="15" s="1"/>
  <c r="F29" i="15"/>
  <c r="B29" i="15" s="1"/>
  <c r="F30" i="15"/>
  <c r="B30" i="15" s="1"/>
  <c r="F31" i="15"/>
  <c r="B31" i="15" s="1"/>
  <c r="F32" i="15"/>
  <c r="B32" i="15" s="1"/>
  <c r="F33" i="15"/>
  <c r="B33" i="15" s="1"/>
  <c r="F34" i="15"/>
  <c r="B34" i="15" s="1"/>
  <c r="F35" i="15"/>
  <c r="B35" i="15" s="1"/>
  <c r="F36" i="15"/>
  <c r="B36" i="15" s="1"/>
  <c r="F37" i="15"/>
  <c r="B37" i="15" s="1"/>
  <c r="F38" i="15"/>
  <c r="B38" i="15" s="1"/>
  <c r="F39" i="15"/>
  <c r="B39" i="15" s="1"/>
  <c r="F17" i="15"/>
  <c r="B17" i="15" s="1"/>
  <c r="AE16" i="62" l="1"/>
  <c r="F15" i="15"/>
  <c r="T14" i="60"/>
  <c r="S14" i="60"/>
  <c r="R14" i="60"/>
  <c r="Q14" i="60"/>
  <c r="P14" i="60"/>
  <c r="O14" i="60"/>
  <c r="N14" i="60"/>
  <c r="M14" i="60"/>
  <c r="J14" i="60"/>
  <c r="L14" i="60"/>
  <c r="K14" i="60"/>
  <c r="G14" i="60"/>
  <c r="F14" i="60"/>
  <c r="E14" i="60"/>
  <c r="AD16" i="62" l="1"/>
  <c r="H14" i="60"/>
  <c r="D14" i="60"/>
  <c r="C14" i="60"/>
  <c r="AC16" i="62" l="1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17" i="28"/>
  <c r="AB16" i="62" l="1"/>
  <c r="AA16" i="62" l="1"/>
  <c r="O14" i="27"/>
  <c r="B41" i="26"/>
  <c r="B37" i="26"/>
  <c r="B38" i="26"/>
  <c r="B39" i="26"/>
  <c r="B40" i="26"/>
  <c r="B36" i="26"/>
  <c r="B28" i="26"/>
  <c r="B29" i="26"/>
  <c r="B30" i="26"/>
  <c r="B31" i="26"/>
  <c r="B32" i="26"/>
  <c r="B33" i="26"/>
  <c r="B34" i="26"/>
  <c r="B27" i="26"/>
  <c r="B18" i="26"/>
  <c r="B19" i="26"/>
  <c r="B20" i="26"/>
  <c r="B21" i="26"/>
  <c r="B22" i="26"/>
  <c r="B23" i="26"/>
  <c r="B24" i="26"/>
  <c r="B25" i="26"/>
  <c r="B17" i="26"/>
  <c r="L16" i="24"/>
  <c r="M16" i="24"/>
  <c r="I16" i="24"/>
  <c r="J16" i="24"/>
  <c r="B14" i="20"/>
  <c r="C14" i="20"/>
  <c r="D14" i="20"/>
  <c r="E14" i="20"/>
  <c r="F14" i="20"/>
  <c r="A14" i="20"/>
  <c r="R15" i="15"/>
  <c r="Q15" i="15"/>
  <c r="I15" i="15"/>
  <c r="B13" i="19"/>
  <c r="D40" i="10"/>
  <c r="D19" i="10"/>
  <c r="D20" i="10"/>
  <c r="D18" i="10"/>
  <c r="F14" i="8"/>
  <c r="E14" i="8"/>
  <c r="I14" i="8"/>
  <c r="H14" i="7"/>
  <c r="G14" i="7"/>
  <c r="J14" i="7"/>
  <c r="D14" i="7"/>
  <c r="I14" i="7"/>
  <c r="F14" i="7"/>
  <c r="Z16" i="62" l="1"/>
  <c r="X24" i="62" l="1"/>
  <c r="X16" i="62" s="1"/>
  <c r="Y16" i="62"/>
  <c r="L33" i="59" l="1"/>
  <c r="I33" i="59"/>
  <c r="L33" i="58"/>
  <c r="I33" i="58"/>
  <c r="E13" i="52"/>
  <c r="B13" i="52" s="1"/>
  <c r="B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18" i="42"/>
  <c r="N43" i="23"/>
  <c r="N42" i="23"/>
  <c r="N41" i="23"/>
  <c r="N40" i="23"/>
  <c r="N39" i="23"/>
  <c r="N38" i="23"/>
  <c r="E39" i="23"/>
  <c r="E40" i="23"/>
  <c r="B40" i="23" s="1"/>
  <c r="E41" i="23"/>
  <c r="E42" i="23"/>
  <c r="B42" i="23" s="1"/>
  <c r="E43" i="23"/>
  <c r="E38" i="23"/>
  <c r="E30" i="23"/>
  <c r="B30" i="23" s="1"/>
  <c r="E31" i="23"/>
  <c r="B31" i="23" s="1"/>
  <c r="E32" i="23"/>
  <c r="B32" i="23" s="1"/>
  <c r="E33" i="23"/>
  <c r="B33" i="23" s="1"/>
  <c r="E34" i="23"/>
  <c r="B34" i="23" s="1"/>
  <c r="E35" i="23"/>
  <c r="B35" i="23" s="1"/>
  <c r="E36" i="23"/>
  <c r="B36" i="23" s="1"/>
  <c r="E29" i="23"/>
  <c r="B29" i="23" s="1"/>
  <c r="S15" i="15"/>
  <c r="T15" i="15"/>
  <c r="K34" i="8"/>
  <c r="K24" i="8"/>
  <c r="L24" i="7"/>
  <c r="B41" i="23" l="1"/>
  <c r="B43" i="23"/>
  <c r="B39" i="23"/>
  <c r="B38" i="23"/>
  <c r="N37" i="23"/>
  <c r="N28" i="23"/>
  <c r="V16" i="42"/>
  <c r="N18" i="23"/>
  <c r="B37" i="23" l="1"/>
  <c r="B28" i="23"/>
  <c r="L37" i="59"/>
  <c r="I37" i="59"/>
  <c r="F37" i="59"/>
  <c r="E37" i="59"/>
  <c r="D37" i="59"/>
  <c r="L36" i="59"/>
  <c r="I36" i="59"/>
  <c r="F36" i="59"/>
  <c r="E36" i="59"/>
  <c r="D36" i="59"/>
  <c r="L35" i="59"/>
  <c r="I35" i="59"/>
  <c r="F35" i="59"/>
  <c r="E35" i="59"/>
  <c r="L34" i="59"/>
  <c r="I34" i="59"/>
  <c r="F34" i="59"/>
  <c r="E34" i="59"/>
  <c r="F33" i="59"/>
  <c r="E33" i="59"/>
  <c r="D33" i="59"/>
  <c r="L32" i="59"/>
  <c r="I32" i="59"/>
  <c r="F32" i="59"/>
  <c r="E32" i="59"/>
  <c r="D32" i="59"/>
  <c r="L31" i="59"/>
  <c r="I31" i="59"/>
  <c r="F31" i="59"/>
  <c r="E31" i="59"/>
  <c r="D31" i="59"/>
  <c r="L30" i="59"/>
  <c r="I30" i="59"/>
  <c r="F30" i="59"/>
  <c r="E30" i="59"/>
  <c r="D30" i="59"/>
  <c r="L29" i="59"/>
  <c r="I29" i="59"/>
  <c r="F29" i="59"/>
  <c r="E29" i="59"/>
  <c r="D29" i="59"/>
  <c r="L28" i="59"/>
  <c r="I28" i="59"/>
  <c r="F28" i="59"/>
  <c r="E28" i="59"/>
  <c r="D28" i="59"/>
  <c r="L27" i="59"/>
  <c r="I27" i="59"/>
  <c r="F27" i="59"/>
  <c r="E27" i="59"/>
  <c r="D27" i="59"/>
  <c r="L26" i="59"/>
  <c r="I26" i="59"/>
  <c r="F26" i="59"/>
  <c r="E26" i="59"/>
  <c r="D26" i="59"/>
  <c r="L25" i="59"/>
  <c r="I25" i="59"/>
  <c r="F25" i="59"/>
  <c r="E25" i="59"/>
  <c r="D25" i="59"/>
  <c r="L24" i="59"/>
  <c r="I24" i="59"/>
  <c r="F24" i="59"/>
  <c r="E24" i="59"/>
  <c r="D24" i="59"/>
  <c r="L23" i="59"/>
  <c r="I23" i="59"/>
  <c r="F23" i="59"/>
  <c r="E23" i="59"/>
  <c r="D23" i="59"/>
  <c r="L22" i="59"/>
  <c r="I22" i="59"/>
  <c r="F22" i="59"/>
  <c r="E22" i="59"/>
  <c r="D22" i="59"/>
  <c r="L21" i="59"/>
  <c r="I21" i="59"/>
  <c r="F21" i="59"/>
  <c r="E21" i="59"/>
  <c r="D21" i="59"/>
  <c r="L20" i="59"/>
  <c r="I20" i="59"/>
  <c r="F20" i="59"/>
  <c r="E20" i="59"/>
  <c r="D20" i="59"/>
  <c r="L19" i="59"/>
  <c r="I19" i="59"/>
  <c r="F19" i="59"/>
  <c r="E19" i="59"/>
  <c r="D19" i="59"/>
  <c r="L18" i="59"/>
  <c r="I18" i="59"/>
  <c r="F18" i="59"/>
  <c r="E18" i="59"/>
  <c r="D18" i="59"/>
  <c r="L17" i="59"/>
  <c r="I17" i="59"/>
  <c r="F17" i="59"/>
  <c r="E17" i="59"/>
  <c r="D17" i="59"/>
  <c r="L16" i="59"/>
  <c r="I16" i="59"/>
  <c r="F16" i="59"/>
  <c r="E16" i="59"/>
  <c r="D16" i="59"/>
  <c r="L15" i="59"/>
  <c r="I15" i="59"/>
  <c r="F15" i="59"/>
  <c r="E15" i="59"/>
  <c r="D15" i="59"/>
  <c r="N13" i="59"/>
  <c r="M13" i="59"/>
  <c r="K13" i="59"/>
  <c r="J13" i="59"/>
  <c r="H13" i="59"/>
  <c r="G13" i="59"/>
  <c r="L37" i="58"/>
  <c r="I37" i="58"/>
  <c r="F37" i="58"/>
  <c r="E37" i="58"/>
  <c r="D37" i="58"/>
  <c r="L36" i="58"/>
  <c r="I36" i="58"/>
  <c r="F36" i="58"/>
  <c r="E36" i="58"/>
  <c r="D36" i="58"/>
  <c r="L35" i="58"/>
  <c r="I35" i="58"/>
  <c r="F35" i="58"/>
  <c r="E35" i="58"/>
  <c r="D35" i="58"/>
  <c r="L34" i="58"/>
  <c r="I34" i="58"/>
  <c r="F34" i="58"/>
  <c r="E34" i="58"/>
  <c r="D34" i="58"/>
  <c r="F33" i="58"/>
  <c r="E33" i="58"/>
  <c r="D33" i="58"/>
  <c r="L32" i="58"/>
  <c r="I32" i="58"/>
  <c r="F32" i="58"/>
  <c r="E32" i="58"/>
  <c r="D32" i="58"/>
  <c r="L31" i="58"/>
  <c r="I31" i="58"/>
  <c r="F31" i="58"/>
  <c r="E31" i="58"/>
  <c r="D31" i="58"/>
  <c r="L30" i="58"/>
  <c r="I30" i="58"/>
  <c r="F30" i="58"/>
  <c r="E30" i="58"/>
  <c r="D30" i="58"/>
  <c r="L29" i="58"/>
  <c r="I29" i="58"/>
  <c r="F29" i="58"/>
  <c r="E29" i="58"/>
  <c r="D29" i="58"/>
  <c r="L28" i="58"/>
  <c r="I28" i="58"/>
  <c r="F28" i="58"/>
  <c r="E28" i="58"/>
  <c r="D28" i="58"/>
  <c r="L27" i="58"/>
  <c r="I27" i="58"/>
  <c r="F27" i="58"/>
  <c r="E27" i="58"/>
  <c r="D27" i="58"/>
  <c r="L26" i="58"/>
  <c r="I26" i="58"/>
  <c r="F26" i="58"/>
  <c r="E26" i="58"/>
  <c r="D26" i="58"/>
  <c r="L25" i="58"/>
  <c r="I25" i="58"/>
  <c r="F25" i="58"/>
  <c r="E25" i="58"/>
  <c r="D25" i="58"/>
  <c r="L24" i="58"/>
  <c r="I24" i="58"/>
  <c r="F24" i="58"/>
  <c r="E24" i="58"/>
  <c r="D24" i="58"/>
  <c r="L23" i="58"/>
  <c r="I23" i="58"/>
  <c r="F23" i="58"/>
  <c r="E23" i="58"/>
  <c r="D23" i="58"/>
  <c r="L22" i="58"/>
  <c r="I22" i="58"/>
  <c r="F22" i="58"/>
  <c r="E22" i="58"/>
  <c r="D22" i="58"/>
  <c r="L21" i="58"/>
  <c r="I21" i="58"/>
  <c r="F21" i="58"/>
  <c r="E21" i="58"/>
  <c r="D21" i="58"/>
  <c r="L20" i="58"/>
  <c r="I20" i="58"/>
  <c r="F20" i="58"/>
  <c r="E20" i="58"/>
  <c r="D20" i="58"/>
  <c r="L19" i="58"/>
  <c r="I19" i="58"/>
  <c r="F19" i="58"/>
  <c r="E19" i="58"/>
  <c r="D19" i="58"/>
  <c r="L18" i="58"/>
  <c r="I18" i="58"/>
  <c r="F18" i="58"/>
  <c r="E18" i="58"/>
  <c r="D18" i="58"/>
  <c r="L17" i="58"/>
  <c r="I17" i="58"/>
  <c r="F17" i="58"/>
  <c r="E17" i="58"/>
  <c r="D17" i="58"/>
  <c r="L16" i="58"/>
  <c r="I16" i="58"/>
  <c r="F16" i="58"/>
  <c r="E16" i="58"/>
  <c r="D16" i="58"/>
  <c r="L15" i="58"/>
  <c r="I15" i="58"/>
  <c r="F15" i="58"/>
  <c r="E15" i="58"/>
  <c r="N13" i="58"/>
  <c r="M13" i="58"/>
  <c r="K13" i="58"/>
  <c r="J13" i="58"/>
  <c r="H13" i="58"/>
  <c r="G13" i="58"/>
  <c r="F13" i="59" l="1"/>
  <c r="I13" i="59"/>
  <c r="C15" i="59"/>
  <c r="L13" i="59"/>
  <c r="C34" i="59"/>
  <c r="C35" i="59"/>
  <c r="C18" i="59"/>
  <c r="C22" i="59"/>
  <c r="C26" i="59"/>
  <c r="C30" i="59"/>
  <c r="C33" i="58"/>
  <c r="C29" i="58"/>
  <c r="C17" i="58"/>
  <c r="C21" i="58"/>
  <c r="C25" i="58"/>
  <c r="C35" i="58"/>
  <c r="C36" i="59"/>
  <c r="C26" i="58"/>
  <c r="C36" i="58"/>
  <c r="C19" i="59"/>
  <c r="C27" i="59"/>
  <c r="C19" i="58"/>
  <c r="C23" i="58"/>
  <c r="C27" i="58"/>
  <c r="C31" i="58"/>
  <c r="C37" i="58"/>
  <c r="C16" i="59"/>
  <c r="C20" i="59"/>
  <c r="C24" i="59"/>
  <c r="C28" i="59"/>
  <c r="C32" i="59"/>
  <c r="C18" i="58"/>
  <c r="C22" i="58"/>
  <c r="C30" i="58"/>
  <c r="C23" i="59"/>
  <c r="C31" i="59"/>
  <c r="C37" i="59"/>
  <c r="C15" i="58"/>
  <c r="C16" i="58"/>
  <c r="C20" i="58"/>
  <c r="C24" i="58"/>
  <c r="C28" i="58"/>
  <c r="C32" i="58"/>
  <c r="C34" i="58"/>
  <c r="C17" i="59"/>
  <c r="C21" i="59"/>
  <c r="C25" i="59"/>
  <c r="C29" i="59"/>
  <c r="C33" i="59"/>
  <c r="E13" i="59"/>
  <c r="F13" i="58"/>
  <c r="D13" i="59"/>
  <c r="E13" i="58"/>
  <c r="I13" i="58"/>
  <c r="L13" i="58"/>
  <c r="D13" i="58"/>
  <c r="D14" i="16"/>
  <c r="C14" i="16"/>
  <c r="B14" i="16"/>
  <c r="Z15" i="15"/>
  <c r="C13" i="59" l="1"/>
  <c r="C13" i="58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17" i="49"/>
  <c r="E17" i="25" l="1"/>
  <c r="M35" i="24"/>
  <c r="L35" i="24"/>
  <c r="K41" i="24"/>
  <c r="K40" i="24"/>
  <c r="K39" i="24"/>
  <c r="K38" i="24"/>
  <c r="K37" i="24"/>
  <c r="K36" i="24"/>
  <c r="K28" i="24"/>
  <c r="K29" i="24"/>
  <c r="K30" i="24"/>
  <c r="K31" i="24"/>
  <c r="K32" i="24"/>
  <c r="K33" i="24"/>
  <c r="K34" i="24"/>
  <c r="K27" i="24"/>
  <c r="K18" i="24"/>
  <c r="K19" i="24"/>
  <c r="K20" i="24"/>
  <c r="K21" i="24"/>
  <c r="K22" i="24"/>
  <c r="K23" i="24"/>
  <c r="K24" i="24"/>
  <c r="K25" i="24"/>
  <c r="K17" i="24"/>
  <c r="H41" i="24"/>
  <c r="H40" i="24"/>
  <c r="H39" i="24"/>
  <c r="H38" i="24"/>
  <c r="H37" i="24"/>
  <c r="H36" i="24"/>
  <c r="H28" i="24"/>
  <c r="H29" i="24"/>
  <c r="H30" i="24"/>
  <c r="H31" i="24"/>
  <c r="H32" i="24"/>
  <c r="H33" i="24"/>
  <c r="H34" i="24"/>
  <c r="H27" i="24"/>
  <c r="H18" i="24"/>
  <c r="H19" i="24"/>
  <c r="H20" i="24"/>
  <c r="H21" i="24"/>
  <c r="H22" i="24"/>
  <c r="H23" i="24"/>
  <c r="H24" i="24"/>
  <c r="H25" i="24"/>
  <c r="H17" i="24"/>
  <c r="E37" i="24"/>
  <c r="E38" i="24"/>
  <c r="E39" i="24"/>
  <c r="E40" i="24"/>
  <c r="E41" i="24"/>
  <c r="E36" i="24"/>
  <c r="E28" i="24"/>
  <c r="E29" i="24"/>
  <c r="E30" i="24"/>
  <c r="E31" i="24"/>
  <c r="E32" i="24"/>
  <c r="E33" i="24"/>
  <c r="E34" i="24"/>
  <c r="E27" i="24"/>
  <c r="D36" i="24"/>
  <c r="D37" i="24"/>
  <c r="D38" i="24"/>
  <c r="D39" i="24"/>
  <c r="D40" i="24"/>
  <c r="D41" i="24"/>
  <c r="C37" i="24"/>
  <c r="C38" i="24"/>
  <c r="C39" i="24"/>
  <c r="C40" i="24"/>
  <c r="C41" i="24"/>
  <c r="C36" i="24"/>
  <c r="F26" i="24"/>
  <c r="G26" i="24"/>
  <c r="I26" i="24"/>
  <c r="J26" i="24"/>
  <c r="L26" i="24"/>
  <c r="M26" i="24"/>
  <c r="F35" i="24"/>
  <c r="G35" i="24"/>
  <c r="I35" i="24"/>
  <c r="J35" i="24"/>
  <c r="D27" i="24"/>
  <c r="D28" i="24"/>
  <c r="D29" i="24"/>
  <c r="D30" i="24"/>
  <c r="D31" i="24"/>
  <c r="D32" i="24"/>
  <c r="D33" i="24"/>
  <c r="D34" i="24"/>
  <c r="C28" i="24"/>
  <c r="C29" i="24"/>
  <c r="C30" i="24"/>
  <c r="C31" i="24"/>
  <c r="C32" i="24"/>
  <c r="C33" i="24"/>
  <c r="C34" i="24"/>
  <c r="C27" i="24"/>
  <c r="D17" i="24"/>
  <c r="D18" i="24"/>
  <c r="D19" i="24"/>
  <c r="D20" i="24"/>
  <c r="D21" i="24"/>
  <c r="D22" i="24"/>
  <c r="D23" i="24"/>
  <c r="D24" i="24"/>
  <c r="D25" i="24"/>
  <c r="C18" i="24"/>
  <c r="B18" i="24" s="1"/>
  <c r="C19" i="24"/>
  <c r="B19" i="24" s="1"/>
  <c r="C20" i="24"/>
  <c r="B20" i="24" s="1"/>
  <c r="C21" i="24"/>
  <c r="B21" i="24" s="1"/>
  <c r="C22" i="24"/>
  <c r="B22" i="24" s="1"/>
  <c r="C23" i="24"/>
  <c r="B23" i="24" s="1"/>
  <c r="C24" i="24"/>
  <c r="B24" i="24" s="1"/>
  <c r="C25" i="24"/>
  <c r="B25" i="24" s="1"/>
  <c r="C17" i="24"/>
  <c r="F16" i="24"/>
  <c r="G16" i="24"/>
  <c r="E18" i="24"/>
  <c r="E19" i="24"/>
  <c r="E20" i="24"/>
  <c r="E21" i="24"/>
  <c r="E22" i="24"/>
  <c r="E23" i="24"/>
  <c r="E24" i="24"/>
  <c r="E25" i="24"/>
  <c r="E17" i="24"/>
  <c r="S37" i="23"/>
  <c r="T37" i="23"/>
  <c r="U37" i="23"/>
  <c r="V37" i="23"/>
  <c r="W37" i="23"/>
  <c r="X37" i="23"/>
  <c r="Y37" i="23"/>
  <c r="Z37" i="23"/>
  <c r="S28" i="23"/>
  <c r="T28" i="23"/>
  <c r="U28" i="23"/>
  <c r="V28" i="23"/>
  <c r="W28" i="23"/>
  <c r="X28" i="23"/>
  <c r="Y28" i="23"/>
  <c r="Z28" i="23"/>
  <c r="R37" i="23"/>
  <c r="R28" i="23"/>
  <c r="S18" i="23"/>
  <c r="T18" i="23"/>
  <c r="U18" i="23"/>
  <c r="V18" i="23"/>
  <c r="W18" i="23"/>
  <c r="X18" i="23"/>
  <c r="Y18" i="23"/>
  <c r="Z18" i="23"/>
  <c r="R18" i="23"/>
  <c r="F37" i="23"/>
  <c r="G37" i="23"/>
  <c r="H37" i="23"/>
  <c r="I37" i="23"/>
  <c r="J37" i="23"/>
  <c r="K37" i="23"/>
  <c r="O37" i="23"/>
  <c r="E28" i="23"/>
  <c r="F28" i="23"/>
  <c r="G28" i="23"/>
  <c r="H28" i="23"/>
  <c r="I28" i="23"/>
  <c r="J28" i="23"/>
  <c r="K28" i="23"/>
  <c r="K16" i="23" s="1"/>
  <c r="O28" i="23"/>
  <c r="F18" i="23"/>
  <c r="G18" i="23"/>
  <c r="H18" i="23"/>
  <c r="I18" i="23"/>
  <c r="J18" i="23"/>
  <c r="M18" i="23"/>
  <c r="O18" i="23"/>
  <c r="E37" i="23"/>
  <c r="E27" i="23"/>
  <c r="B27" i="23" s="1"/>
  <c r="E26" i="23"/>
  <c r="B26" i="23" s="1"/>
  <c r="E25" i="23"/>
  <c r="B25" i="23" s="1"/>
  <c r="E24" i="23"/>
  <c r="B24" i="23" s="1"/>
  <c r="E23" i="23"/>
  <c r="B23" i="23" s="1"/>
  <c r="E22" i="23"/>
  <c r="B22" i="23" s="1"/>
  <c r="E21" i="23"/>
  <c r="B21" i="23" s="1"/>
  <c r="E20" i="23"/>
  <c r="D17" i="18"/>
  <c r="E17" i="18"/>
  <c r="E39" i="18"/>
  <c r="D39" i="18"/>
  <c r="E38" i="18"/>
  <c r="D38" i="18"/>
  <c r="E37" i="18"/>
  <c r="D37" i="18"/>
  <c r="E36" i="18"/>
  <c r="D36" i="18"/>
  <c r="E35" i="18"/>
  <c r="D35" i="18"/>
  <c r="E34" i="18"/>
  <c r="D34" i="18"/>
  <c r="E33" i="18"/>
  <c r="D33" i="18"/>
  <c r="E32" i="18"/>
  <c r="D32" i="18"/>
  <c r="E31" i="18"/>
  <c r="D31" i="18"/>
  <c r="E30" i="18"/>
  <c r="D30" i="18"/>
  <c r="E29" i="18"/>
  <c r="D29" i="18"/>
  <c r="E28" i="18"/>
  <c r="D28" i="18"/>
  <c r="E27" i="18"/>
  <c r="D27" i="18"/>
  <c r="E26" i="18"/>
  <c r="D26" i="18"/>
  <c r="E25" i="18"/>
  <c r="D25" i="18"/>
  <c r="E24" i="18"/>
  <c r="D24" i="18"/>
  <c r="E23" i="18"/>
  <c r="D23" i="18"/>
  <c r="E22" i="18"/>
  <c r="D22" i="18"/>
  <c r="E21" i="18"/>
  <c r="D21" i="18"/>
  <c r="E20" i="18"/>
  <c r="D20" i="18"/>
  <c r="E19" i="18"/>
  <c r="D19" i="18"/>
  <c r="E18" i="18"/>
  <c r="D18" i="18"/>
  <c r="F27" i="37"/>
  <c r="E27" i="37"/>
  <c r="G15" i="37"/>
  <c r="C15" i="37"/>
  <c r="B20" i="23" l="1"/>
  <c r="B18" i="23" s="1"/>
  <c r="B16" i="23" s="1"/>
  <c r="E18" i="23"/>
  <c r="E16" i="23" s="1"/>
  <c r="C21" i="18"/>
  <c r="C25" i="18"/>
  <c r="C29" i="18"/>
  <c r="C33" i="18"/>
  <c r="C37" i="18"/>
  <c r="C17" i="18"/>
  <c r="C19" i="18"/>
  <c r="C23" i="18"/>
  <c r="C27" i="18"/>
  <c r="C31" i="18"/>
  <c r="C35" i="18"/>
  <c r="C39" i="18"/>
  <c r="C18" i="18"/>
  <c r="C20" i="18"/>
  <c r="C22" i="18"/>
  <c r="C24" i="18"/>
  <c r="C26" i="18"/>
  <c r="C28" i="18"/>
  <c r="C30" i="18"/>
  <c r="C32" i="18"/>
  <c r="C34" i="18"/>
  <c r="C36" i="18"/>
  <c r="C38" i="18"/>
  <c r="H16" i="24"/>
  <c r="E26" i="24"/>
  <c r="K16" i="24"/>
  <c r="B17" i="24"/>
  <c r="B16" i="24" s="1"/>
  <c r="B38" i="24"/>
  <c r="B41" i="24"/>
  <c r="B40" i="24"/>
  <c r="B33" i="24"/>
  <c r="B29" i="24"/>
  <c r="B36" i="24"/>
  <c r="B37" i="24"/>
  <c r="D27" i="37"/>
  <c r="B32" i="24"/>
  <c r="B28" i="24"/>
  <c r="D15" i="18"/>
  <c r="H35" i="24"/>
  <c r="H16" i="23"/>
  <c r="D16" i="24"/>
  <c r="B39" i="24"/>
  <c r="K35" i="24"/>
  <c r="M16" i="23"/>
  <c r="N16" i="23"/>
  <c r="B34" i="24"/>
  <c r="D35" i="24"/>
  <c r="O16" i="23"/>
  <c r="J16" i="23"/>
  <c r="F16" i="23"/>
  <c r="E35" i="24"/>
  <c r="I16" i="23"/>
  <c r="C16" i="24"/>
  <c r="B31" i="24"/>
  <c r="K26" i="24"/>
  <c r="H26" i="24"/>
  <c r="C35" i="24"/>
  <c r="D26" i="24"/>
  <c r="B30" i="24"/>
  <c r="B27" i="24"/>
  <c r="C26" i="24"/>
  <c r="E16" i="24"/>
  <c r="G16" i="23"/>
  <c r="AG39" i="57"/>
  <c r="Y39" i="57"/>
  <c r="G39" i="57" s="1"/>
  <c r="AG38" i="57"/>
  <c r="Y38" i="57"/>
  <c r="AG37" i="57"/>
  <c r="Y37" i="57"/>
  <c r="G37" i="57" s="1"/>
  <c r="AG36" i="57"/>
  <c r="Y36" i="57"/>
  <c r="AG35" i="57"/>
  <c r="Y35" i="57"/>
  <c r="G35" i="57" s="1"/>
  <c r="AG34" i="57"/>
  <c r="Y34" i="57"/>
  <c r="AG33" i="57"/>
  <c r="Y33" i="57"/>
  <c r="G33" i="57" s="1"/>
  <c r="AG32" i="57"/>
  <c r="G32" i="57" s="1"/>
  <c r="Y32" i="57"/>
  <c r="AG31" i="57"/>
  <c r="Y31" i="57"/>
  <c r="G31" i="57" s="1"/>
  <c r="AG30" i="57"/>
  <c r="Y30" i="57"/>
  <c r="AG29" i="57"/>
  <c r="Y29" i="57"/>
  <c r="G29" i="57" s="1"/>
  <c r="AG28" i="57"/>
  <c r="Y28" i="57"/>
  <c r="AG27" i="57"/>
  <c r="Y27" i="57"/>
  <c r="G27" i="57" s="1"/>
  <c r="AG26" i="57"/>
  <c r="Y26" i="57"/>
  <c r="AG25" i="57"/>
  <c r="Y25" i="57"/>
  <c r="G25" i="57" s="1"/>
  <c r="AG24" i="57"/>
  <c r="Y24" i="57"/>
  <c r="AG23" i="57"/>
  <c r="Y23" i="57"/>
  <c r="G23" i="57" s="1"/>
  <c r="AG22" i="57"/>
  <c r="Y22" i="57"/>
  <c r="AG21" i="57"/>
  <c r="Y21" i="57"/>
  <c r="G21" i="57" s="1"/>
  <c r="AG20" i="57"/>
  <c r="G20" i="57" s="1"/>
  <c r="Y20" i="57"/>
  <c r="AG19" i="57"/>
  <c r="Y19" i="57"/>
  <c r="G19" i="57" s="1"/>
  <c r="AG18" i="57"/>
  <c r="Y18" i="57"/>
  <c r="AG17" i="57"/>
  <c r="Y17" i="57"/>
  <c r="G17" i="57" s="1"/>
  <c r="AI15" i="57"/>
  <c r="AH15" i="57"/>
  <c r="AF15" i="57"/>
  <c r="AE15" i="57"/>
  <c r="AC15" i="57"/>
  <c r="AB15" i="57"/>
  <c r="AA15" i="57"/>
  <c r="Z15" i="57"/>
  <c r="X15" i="57"/>
  <c r="W15" i="57"/>
  <c r="U15" i="57"/>
  <c r="T15" i="57"/>
  <c r="J15" i="57"/>
  <c r="I15" i="57"/>
  <c r="H15" i="57"/>
  <c r="F15" i="57"/>
  <c r="E15" i="57"/>
  <c r="G18" i="57" l="1"/>
  <c r="G22" i="57"/>
  <c r="G24" i="57"/>
  <c r="G26" i="57"/>
  <c r="G28" i="57"/>
  <c r="G30" i="57"/>
  <c r="G34" i="57"/>
  <c r="G36" i="57"/>
  <c r="G38" i="57"/>
  <c r="V15" i="57"/>
  <c r="B35" i="24"/>
  <c r="Y15" i="57"/>
  <c r="AD15" i="57"/>
  <c r="C15" i="57"/>
  <c r="B26" i="24"/>
  <c r="O15" i="57"/>
  <c r="AG15" i="57"/>
  <c r="B15" i="57"/>
  <c r="C12" i="46"/>
  <c r="D12" i="46"/>
  <c r="E12" i="46"/>
  <c r="F12" i="46"/>
  <c r="G12" i="46"/>
  <c r="H12" i="46"/>
  <c r="I12" i="46"/>
  <c r="J12" i="46"/>
  <c r="K12" i="46"/>
  <c r="C14" i="45"/>
  <c r="D14" i="45"/>
  <c r="E14" i="45"/>
  <c r="F14" i="45"/>
  <c r="G14" i="45"/>
  <c r="H14" i="45"/>
  <c r="I14" i="45"/>
  <c r="J14" i="45"/>
  <c r="K14" i="45"/>
  <c r="L14" i="45"/>
  <c r="B15" i="44"/>
  <c r="C15" i="44"/>
  <c r="D15" i="44"/>
  <c r="I15" i="44"/>
  <c r="J15" i="44"/>
  <c r="L15" i="44"/>
  <c r="M15" i="44"/>
  <c r="O15" i="44"/>
  <c r="P15" i="44"/>
  <c r="T15" i="44"/>
  <c r="U15" i="44"/>
  <c r="W15" i="44"/>
  <c r="X15" i="44"/>
  <c r="Z15" i="44"/>
  <c r="AA15" i="44"/>
  <c r="AC15" i="44"/>
  <c r="AD15" i="44"/>
  <c r="AF15" i="44"/>
  <c r="AG15" i="44"/>
  <c r="AH15" i="44"/>
  <c r="E16" i="42"/>
  <c r="F16" i="42"/>
  <c r="G16" i="42"/>
  <c r="H16" i="42"/>
  <c r="I16" i="42"/>
  <c r="J16" i="42"/>
  <c r="K16" i="42"/>
  <c r="L16" i="42"/>
  <c r="M16" i="42"/>
  <c r="N16" i="42"/>
  <c r="O16" i="42"/>
  <c r="R16" i="42"/>
  <c r="S16" i="42"/>
  <c r="T16" i="42"/>
  <c r="U16" i="42"/>
  <c r="W16" i="42"/>
  <c r="X16" i="42"/>
  <c r="Y16" i="42"/>
  <c r="Z16" i="42"/>
  <c r="AA16" i="42"/>
  <c r="AB16" i="42"/>
  <c r="AC16" i="42"/>
  <c r="AD16" i="42"/>
  <c r="C18" i="42"/>
  <c r="D18" i="42"/>
  <c r="B19" i="42"/>
  <c r="C19" i="42"/>
  <c r="D19" i="42"/>
  <c r="B20" i="42"/>
  <c r="C20" i="42"/>
  <c r="D20" i="42"/>
  <c r="B21" i="42"/>
  <c r="C21" i="42"/>
  <c r="D21" i="42"/>
  <c r="B22" i="42"/>
  <c r="C22" i="42"/>
  <c r="D22" i="42"/>
  <c r="B23" i="42"/>
  <c r="C23" i="42"/>
  <c r="D23" i="42"/>
  <c r="B24" i="42"/>
  <c r="C24" i="42"/>
  <c r="D24" i="42"/>
  <c r="B25" i="42"/>
  <c r="B26" i="42"/>
  <c r="B27" i="42"/>
  <c r="B28" i="42"/>
  <c r="B29" i="42"/>
  <c r="B30" i="42"/>
  <c r="B31" i="42"/>
  <c r="B32" i="42"/>
  <c r="B33" i="42"/>
  <c r="D33" i="42"/>
  <c r="B34" i="42"/>
  <c r="C34" i="42"/>
  <c r="D34" i="42"/>
  <c r="B35" i="42"/>
  <c r="C35" i="42"/>
  <c r="D35" i="42"/>
  <c r="B36" i="42"/>
  <c r="C36" i="42"/>
  <c r="D36" i="42"/>
  <c r="B37" i="42"/>
  <c r="C37" i="42"/>
  <c r="D37" i="42"/>
  <c r="B38" i="42"/>
  <c r="C38" i="42"/>
  <c r="D38" i="42"/>
  <c r="B39" i="42"/>
  <c r="C39" i="42"/>
  <c r="D39" i="42"/>
  <c r="B40" i="42"/>
  <c r="C40" i="42"/>
  <c r="D40" i="42"/>
  <c r="B14" i="39"/>
  <c r="C14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C14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C15" i="49"/>
  <c r="D15" i="49"/>
  <c r="F15" i="49"/>
  <c r="G15" i="49"/>
  <c r="B17" i="49"/>
  <c r="E17" i="49"/>
  <c r="B18" i="49"/>
  <c r="E18" i="49"/>
  <c r="B19" i="49"/>
  <c r="E19" i="49"/>
  <c r="B20" i="49"/>
  <c r="E20" i="49"/>
  <c r="B21" i="49"/>
  <c r="E21" i="49"/>
  <c r="B22" i="49"/>
  <c r="E22" i="49"/>
  <c r="B23" i="49"/>
  <c r="E23" i="49"/>
  <c r="B24" i="49"/>
  <c r="E24" i="49"/>
  <c r="B25" i="49"/>
  <c r="E25" i="49"/>
  <c r="B26" i="49"/>
  <c r="E26" i="49"/>
  <c r="B27" i="49"/>
  <c r="E27" i="49"/>
  <c r="B28" i="49"/>
  <c r="E28" i="49"/>
  <c r="B29" i="49"/>
  <c r="E29" i="49"/>
  <c r="B30" i="49"/>
  <c r="E30" i="49"/>
  <c r="B31" i="49"/>
  <c r="E31" i="49"/>
  <c r="B32" i="49"/>
  <c r="E32" i="49"/>
  <c r="B33" i="49"/>
  <c r="E33" i="49"/>
  <c r="B34" i="49"/>
  <c r="E34" i="49"/>
  <c r="B35" i="49"/>
  <c r="E35" i="49"/>
  <c r="B36" i="49"/>
  <c r="E36" i="49"/>
  <c r="B37" i="49"/>
  <c r="E37" i="49"/>
  <c r="B38" i="49"/>
  <c r="E38" i="49"/>
  <c r="B39" i="49"/>
  <c r="E39" i="49"/>
  <c r="F16" i="31"/>
  <c r="G16" i="31"/>
  <c r="H16" i="31"/>
  <c r="I16" i="31"/>
  <c r="J16" i="31"/>
  <c r="K16" i="31"/>
  <c r="L16" i="31"/>
  <c r="M16" i="31"/>
  <c r="N16" i="31"/>
  <c r="O16" i="31"/>
  <c r="P16" i="31"/>
  <c r="Q16" i="31"/>
  <c r="R16" i="31"/>
  <c r="S16" i="31"/>
  <c r="T16" i="31"/>
  <c r="U16" i="31"/>
  <c r="V16" i="31"/>
  <c r="W16" i="31"/>
  <c r="X16" i="31"/>
  <c r="Y16" i="31"/>
  <c r="J15" i="30"/>
  <c r="K15" i="30"/>
  <c r="M15" i="30"/>
  <c r="N15" i="30"/>
  <c r="P15" i="30"/>
  <c r="Q15" i="30"/>
  <c r="R15" i="30"/>
  <c r="S15" i="30"/>
  <c r="U15" i="30"/>
  <c r="V15" i="30"/>
  <c r="X15" i="30"/>
  <c r="Y15" i="30"/>
  <c r="D15" i="28"/>
  <c r="E15" i="28"/>
  <c r="F15" i="28"/>
  <c r="G15" i="28"/>
  <c r="H15" i="28"/>
  <c r="I15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14" i="27"/>
  <c r="D14" i="27"/>
  <c r="E14" i="27"/>
  <c r="F14" i="27"/>
  <c r="G14" i="27"/>
  <c r="H14" i="27"/>
  <c r="I14" i="27"/>
  <c r="J14" i="27"/>
  <c r="M14" i="27"/>
  <c r="N14" i="27"/>
  <c r="P14" i="27"/>
  <c r="Q14" i="27"/>
  <c r="R14" i="27"/>
  <c r="B16" i="26"/>
  <c r="C16" i="26"/>
  <c r="D16" i="26"/>
  <c r="E16" i="26"/>
  <c r="B26" i="26"/>
  <c r="C26" i="26"/>
  <c r="D26" i="26"/>
  <c r="E26" i="26"/>
  <c r="B35" i="26"/>
  <c r="C35" i="26"/>
  <c r="D35" i="26"/>
  <c r="E35" i="26"/>
  <c r="I16" i="25"/>
  <c r="J16" i="25"/>
  <c r="K16" i="25"/>
  <c r="M16" i="25"/>
  <c r="N16" i="25"/>
  <c r="O16" i="25"/>
  <c r="Q16" i="25"/>
  <c r="R16" i="25"/>
  <c r="S16" i="25"/>
  <c r="F17" i="25"/>
  <c r="G17" i="25"/>
  <c r="H17" i="25"/>
  <c r="L17" i="25"/>
  <c r="P17" i="25"/>
  <c r="E18" i="25"/>
  <c r="F18" i="25"/>
  <c r="G18" i="25"/>
  <c r="H18" i="25"/>
  <c r="L18" i="25"/>
  <c r="P18" i="25"/>
  <c r="E19" i="25"/>
  <c r="F19" i="25"/>
  <c r="G19" i="25"/>
  <c r="H19" i="25"/>
  <c r="L19" i="25"/>
  <c r="P19" i="25"/>
  <c r="E20" i="25"/>
  <c r="F20" i="25"/>
  <c r="G20" i="25"/>
  <c r="H20" i="25"/>
  <c r="L20" i="25"/>
  <c r="P20" i="25"/>
  <c r="E21" i="25"/>
  <c r="F21" i="25"/>
  <c r="G21" i="25"/>
  <c r="H21" i="25"/>
  <c r="L21" i="25"/>
  <c r="P21" i="25"/>
  <c r="E22" i="25"/>
  <c r="F22" i="25"/>
  <c r="G22" i="25"/>
  <c r="H22" i="25"/>
  <c r="L22" i="25"/>
  <c r="P22" i="25"/>
  <c r="E23" i="25"/>
  <c r="F23" i="25"/>
  <c r="G23" i="25"/>
  <c r="H23" i="25"/>
  <c r="L23" i="25"/>
  <c r="P23" i="25"/>
  <c r="E24" i="25"/>
  <c r="F24" i="25"/>
  <c r="G24" i="25"/>
  <c r="H24" i="25"/>
  <c r="L24" i="25"/>
  <c r="P24" i="25"/>
  <c r="E25" i="25"/>
  <c r="F25" i="25"/>
  <c r="G25" i="25"/>
  <c r="H25" i="25"/>
  <c r="L25" i="25"/>
  <c r="P25" i="25"/>
  <c r="I26" i="25"/>
  <c r="J26" i="25"/>
  <c r="K26" i="25"/>
  <c r="M26" i="25"/>
  <c r="N26" i="25"/>
  <c r="O26" i="25"/>
  <c r="Q26" i="25"/>
  <c r="R26" i="25"/>
  <c r="S26" i="25"/>
  <c r="E27" i="25"/>
  <c r="F27" i="25"/>
  <c r="G27" i="25"/>
  <c r="H27" i="25"/>
  <c r="L27" i="25"/>
  <c r="P27" i="25"/>
  <c r="E28" i="25"/>
  <c r="F28" i="25"/>
  <c r="G28" i="25"/>
  <c r="H28" i="25"/>
  <c r="L28" i="25"/>
  <c r="P28" i="25"/>
  <c r="E29" i="25"/>
  <c r="F29" i="25"/>
  <c r="G29" i="25"/>
  <c r="H29" i="25"/>
  <c r="L29" i="25"/>
  <c r="P29" i="25"/>
  <c r="E30" i="25"/>
  <c r="F30" i="25"/>
  <c r="G30" i="25"/>
  <c r="H30" i="25"/>
  <c r="L30" i="25"/>
  <c r="P30" i="25"/>
  <c r="E31" i="25"/>
  <c r="F31" i="25"/>
  <c r="G31" i="25"/>
  <c r="H31" i="25"/>
  <c r="L31" i="25"/>
  <c r="P31" i="25"/>
  <c r="E32" i="25"/>
  <c r="F32" i="25"/>
  <c r="G32" i="25"/>
  <c r="H32" i="25"/>
  <c r="L32" i="25"/>
  <c r="P32" i="25"/>
  <c r="E33" i="25"/>
  <c r="F33" i="25"/>
  <c r="G33" i="25"/>
  <c r="H33" i="25"/>
  <c r="L33" i="25"/>
  <c r="P33" i="25"/>
  <c r="E34" i="25"/>
  <c r="F34" i="25"/>
  <c r="G34" i="25"/>
  <c r="H34" i="25"/>
  <c r="L34" i="25"/>
  <c r="P34" i="25"/>
  <c r="I35" i="25"/>
  <c r="J35" i="25"/>
  <c r="K35" i="25"/>
  <c r="M35" i="25"/>
  <c r="N35" i="25"/>
  <c r="O35" i="25"/>
  <c r="Q35" i="25"/>
  <c r="R35" i="25"/>
  <c r="S35" i="25"/>
  <c r="E36" i="25"/>
  <c r="F36" i="25"/>
  <c r="G36" i="25"/>
  <c r="H36" i="25"/>
  <c r="L36" i="25"/>
  <c r="P36" i="25"/>
  <c r="E37" i="25"/>
  <c r="F37" i="25"/>
  <c r="G37" i="25"/>
  <c r="H37" i="25"/>
  <c r="L37" i="25"/>
  <c r="P37" i="25"/>
  <c r="E38" i="25"/>
  <c r="F38" i="25"/>
  <c r="G38" i="25"/>
  <c r="H38" i="25"/>
  <c r="L38" i="25"/>
  <c r="P38" i="25"/>
  <c r="E39" i="25"/>
  <c r="F39" i="25"/>
  <c r="G39" i="25"/>
  <c r="H39" i="25"/>
  <c r="L39" i="25"/>
  <c r="P39" i="25"/>
  <c r="E40" i="25"/>
  <c r="F40" i="25"/>
  <c r="G40" i="25"/>
  <c r="H40" i="25"/>
  <c r="L40" i="25"/>
  <c r="P40" i="25"/>
  <c r="E41" i="25"/>
  <c r="F41" i="25"/>
  <c r="G41" i="25"/>
  <c r="H41" i="25"/>
  <c r="L41" i="25"/>
  <c r="P41" i="25"/>
  <c r="C14" i="24"/>
  <c r="D14" i="24"/>
  <c r="E14" i="24"/>
  <c r="F14" i="24"/>
  <c r="G14" i="24"/>
  <c r="H14" i="24"/>
  <c r="I14" i="24"/>
  <c r="J14" i="24"/>
  <c r="K14" i="24"/>
  <c r="L14" i="24"/>
  <c r="M14" i="24"/>
  <c r="R16" i="23"/>
  <c r="S16" i="23"/>
  <c r="T16" i="23"/>
  <c r="U16" i="23"/>
  <c r="V16" i="23"/>
  <c r="W16" i="23"/>
  <c r="X16" i="23"/>
  <c r="Y16" i="23"/>
  <c r="Z16" i="23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E15" i="18"/>
  <c r="F15" i="18"/>
  <c r="G15" i="18"/>
  <c r="H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X15" i="18"/>
  <c r="Y15" i="18"/>
  <c r="C15" i="18"/>
  <c r="E14" i="16"/>
  <c r="F14" i="16"/>
  <c r="G14" i="16"/>
  <c r="H14" i="16"/>
  <c r="I14" i="16"/>
  <c r="J14" i="16"/>
  <c r="K14" i="16"/>
  <c r="C15" i="15"/>
  <c r="D15" i="15"/>
  <c r="E15" i="15"/>
  <c r="G15" i="15"/>
  <c r="H15" i="15"/>
  <c r="J15" i="15"/>
  <c r="K15" i="15"/>
  <c r="L15" i="15"/>
  <c r="N15" i="15"/>
  <c r="O15" i="15"/>
  <c r="P15" i="15"/>
  <c r="W15" i="15"/>
  <c r="X15" i="15"/>
  <c r="Y15" i="15"/>
  <c r="AA15" i="15"/>
  <c r="AD15" i="15"/>
  <c r="AE15" i="15"/>
  <c r="AF15" i="15"/>
  <c r="AH15" i="15"/>
  <c r="AI15" i="15"/>
  <c r="AJ15" i="15"/>
  <c r="AK15" i="15"/>
  <c r="AL15" i="15"/>
  <c r="B15" i="14"/>
  <c r="C15" i="14"/>
  <c r="D15" i="14"/>
  <c r="E15" i="14"/>
  <c r="F15" i="14"/>
  <c r="H15" i="14"/>
  <c r="I15" i="14"/>
  <c r="J15" i="14"/>
  <c r="K15" i="14"/>
  <c r="L15" i="14"/>
  <c r="M15" i="14"/>
  <c r="N15" i="14"/>
  <c r="O15" i="14"/>
  <c r="P15" i="14"/>
  <c r="C14" i="12"/>
  <c r="D14" i="12"/>
  <c r="E14" i="12"/>
  <c r="F14" i="12"/>
  <c r="G14" i="12"/>
  <c r="H14" i="12"/>
  <c r="I14" i="12"/>
  <c r="J14" i="12"/>
  <c r="K14" i="12"/>
  <c r="L14" i="12"/>
  <c r="M14" i="12"/>
  <c r="E16" i="10"/>
  <c r="F16" i="10"/>
  <c r="G16" i="10"/>
  <c r="H16" i="10"/>
  <c r="I16" i="10"/>
  <c r="J16" i="10"/>
  <c r="K16" i="10"/>
  <c r="L16" i="10"/>
  <c r="N16" i="10"/>
  <c r="O16" i="10"/>
  <c r="R16" i="10"/>
  <c r="T16" i="10"/>
  <c r="U16" i="10"/>
  <c r="V16" i="10"/>
  <c r="W16" i="10"/>
  <c r="Y16" i="10"/>
  <c r="Z16" i="10"/>
  <c r="AA16" i="10"/>
  <c r="C18" i="10"/>
  <c r="M18" i="10"/>
  <c r="S18" i="10"/>
  <c r="X18" i="10"/>
  <c r="C19" i="10"/>
  <c r="C20" i="10"/>
  <c r="M40" i="10"/>
  <c r="S40" i="10"/>
  <c r="X40" i="10"/>
  <c r="C14" i="9"/>
  <c r="D14" i="9"/>
  <c r="E14" i="9"/>
  <c r="F14" i="9"/>
  <c r="H14" i="9"/>
  <c r="I14" i="9"/>
  <c r="J14" i="9"/>
  <c r="K14" i="9"/>
  <c r="L14" i="9"/>
  <c r="M14" i="9"/>
  <c r="N14" i="9"/>
  <c r="O14" i="9"/>
  <c r="P14" i="9"/>
  <c r="Q14" i="9"/>
  <c r="B16" i="9"/>
  <c r="B17" i="9"/>
  <c r="B18" i="9"/>
  <c r="B19" i="9"/>
  <c r="B20" i="9"/>
  <c r="B21" i="9"/>
  <c r="B23" i="9"/>
  <c r="B24" i="9"/>
  <c r="B25" i="9"/>
  <c r="B26" i="9"/>
  <c r="B27" i="9"/>
  <c r="B28" i="9"/>
  <c r="B29" i="9"/>
  <c r="B30" i="9"/>
  <c r="G30" i="9"/>
  <c r="B31" i="9"/>
  <c r="B32" i="9"/>
  <c r="B33" i="9"/>
  <c r="B34" i="9"/>
  <c r="B35" i="9"/>
  <c r="B36" i="9"/>
  <c r="B37" i="9"/>
  <c r="B38" i="9"/>
  <c r="C14" i="8"/>
  <c r="D14" i="8"/>
  <c r="G14" i="8"/>
  <c r="H14" i="8"/>
  <c r="J14" i="8"/>
  <c r="L14" i="8"/>
  <c r="M14" i="8"/>
  <c r="N14" i="8"/>
  <c r="O14" i="8"/>
  <c r="P14" i="8"/>
  <c r="Q14" i="8"/>
  <c r="B16" i="8"/>
  <c r="B17" i="8"/>
  <c r="K17" i="8"/>
  <c r="B18" i="8"/>
  <c r="K18" i="8"/>
  <c r="B19" i="8"/>
  <c r="K19" i="8"/>
  <c r="B20" i="8"/>
  <c r="K20" i="8"/>
  <c r="B21" i="8"/>
  <c r="K21" i="8"/>
  <c r="B22" i="8"/>
  <c r="K22" i="8"/>
  <c r="B23" i="8"/>
  <c r="K23" i="8"/>
  <c r="B24" i="8"/>
  <c r="B25" i="8"/>
  <c r="K25" i="8"/>
  <c r="B26" i="8"/>
  <c r="K26" i="8"/>
  <c r="B27" i="8"/>
  <c r="K27" i="8"/>
  <c r="B28" i="8"/>
  <c r="K28" i="8"/>
  <c r="B29" i="8"/>
  <c r="K29" i="8"/>
  <c r="B30" i="8"/>
  <c r="K30" i="8"/>
  <c r="B31" i="8"/>
  <c r="K31" i="8"/>
  <c r="B32" i="8"/>
  <c r="K32" i="8"/>
  <c r="B33" i="8"/>
  <c r="K33" i="8"/>
  <c r="B34" i="8"/>
  <c r="B35" i="8"/>
  <c r="K35" i="8"/>
  <c r="B36" i="8"/>
  <c r="K36" i="8"/>
  <c r="B37" i="8"/>
  <c r="K37" i="8"/>
  <c r="B38" i="8"/>
  <c r="K38" i="8"/>
  <c r="C14" i="7"/>
  <c r="E14" i="7"/>
  <c r="K14" i="7"/>
  <c r="M14" i="7"/>
  <c r="N14" i="7"/>
  <c r="O14" i="7"/>
  <c r="P14" i="7"/>
  <c r="Q14" i="7"/>
  <c r="B16" i="7"/>
  <c r="B17" i="7"/>
  <c r="L17" i="7"/>
  <c r="B18" i="7"/>
  <c r="L18" i="7"/>
  <c r="B19" i="7"/>
  <c r="L19" i="7"/>
  <c r="B20" i="7"/>
  <c r="L20" i="7"/>
  <c r="B21" i="7"/>
  <c r="L21" i="7"/>
  <c r="B22" i="7"/>
  <c r="L22" i="7"/>
  <c r="B23" i="7"/>
  <c r="L23" i="7"/>
  <c r="B24" i="7"/>
  <c r="B25" i="7"/>
  <c r="L25" i="7"/>
  <c r="B26" i="7"/>
  <c r="L26" i="7"/>
  <c r="B27" i="7"/>
  <c r="L27" i="7"/>
  <c r="B28" i="7"/>
  <c r="L28" i="7"/>
  <c r="B29" i="7"/>
  <c r="L29" i="7"/>
  <c r="B30" i="7"/>
  <c r="L30" i="7"/>
  <c r="B31" i="7"/>
  <c r="L31" i="7"/>
  <c r="B32" i="7"/>
  <c r="L32" i="7"/>
  <c r="B33" i="7"/>
  <c r="L33" i="7"/>
  <c r="B34" i="7"/>
  <c r="L34" i="7"/>
  <c r="B35" i="7"/>
  <c r="L35" i="7"/>
  <c r="B36" i="7"/>
  <c r="L36" i="7"/>
  <c r="B37" i="7"/>
  <c r="L37" i="7"/>
  <c r="B38" i="7"/>
  <c r="L38" i="7"/>
  <c r="C17" i="6"/>
  <c r="D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C15" i="5"/>
  <c r="D15" i="5"/>
  <c r="F15" i="5"/>
  <c r="G15" i="5"/>
  <c r="H15" i="5"/>
  <c r="I15" i="5"/>
  <c r="J15" i="5"/>
  <c r="K15" i="5"/>
  <c r="L15" i="5"/>
  <c r="M15" i="5"/>
  <c r="N15" i="5"/>
  <c r="O15" i="5"/>
  <c r="R15" i="5"/>
  <c r="S15" i="5"/>
  <c r="T15" i="5"/>
  <c r="U15" i="5"/>
  <c r="V15" i="5"/>
  <c r="W15" i="5"/>
  <c r="X15" i="5"/>
  <c r="Z15" i="5"/>
  <c r="AA15" i="5"/>
  <c r="AB15" i="5"/>
  <c r="E17" i="5"/>
  <c r="Y17" i="5"/>
  <c r="E18" i="5"/>
  <c r="E19" i="5"/>
  <c r="E20" i="5"/>
  <c r="E21" i="5"/>
  <c r="E22" i="5"/>
  <c r="E23" i="5"/>
  <c r="E25" i="5"/>
  <c r="E26" i="5"/>
  <c r="E27" i="5"/>
  <c r="E28" i="5"/>
  <c r="E29" i="5"/>
  <c r="E30" i="5"/>
  <c r="E31" i="5"/>
  <c r="E32" i="5"/>
  <c r="B32" i="5" s="1"/>
  <c r="E33" i="5"/>
  <c r="E34" i="5"/>
  <c r="E35" i="5"/>
  <c r="E36" i="5"/>
  <c r="E37" i="5"/>
  <c r="E39" i="5"/>
  <c r="Y39" i="5"/>
  <c r="C13" i="4"/>
  <c r="D13" i="4"/>
  <c r="E13" i="4"/>
  <c r="F13" i="4"/>
  <c r="G13" i="4"/>
  <c r="H13" i="4"/>
  <c r="I13" i="4"/>
  <c r="J13" i="4"/>
  <c r="K13" i="4"/>
  <c r="L13" i="4"/>
  <c r="M13" i="4"/>
  <c r="N13" i="4"/>
  <c r="E14" i="3"/>
  <c r="F14" i="3"/>
  <c r="G14" i="3"/>
  <c r="H14" i="3"/>
  <c r="I14" i="3"/>
  <c r="J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14" i="21" l="1"/>
  <c r="B17" i="5"/>
  <c r="G15" i="57"/>
  <c r="I15" i="49"/>
  <c r="H32" i="49"/>
  <c r="H28" i="49"/>
  <c r="H20" i="49"/>
  <c r="J15" i="49"/>
  <c r="B36" i="5"/>
  <c r="B39" i="5"/>
  <c r="B37" i="5"/>
  <c r="B35" i="5"/>
  <c r="B33" i="5"/>
  <c r="B12" i="46"/>
  <c r="H38" i="49"/>
  <c r="H36" i="49"/>
  <c r="H27" i="49"/>
  <c r="H25" i="49"/>
  <c r="H19" i="49"/>
  <c r="H17" i="49"/>
  <c r="H35" i="49"/>
  <c r="H33" i="49"/>
  <c r="H30" i="49"/>
  <c r="H24" i="49"/>
  <c r="H22" i="49"/>
  <c r="L16" i="25"/>
  <c r="B14" i="24"/>
  <c r="L14" i="7"/>
  <c r="B34" i="5"/>
  <c r="Y15" i="5"/>
  <c r="D14" i="26"/>
  <c r="L15" i="30"/>
  <c r="F15" i="30"/>
  <c r="D15" i="57"/>
  <c r="B31" i="5"/>
  <c r="B29" i="5"/>
  <c r="B27" i="5"/>
  <c r="B25" i="5"/>
  <c r="B23" i="5"/>
  <c r="B21" i="5"/>
  <c r="B19" i="5"/>
  <c r="B34" i="25"/>
  <c r="B32" i="25"/>
  <c r="B30" i="25"/>
  <c r="B28" i="25"/>
  <c r="B17" i="25"/>
  <c r="W15" i="30"/>
  <c r="I15" i="30"/>
  <c r="E15" i="30"/>
  <c r="H39" i="49"/>
  <c r="H37" i="49"/>
  <c r="H34" i="49"/>
  <c r="H23" i="49"/>
  <c r="H21" i="49"/>
  <c r="H18" i="49"/>
  <c r="T15" i="30"/>
  <c r="H15" i="30"/>
  <c r="C15" i="30"/>
  <c r="B30" i="5"/>
  <c r="B28" i="5"/>
  <c r="B26" i="5"/>
  <c r="B22" i="5"/>
  <c r="B20" i="5"/>
  <c r="B18" i="5"/>
  <c r="B20" i="10"/>
  <c r="B41" i="25"/>
  <c r="B39" i="25"/>
  <c r="B37" i="25"/>
  <c r="L35" i="25"/>
  <c r="O15" i="30"/>
  <c r="B15" i="30"/>
  <c r="H31" i="49"/>
  <c r="H29" i="49"/>
  <c r="H26" i="49"/>
  <c r="B15" i="49"/>
  <c r="B14" i="9"/>
  <c r="B16" i="31"/>
  <c r="C16" i="31"/>
  <c r="D16" i="31"/>
  <c r="E16" i="31"/>
  <c r="C15" i="28"/>
  <c r="G15" i="14"/>
  <c r="X16" i="10"/>
  <c r="S16" i="10"/>
  <c r="B19" i="10"/>
  <c r="M16" i="10"/>
  <c r="G14" i="9"/>
  <c r="B14" i="7"/>
  <c r="E15" i="5"/>
  <c r="B14" i="45"/>
  <c r="K14" i="8"/>
  <c r="B14" i="8"/>
  <c r="B13" i="4"/>
  <c r="Y15" i="44"/>
  <c r="V15" i="44"/>
  <c r="H15" i="44"/>
  <c r="AE15" i="44"/>
  <c r="S15" i="44"/>
  <c r="G15" i="44"/>
  <c r="AB15" i="44"/>
  <c r="N15" i="44"/>
  <c r="K15" i="44"/>
  <c r="D16" i="42"/>
  <c r="C16" i="42"/>
  <c r="B16" i="42"/>
  <c r="B15" i="15"/>
  <c r="M15" i="15"/>
  <c r="B18" i="10"/>
  <c r="E17" i="6"/>
  <c r="D16" i="10"/>
  <c r="C16" i="10"/>
  <c r="AG15" i="15"/>
  <c r="B36" i="25"/>
  <c r="L26" i="25"/>
  <c r="H26" i="25"/>
  <c r="B24" i="25"/>
  <c r="B22" i="25"/>
  <c r="B20" i="25"/>
  <c r="B18" i="25"/>
  <c r="E16" i="25"/>
  <c r="P16" i="25"/>
  <c r="E15" i="49"/>
  <c r="AB15" i="15"/>
  <c r="H35" i="25"/>
  <c r="P26" i="25"/>
  <c r="B25" i="25"/>
  <c r="B23" i="25"/>
  <c r="B21" i="25"/>
  <c r="B19" i="25"/>
  <c r="B14" i="26"/>
  <c r="F15" i="44"/>
  <c r="B40" i="25"/>
  <c r="B38" i="25"/>
  <c r="P35" i="25"/>
  <c r="B33" i="25"/>
  <c r="B31" i="25"/>
  <c r="B29" i="25"/>
  <c r="B27" i="25"/>
  <c r="E14" i="26"/>
  <c r="C14" i="26"/>
  <c r="K14" i="25"/>
  <c r="I14" i="25"/>
  <c r="J14" i="25"/>
  <c r="F35" i="25"/>
  <c r="O14" i="25"/>
  <c r="E35" i="25"/>
  <c r="G35" i="25"/>
  <c r="G26" i="25"/>
  <c r="N14" i="25"/>
  <c r="M14" i="25"/>
  <c r="E26" i="25"/>
  <c r="F26" i="25"/>
  <c r="R14" i="25"/>
  <c r="S14" i="25"/>
  <c r="Q14" i="25"/>
  <c r="F16" i="25"/>
  <c r="G16" i="25"/>
  <c r="H16" i="25"/>
  <c r="C14" i="3"/>
  <c r="D14" i="3"/>
  <c r="P14" i="25" l="1"/>
  <c r="H15" i="49"/>
  <c r="G15" i="30"/>
  <c r="L14" i="25"/>
  <c r="B15" i="5"/>
  <c r="H14" i="25"/>
  <c r="D15" i="30"/>
  <c r="B16" i="10"/>
  <c r="B16" i="25"/>
  <c r="E15" i="44"/>
  <c r="B26" i="25"/>
  <c r="B35" i="25"/>
  <c r="F14" i="25"/>
  <c r="G14" i="25"/>
  <c r="E14" i="25"/>
  <c r="B14" i="25" l="1"/>
</calcChain>
</file>

<file path=xl/sharedStrings.xml><?xml version="1.0" encoding="utf-8"?>
<sst xmlns="http://schemas.openxmlformats.org/spreadsheetml/2006/main" count="5709" uniqueCount="1616">
  <si>
    <t>Year &amp; Si, Gun</t>
    <phoneticPr fontId="67" type="noConversion"/>
  </si>
  <si>
    <t>3. Numbers of Staffs in Health Centers(Cont'd)</t>
  </si>
  <si>
    <t>Year &amp; 
Si, Gun</t>
    <phoneticPr fontId="67" type="noConversion"/>
  </si>
  <si>
    <t>의사 
Physicians</t>
  </si>
  <si>
    <t>조산사 
Midwives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</si>
  <si>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</si>
  <si>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</si>
  <si>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</si>
  <si>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</si>
  <si>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</si>
  <si>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</si>
  <si>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</si>
  <si>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</si>
  <si>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</si>
  <si>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</si>
  <si>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</si>
  <si>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</si>
  <si>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</si>
  <si>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</si>
  <si>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</si>
  <si>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</si>
  <si>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</si>
  <si>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</si>
  <si>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</si>
  <si>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</si>
  <si>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</si>
  <si>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</si>
  <si>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</si>
  <si>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Year &amp; 
Si, Gun</t>
  </si>
  <si>
    <t>Unit : person</t>
  </si>
  <si>
    <t>연별 및
시군별</t>
  </si>
  <si>
    <t>Year &amp;
Si, Gun</t>
  </si>
  <si>
    <t>면허대여
License lending</t>
  </si>
  <si>
    <t>면허취소
License revoked</t>
  </si>
  <si>
    <t>경고
Warning</t>
  </si>
  <si>
    <t>고발
Prosecution</t>
  </si>
  <si>
    <t>단위 : 건</t>
  </si>
  <si>
    <t>Unit : case</t>
  </si>
  <si>
    <t>광고위반
Illegal advertising</t>
  </si>
  <si>
    <t>업무정지
Pratice suspended</t>
  </si>
  <si>
    <t>시정지시
Rectification ordered</t>
  </si>
  <si>
    <t>…</t>
  </si>
  <si>
    <t>단위 : 개소</t>
  </si>
  <si>
    <t xml:space="preserve"> Yeongcheon</t>
    <phoneticPr fontId="67" type="noConversion"/>
  </si>
  <si>
    <t>단위 : 건, 명</t>
  </si>
  <si>
    <t>연별 및 시군별</t>
    <phoneticPr fontId="67" type="noConversion"/>
  </si>
  <si>
    <t xml:space="preserve"> </t>
    <phoneticPr fontId="67" type="noConversion"/>
  </si>
  <si>
    <t>남
Male</t>
    <phoneticPr fontId="67" type="noConversion"/>
  </si>
  <si>
    <t>여
Female</t>
    <phoneticPr fontId="67" type="noConversion"/>
  </si>
  <si>
    <t>연별 및 시군별
Year &amp; Si, Gun</t>
    <phoneticPr fontId="67" type="noConversion"/>
  </si>
  <si>
    <t>…</t>
    <phoneticPr fontId="67" type="noConversion"/>
  </si>
  <si>
    <t>Source : Daegu Regional Office, Ministry of Patriots &amp; Veterans Affairs</t>
    <phoneticPr fontId="67" type="noConversion"/>
  </si>
  <si>
    <t>주 : 2009. 4 . 1. 현재 기준임.</t>
    <phoneticPr fontId="67" type="noConversion"/>
  </si>
  <si>
    <t>Note : 2008. 4. 1 Set on the basic of now</t>
    <phoneticPr fontId="67" type="noConversion"/>
  </si>
  <si>
    <t>단위 : 명, 개소</t>
    <phoneticPr fontId="84" type="noConversion"/>
  </si>
  <si>
    <t>Unit : person, number</t>
    <phoneticPr fontId="84" type="noConversion"/>
  </si>
  <si>
    <t xml:space="preserve">연별 및 시군별 </t>
    <phoneticPr fontId="84" type="noConversion"/>
  </si>
  <si>
    <t>합 계
Total</t>
    <phoneticPr fontId="84" type="noConversion"/>
  </si>
  <si>
    <t>Year &amp; Si, Gun</t>
    <phoneticPr fontId="84" type="noConversion"/>
  </si>
  <si>
    <t>사업장수
Work place</t>
    <phoneticPr fontId="84" type="noConversion"/>
  </si>
  <si>
    <t>세대주
Householer</t>
    <phoneticPr fontId="84" type="noConversion"/>
  </si>
  <si>
    <t>가입자
Insured</t>
    <phoneticPr fontId="84" type="noConversion"/>
  </si>
  <si>
    <t>피부양자
Dependents</t>
    <phoneticPr fontId="84" type="noConversion"/>
  </si>
  <si>
    <t>16. 건강보험 급여</t>
    <phoneticPr fontId="84" type="noConversion"/>
  </si>
  <si>
    <t>16. Benefits in Medical Insurance</t>
    <phoneticPr fontId="84" type="noConversion"/>
  </si>
  <si>
    <t>단위 : 건, 천원</t>
    <phoneticPr fontId="84" type="noConversion"/>
  </si>
  <si>
    <t>Unit : case, 1,000 won</t>
    <phoneticPr fontId="84" type="noConversion"/>
  </si>
  <si>
    <t>직 장(근로자)
Medical insurance for employees</t>
    <phoneticPr fontId="84" type="noConversion"/>
  </si>
  <si>
    <t>지 역
Self-employed</t>
    <phoneticPr fontId="84" type="noConversion"/>
  </si>
  <si>
    <t>건수
Cases</t>
    <phoneticPr fontId="84" type="noConversion"/>
  </si>
  <si>
    <t>금액
Amount</t>
    <phoneticPr fontId="84" type="noConversion"/>
  </si>
  <si>
    <t>17. 건강보험대상자 진료실적</t>
  </si>
  <si>
    <t>17. Medical Treatment Activites of The Medically Insured</t>
  </si>
  <si>
    <t>단위 : 건, 일, 천원</t>
    <phoneticPr fontId="71" type="noConversion"/>
  </si>
  <si>
    <t>Unit : case, day, 1,000 won</t>
    <phoneticPr fontId="71" type="noConversion"/>
  </si>
  <si>
    <t>일수
Days</t>
  </si>
  <si>
    <t>진료비
Amount of medical fees</t>
  </si>
  <si>
    <t>단위 : 개소, 명</t>
  </si>
  <si>
    <t>Unit : number, person</t>
  </si>
  <si>
    <t>19. 국민연금 급여 지급현황</t>
    <phoneticPr fontId="45" type="noConversion"/>
  </si>
  <si>
    <t>19. 국민연금 급여 지급현황(계속)</t>
    <phoneticPr fontId="45" type="noConversion"/>
  </si>
  <si>
    <t>19. Paying Benefit National Pension Insurant(Cont'd)</t>
    <phoneticPr fontId="45" type="noConversion"/>
  </si>
  <si>
    <t>단위 : 명, 천원</t>
    <phoneticPr fontId="72" type="noConversion"/>
  </si>
  <si>
    <t>연    금    Pension</t>
    <phoneticPr fontId="45" type="noConversion"/>
  </si>
  <si>
    <t xml:space="preserve">일시금 A lump sum allowance </t>
    <phoneticPr fontId="45" type="noConversion"/>
  </si>
  <si>
    <t>Year &amp; Si, Gun</t>
    <phoneticPr fontId="45" type="noConversion"/>
  </si>
  <si>
    <t>유족연금
Survivor Pension</t>
    <phoneticPr fontId="45" type="noConversion"/>
  </si>
  <si>
    <t>반  환
Restoration</t>
    <phoneticPr fontId="45" type="noConversion"/>
  </si>
  <si>
    <t>사  망
Death</t>
    <phoneticPr fontId="45" type="noConversion"/>
  </si>
  <si>
    <t>금액
Amount</t>
    <phoneticPr fontId="45" type="noConversion"/>
  </si>
  <si>
    <t>주 : 2008년 자료부터 서식 변경("노령연금중 완전, 분할" 항목 추가)</t>
    <phoneticPr fontId="67" type="noConversion"/>
  </si>
  <si>
    <t xml:space="preserve"> Gimcheon</t>
    <phoneticPr fontId="67" type="noConversion"/>
  </si>
  <si>
    <t>자료 : 대구지방보훈청</t>
    <phoneticPr fontId="67" type="noConversion"/>
  </si>
  <si>
    <t>Source : Daegu Regional Office/ Ministry of Patriots &amp; Veterans Affairs</t>
    <phoneticPr fontId="67" type="noConversion"/>
  </si>
  <si>
    <t>21. 국가보훈대상자 취업</t>
  </si>
  <si>
    <t>21. Employment of Patriots &amp; Veterans, and Bereaved Families</t>
  </si>
  <si>
    <t>연별 및
 청별
시군별</t>
    <phoneticPr fontId="67" type="noConversion"/>
  </si>
  <si>
    <t>합 계
Grand total</t>
    <phoneticPr fontId="67" type="noConversion"/>
  </si>
  <si>
    <t>국 가 유 공 자
Patriots and Veterans</t>
    <phoneticPr fontId="67" type="noConversion"/>
  </si>
  <si>
    <t>Year and Office 
Si, Gun</t>
    <phoneticPr fontId="67" type="noConversion"/>
  </si>
  <si>
    <t xml:space="preserve"> Gyeongsan</t>
    <phoneticPr fontId="67" type="noConversion"/>
  </si>
  <si>
    <t>합 계 Grand total</t>
  </si>
  <si>
    <t>국가유공자 Patriots and Veterans</t>
  </si>
  <si>
    <t>배 우 자 Spouses</t>
  </si>
  <si>
    <t>자 녀 Children</t>
  </si>
  <si>
    <t>중학교
Middle School</t>
    <phoneticPr fontId="67" type="noConversion"/>
  </si>
  <si>
    <t>고등학교
High School</t>
    <phoneticPr fontId="67" type="noConversion"/>
  </si>
  <si>
    <t>대 학(교)
College and Uni.</t>
    <phoneticPr fontId="67" type="noConversion"/>
  </si>
  <si>
    <t xml:space="preserve"> Daegu-Local</t>
    <phoneticPr fontId="67" type="noConversion"/>
  </si>
  <si>
    <t xml:space="preserve"> Gumi</t>
    <phoneticPr fontId="67" type="noConversion"/>
  </si>
  <si>
    <t xml:space="preserve"> Sangju</t>
    <phoneticPr fontId="67" type="noConversion"/>
  </si>
  <si>
    <t xml:space="preserve"> Goryeong</t>
    <phoneticPr fontId="67" type="noConversion"/>
  </si>
  <si>
    <t xml:space="preserve"> Chilgok</t>
    <phoneticPr fontId="67" type="noConversion"/>
  </si>
  <si>
    <t xml:space="preserve"> Gunwi</t>
    <phoneticPr fontId="67" type="noConversion"/>
  </si>
  <si>
    <t xml:space="preserve"> Cheongdo</t>
    <phoneticPr fontId="67" type="noConversion"/>
  </si>
  <si>
    <t xml:space="preserve"> Seongju</t>
    <phoneticPr fontId="67" type="noConversion"/>
  </si>
  <si>
    <t xml:space="preserve"> Andong</t>
    <phoneticPr fontId="67" type="noConversion"/>
  </si>
  <si>
    <t xml:space="preserve"> Yeongju</t>
    <phoneticPr fontId="67" type="noConversion"/>
  </si>
  <si>
    <t xml:space="preserve"> Mungyeong</t>
    <phoneticPr fontId="67" type="noConversion"/>
  </si>
  <si>
    <t xml:space="preserve"> Uiseong</t>
    <phoneticPr fontId="67" type="noConversion"/>
  </si>
  <si>
    <t xml:space="preserve"> Yeongyang</t>
    <phoneticPr fontId="67" type="noConversion"/>
  </si>
  <si>
    <t xml:space="preserve"> Bonghwa</t>
    <phoneticPr fontId="67" type="noConversion"/>
  </si>
  <si>
    <t xml:space="preserve"> Cheongsong</t>
    <phoneticPr fontId="67" type="noConversion"/>
  </si>
  <si>
    <t xml:space="preserve"> Yecheon</t>
    <phoneticPr fontId="67" type="noConversion"/>
  </si>
  <si>
    <t xml:space="preserve"> Gyeongju</t>
    <phoneticPr fontId="67" type="noConversion"/>
  </si>
  <si>
    <t xml:space="preserve"> Pohang</t>
    <phoneticPr fontId="67" type="noConversion"/>
  </si>
  <si>
    <t xml:space="preserve"> Uljin</t>
    <phoneticPr fontId="67" type="noConversion"/>
  </si>
  <si>
    <t xml:space="preserve"> Yeongdeok</t>
    <phoneticPr fontId="67" type="noConversion"/>
  </si>
  <si>
    <t>23. 참전용사 등록현황</t>
    <phoneticPr fontId="67" type="noConversion"/>
  </si>
  <si>
    <t>23. Registration of War Veterans</t>
    <phoneticPr fontId="67" type="noConversion"/>
  </si>
  <si>
    <t>총계
Total</t>
    <phoneticPr fontId="67" type="noConversion"/>
  </si>
  <si>
    <t>6·25 참전
Korean war</t>
    <phoneticPr fontId="67" type="noConversion"/>
  </si>
  <si>
    <t>월 남 전
Vietnam war</t>
    <phoneticPr fontId="67" type="noConversion"/>
  </si>
  <si>
    <t>6·25 및 월남전Korean and Vietnam war</t>
  </si>
  <si>
    <t>기타
Others</t>
    <phoneticPr fontId="67" type="noConversion"/>
  </si>
  <si>
    <t xml:space="preserve">자료 : 대구지방보훈청, 2007년 자료부터 수록 </t>
    <phoneticPr fontId="67" type="noConversion"/>
  </si>
  <si>
    <t>Source : Daegu Regional Office/</t>
    <phoneticPr fontId="67" type="noConversion"/>
  </si>
  <si>
    <t>단위 : 세대, 명, 천원</t>
    <phoneticPr fontId="67" type="noConversion"/>
  </si>
  <si>
    <t>회비모금
Membership fees</t>
    <phoneticPr fontId="67" type="noConversion"/>
  </si>
  <si>
    <t>구  호  실  적 
Relief activities</t>
    <phoneticPr fontId="67" type="noConversion"/>
  </si>
  <si>
    <t>회원수Members</t>
    <phoneticPr fontId="67" type="noConversion"/>
  </si>
  <si>
    <t>금 액
Amount</t>
    <phoneticPr fontId="67" type="noConversion"/>
  </si>
  <si>
    <t>계  Total</t>
    <phoneticPr fontId="67" type="noConversion"/>
  </si>
  <si>
    <t>재 해 구 호  Disaster relief</t>
    <phoneticPr fontId="67" type="noConversion"/>
  </si>
  <si>
    <t>일 반 구 호  General relief</t>
    <phoneticPr fontId="67" type="noConversion"/>
  </si>
  <si>
    <t>특 수 구 호  Special relief</t>
    <phoneticPr fontId="67" type="noConversion"/>
  </si>
  <si>
    <t>인 원
Persons</t>
    <phoneticPr fontId="67" type="noConversion"/>
  </si>
  <si>
    <t>세 대Households</t>
  </si>
  <si>
    <t xml:space="preserve">자료 : 대한적십자사 경북지사 </t>
    <phoneticPr fontId="67" type="noConversion"/>
  </si>
  <si>
    <t>주 : 2008년 자료부터 수록</t>
    <phoneticPr fontId="67" type="noConversion"/>
  </si>
  <si>
    <t>시설수
Facilities</t>
    <phoneticPr fontId="67" type="noConversion"/>
  </si>
  <si>
    <t xml:space="preserve">연별 및
시군별
</t>
    <phoneticPr fontId="67" type="noConversion"/>
  </si>
  <si>
    <t>28. Community Senior Service Facilities</t>
    <phoneticPr fontId="45" type="noConversion"/>
  </si>
  <si>
    <t>단위 : 개소, 명</t>
    <phoneticPr fontId="72" type="noConversion"/>
  </si>
  <si>
    <t xml:space="preserve">주.야간보호시설
Day and night care center   </t>
    <phoneticPr fontId="45" type="noConversion"/>
  </si>
  <si>
    <t>단기보호서비스
Short-term care service</t>
    <phoneticPr fontId="45" type="noConversion"/>
  </si>
  <si>
    <t>방문목욕서비스
Visit bath service</t>
    <phoneticPr fontId="45" type="noConversion"/>
  </si>
  <si>
    <t>이용인원
Persons</t>
    <phoneticPr fontId="45" type="noConversion"/>
  </si>
  <si>
    <t>정원
Regular</t>
    <phoneticPr fontId="45" type="noConversion"/>
  </si>
  <si>
    <t>현원
Present</t>
    <phoneticPr fontId="45" type="noConversion"/>
  </si>
  <si>
    <t>Unit : number, person</t>
    <phoneticPr fontId="67" type="noConversion"/>
  </si>
  <si>
    <t>시 설 수
Number of facilities</t>
    <phoneticPr fontId="67" type="noConversion"/>
  </si>
  <si>
    <t>연 별
year</t>
  </si>
  <si>
    <t>사 망
Death</t>
  </si>
  <si>
    <t>시 각
Visually
 disabled</t>
  </si>
  <si>
    <t>기 타
Others</t>
  </si>
  <si>
    <t>장애유형 By type the disabled</t>
  </si>
  <si>
    <t>장 애 등 급 By grade of the disabled</t>
  </si>
  <si>
    <t>매 장 Cemeteries</t>
  </si>
  <si>
    <t>계 Total</t>
  </si>
  <si>
    <t>공 설 Public</t>
  </si>
  <si>
    <t>사 설 Private</t>
  </si>
  <si>
    <t xml:space="preserve">면 적 Area </t>
  </si>
  <si>
    <t>소 계
Total</t>
  </si>
  <si>
    <t>공 설
Public</t>
  </si>
  <si>
    <t>사 설
Private</t>
  </si>
  <si>
    <t>단위 : 명</t>
    <phoneticPr fontId="72" type="noConversion"/>
  </si>
  <si>
    <t>고혈압
Hypertension</t>
    <phoneticPr fontId="72" type="noConversion"/>
  </si>
  <si>
    <t>가. Health Life Practice</t>
    <phoneticPr fontId="72" type="noConversion"/>
  </si>
  <si>
    <t>Unit : person</t>
    <phoneticPr fontId="72" type="noConversion"/>
  </si>
  <si>
    <t xml:space="preserve">연별 및
시군별 </t>
    <phoneticPr fontId="72" type="noConversion"/>
  </si>
  <si>
    <t>합  계
Total</t>
    <phoneticPr fontId="72" type="noConversion"/>
  </si>
  <si>
    <t>금 연
Refrain of
 smoking</t>
    <phoneticPr fontId="72" type="noConversion"/>
  </si>
  <si>
    <t>영 양
Nutrition</t>
    <phoneticPr fontId="72" type="noConversion"/>
  </si>
  <si>
    <t>절 주
Temperance</t>
    <phoneticPr fontId="72" type="noConversion"/>
  </si>
  <si>
    <t>운 동
Exercise</t>
    <phoneticPr fontId="72" type="noConversion"/>
  </si>
  <si>
    <t>구강보건
Oral health</t>
    <phoneticPr fontId="72" type="noConversion"/>
  </si>
  <si>
    <t>안전관리
(응급처치)
Emergency
medical treatment</t>
    <phoneticPr fontId="72" type="noConversion"/>
  </si>
  <si>
    <t>약  물
오남용
Drugstuffs
abuse</t>
    <phoneticPr fontId="72" type="noConversion"/>
  </si>
  <si>
    <t>성교육
Sex
education</t>
    <phoneticPr fontId="72" type="noConversion"/>
  </si>
  <si>
    <t>Year &amp;
Si, Gun</t>
    <phoneticPr fontId="72" type="noConversion"/>
  </si>
  <si>
    <t>Pohang</t>
    <phoneticPr fontId="72" type="noConversion"/>
  </si>
  <si>
    <t>Uiseong</t>
    <phoneticPr fontId="72" type="noConversion"/>
  </si>
  <si>
    <t>Yeongdeok</t>
    <phoneticPr fontId="72" type="noConversion"/>
  </si>
  <si>
    <t>Cheongdo</t>
    <phoneticPr fontId="72" type="noConversion"/>
  </si>
  <si>
    <t>Chilgok</t>
    <phoneticPr fontId="72" type="noConversion"/>
  </si>
  <si>
    <t>Uljin</t>
    <phoneticPr fontId="72" type="noConversion"/>
  </si>
  <si>
    <t>울릉군</t>
    <phoneticPr fontId="71" type="noConversion"/>
  </si>
  <si>
    <t>나. 성인병예방 및 관리교육</t>
    <phoneticPr fontId="72" type="noConversion"/>
  </si>
  <si>
    <t>나. Adult Disease Prevention</t>
    <phoneticPr fontId="72" type="noConversion"/>
  </si>
  <si>
    <t>당 뇨
Diabetes
mellitus</t>
    <phoneticPr fontId="72" type="noConversion"/>
  </si>
  <si>
    <t>암예방
Cancer</t>
    <phoneticPr fontId="72" type="noConversion"/>
  </si>
  <si>
    <t>아토피질환
(환경성질환)
Atopy</t>
    <phoneticPr fontId="72" type="noConversion"/>
  </si>
  <si>
    <t>뇌심혈관계
질  환Cerebrovascular diseases</t>
    <phoneticPr fontId="72" type="noConversion"/>
  </si>
  <si>
    <t>소화기계
질  환
Diseases of
 the digestive</t>
    <phoneticPr fontId="72" type="noConversion"/>
  </si>
  <si>
    <t>치 매
Dementia</t>
    <phoneticPr fontId="72" type="noConversion"/>
  </si>
  <si>
    <t>기 타
Others</t>
    <phoneticPr fontId="72" type="noConversion"/>
  </si>
  <si>
    <t xml:space="preserve"> 가. 건강생활 실천교육</t>
  </si>
  <si>
    <t xml:space="preserve"> 나. 성인병예방 및 관리교육</t>
  </si>
  <si>
    <t>1. 의료기관</t>
    <phoneticPr fontId="67" type="noConversion"/>
  </si>
  <si>
    <t>24. 적십자회비 모금 및 구호실적</t>
    <phoneticPr fontId="67" type="noConversion"/>
  </si>
  <si>
    <t>2. 의료기관종사 의료인력</t>
    <phoneticPr fontId="67" type="noConversion"/>
  </si>
  <si>
    <t>25. 노인여가복지시설</t>
    <phoneticPr fontId="67" type="noConversion"/>
  </si>
  <si>
    <t>3. 보건소 인력</t>
    <phoneticPr fontId="67" type="noConversion"/>
  </si>
  <si>
    <t>26. 노인주거복지시설</t>
    <phoneticPr fontId="67" type="noConversion"/>
  </si>
  <si>
    <t>4. 보건지소 및 보건진료소 인력</t>
    <phoneticPr fontId="67" type="noConversion"/>
  </si>
  <si>
    <t>27. 노인의료복지시설</t>
    <phoneticPr fontId="67" type="noConversion"/>
  </si>
  <si>
    <t>5. 부정의료업자 단속실적</t>
    <phoneticPr fontId="67" type="noConversion"/>
  </si>
  <si>
    <t>28. 재가노인복지시설</t>
    <phoneticPr fontId="67" type="noConversion"/>
  </si>
  <si>
    <t xml:space="preserve"> 가. 의료인 등</t>
    <phoneticPr fontId="67" type="noConversion"/>
  </si>
  <si>
    <t>29. 국민기초생활보장수급자</t>
    <phoneticPr fontId="67" type="noConversion"/>
  </si>
  <si>
    <t xml:space="preserve"> 나. 의료기관</t>
    <phoneticPr fontId="67" type="noConversion"/>
  </si>
  <si>
    <t>6. 의약품등 제조업소 및 판매업소</t>
    <phoneticPr fontId="67" type="noConversion"/>
  </si>
  <si>
    <t>7. 식품위생 관계업소</t>
    <phoneticPr fontId="67" type="noConversion"/>
  </si>
  <si>
    <t>8. 공중위생 관계업소</t>
    <phoneticPr fontId="67" type="noConversion"/>
  </si>
  <si>
    <t>9. 예방접종</t>
    <phoneticPr fontId="67" type="noConversion"/>
  </si>
  <si>
    <t>10. 법정전염병 발생 및 사망</t>
    <phoneticPr fontId="67" type="noConversion"/>
  </si>
  <si>
    <t>12. 결핵환자 현황</t>
    <phoneticPr fontId="67" type="noConversion"/>
  </si>
  <si>
    <t>13. 보건소 구강보건사업실적</t>
    <phoneticPr fontId="67" type="noConversion"/>
  </si>
  <si>
    <t>14. 모자보건사업 실적</t>
    <phoneticPr fontId="67" type="noConversion"/>
  </si>
  <si>
    <t>15. 건강보험 적용인구</t>
    <phoneticPr fontId="67" type="noConversion"/>
  </si>
  <si>
    <t>16. 건강보험 급여</t>
    <phoneticPr fontId="67" type="noConversion"/>
  </si>
  <si>
    <t>17. 건강보험대상자 진료실적</t>
    <phoneticPr fontId="67" type="noConversion"/>
  </si>
  <si>
    <t>18. 국민연금가입자</t>
    <phoneticPr fontId="67" type="noConversion"/>
  </si>
  <si>
    <t>19. 국민연금 급여 지급현황</t>
    <phoneticPr fontId="67" type="noConversion"/>
  </si>
  <si>
    <t>20. 국가보훈 대상자</t>
    <phoneticPr fontId="67" type="noConversion"/>
  </si>
  <si>
    <t>21. 국가보훈대상자 취업</t>
    <phoneticPr fontId="67" type="noConversion"/>
  </si>
  <si>
    <t>22. 국가보훈대상자 및 자녀 취학</t>
    <phoneticPr fontId="67" type="noConversion"/>
  </si>
  <si>
    <t>23. 참전용사 등록 현황</t>
    <phoneticPr fontId="67" type="noConversion"/>
  </si>
  <si>
    <t>단위 : 개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</si>
  <si>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</si>
  <si>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</si>
  <si>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</si>
  <si>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</si>
  <si>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</si>
  <si>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</si>
  <si>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</si>
  <si>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</si>
  <si>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</si>
  <si>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</si>
  <si>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</si>
  <si>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</si>
  <si>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</si>
  <si>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</si>
  <si>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</si>
  <si>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</si>
  <si>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</si>
  <si>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</si>
  <si>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</si>
  <si>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</si>
  <si>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</si>
  <si>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</si>
  <si>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</si>
  <si>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</si>
  <si>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</si>
  <si>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</si>
  <si>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</si>
  <si>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</si>
  <si>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</si>
  <si>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</si>
  <si>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</si>
  <si>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</si>
  <si>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</si>
  <si>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</si>
  <si>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</si>
  <si>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</si>
  <si>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</si>
  <si>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</si>
  <si>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</si>
  <si>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</si>
  <si>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</si>
  <si>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</si>
  <si>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</si>
  <si>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</si>
  <si>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</si>
  <si>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</si>
  <si>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명</t>
  </si>
  <si>
    <t>Unit : person</t>
    <phoneticPr fontId="67" type="noConversion"/>
  </si>
  <si>
    <t>합 계
Total</t>
  </si>
  <si>
    <t>단위 : 개소, 명</t>
    <phoneticPr fontId="67" type="noConversion"/>
  </si>
  <si>
    <t>연별 및
시군별</t>
    <phoneticPr fontId="67" type="noConversion"/>
  </si>
  <si>
    <t>25. 노인여가복지시설</t>
    <phoneticPr fontId="67" type="noConversion"/>
  </si>
  <si>
    <t>25. Senior Leisure Service Facilities</t>
    <phoneticPr fontId="67" type="noConversion"/>
  </si>
  <si>
    <t>단위 : 개소, 명</t>
    <phoneticPr fontId="67" type="noConversion"/>
  </si>
  <si>
    <t>합  계
Tatal</t>
    <phoneticPr fontId="67" type="noConversion"/>
  </si>
  <si>
    <t>노인복지관
Senior service center</t>
    <phoneticPr fontId="67" type="noConversion"/>
  </si>
  <si>
    <t>노인교실
Senior school</t>
    <phoneticPr fontId="67" type="noConversion"/>
  </si>
  <si>
    <t xml:space="preserve"> </t>
    <phoneticPr fontId="67" type="noConversion"/>
  </si>
  <si>
    <t>종사자수
Workers</t>
    <phoneticPr fontId="67" type="noConversion"/>
  </si>
  <si>
    <t>정원
Regular</t>
    <phoneticPr fontId="67" type="noConversion"/>
  </si>
  <si>
    <t>현원
Present</t>
    <phoneticPr fontId="67" type="noConversion"/>
  </si>
  <si>
    <t>주 : 2008년 자료부터 서식 변경(노인주거복지시설/노인의료복지시설 통계표 분리)</t>
    <phoneticPr fontId="67" type="noConversion"/>
  </si>
  <si>
    <t>27. 노인의료복지시설</t>
    <phoneticPr fontId="67" type="noConversion"/>
  </si>
  <si>
    <t>27. Senior Medical Service Facilities</t>
    <phoneticPr fontId="67" type="noConversion"/>
  </si>
  <si>
    <t>합 계  Total</t>
    <phoneticPr fontId="67" type="noConversion"/>
  </si>
  <si>
    <t>노인요양공동생활가정  Nursing cohabitation</t>
    <phoneticPr fontId="67" type="noConversion"/>
  </si>
  <si>
    <t>Unit : number, person</t>
    <phoneticPr fontId="67" type="noConversion"/>
  </si>
  <si>
    <t>연 별
Year</t>
    <phoneticPr fontId="67" type="noConversion"/>
  </si>
  <si>
    <t>입소자 Admitted</t>
    <phoneticPr fontId="67" type="noConversion"/>
  </si>
  <si>
    <t>퇴소자 Discharged</t>
    <phoneticPr fontId="67" type="noConversion"/>
  </si>
  <si>
    <t>위 탁 자
Referrals</t>
    <phoneticPr fontId="67" type="noConversion"/>
  </si>
  <si>
    <t>무연고자
Non-relatives</t>
    <phoneticPr fontId="67" type="noConversion"/>
  </si>
  <si>
    <t>기 타
Others</t>
    <phoneticPr fontId="67" type="noConversion"/>
  </si>
  <si>
    <t>연고자인도
To relatives</t>
    <phoneticPr fontId="67" type="noConversion"/>
  </si>
  <si>
    <t>취 업
Employed</t>
    <phoneticPr fontId="67" type="noConversion"/>
  </si>
  <si>
    <t>전 원
Transfer</t>
    <phoneticPr fontId="67" type="noConversion"/>
  </si>
  <si>
    <t>연 말 현 재 수 용 인 원  No. of inmates as of year-end</t>
    <phoneticPr fontId="67" type="noConversion"/>
  </si>
  <si>
    <t>성 별 Gender</t>
    <phoneticPr fontId="67" type="noConversion"/>
  </si>
  <si>
    <t>연령별 Age</t>
    <phoneticPr fontId="67" type="noConversion"/>
  </si>
  <si>
    <t>남
Male</t>
    <phoneticPr fontId="67" type="noConversion"/>
  </si>
  <si>
    <t>여
Female</t>
    <phoneticPr fontId="67" type="noConversion"/>
  </si>
  <si>
    <t>지 체
Physically 
disabled</t>
    <phoneticPr fontId="67" type="noConversion"/>
  </si>
  <si>
    <t>청각언어
Auditorily
 and lingually
 disabled</t>
    <phoneticPr fontId="67" type="noConversion"/>
  </si>
  <si>
    <t>정신지체
Mentally 
retarded</t>
    <phoneticPr fontId="67" type="noConversion"/>
  </si>
  <si>
    <t>주 : 2008년 자료부터 서식 변경</t>
    <phoneticPr fontId="67" type="noConversion"/>
  </si>
  <si>
    <t>단위 : 명</t>
    <phoneticPr fontId="67" type="noConversion"/>
  </si>
  <si>
    <t>Unit : person</t>
    <phoneticPr fontId="67" type="noConversion"/>
  </si>
  <si>
    <t>성  별</t>
    <phoneticPr fontId="67" type="noConversion"/>
  </si>
  <si>
    <t>장애유형 By type the disabled</t>
    <phoneticPr fontId="67" type="noConversion"/>
  </si>
  <si>
    <t>뇌병변
Brain disorder</t>
    <phoneticPr fontId="67" type="noConversion"/>
  </si>
  <si>
    <t>시각
Visually disabled</t>
    <phoneticPr fontId="67" type="noConversion"/>
  </si>
  <si>
    <t>언어
Lingually disabled</t>
    <phoneticPr fontId="67" type="noConversion"/>
  </si>
  <si>
    <t>자폐성
Autism</t>
    <phoneticPr fontId="67" type="noConversion"/>
  </si>
  <si>
    <t>정신장애
Mental illness</t>
    <phoneticPr fontId="67" type="noConversion"/>
  </si>
  <si>
    <t>신장
장애
Kidney failure</t>
    <phoneticPr fontId="67" type="noConversion"/>
  </si>
  <si>
    <t>호흡기
Respiratory organ</t>
    <phoneticPr fontId="67" type="noConversion"/>
  </si>
  <si>
    <t>간
Liver</t>
    <phoneticPr fontId="67" type="noConversion"/>
  </si>
  <si>
    <t>안면
Face</t>
    <phoneticPr fontId="67" type="noConversion"/>
  </si>
  <si>
    <t>장루
요루
Ostomy, urostomy</t>
    <phoneticPr fontId="67" type="noConversion"/>
  </si>
  <si>
    <t>1급
1st
Grade</t>
    <phoneticPr fontId="67" type="noConversion"/>
  </si>
  <si>
    <t>2급
2nd
Grade</t>
    <phoneticPr fontId="67" type="noConversion"/>
  </si>
  <si>
    <t>3급
3rd
Grade</t>
    <phoneticPr fontId="67" type="noConversion"/>
  </si>
  <si>
    <t>4급
4th
Grade</t>
    <phoneticPr fontId="67" type="noConversion"/>
  </si>
  <si>
    <t>5급
5th
Grade</t>
    <phoneticPr fontId="67" type="noConversion"/>
  </si>
  <si>
    <t>6급
6th
Grade</t>
    <phoneticPr fontId="67" type="noConversion"/>
  </si>
  <si>
    <t xml:space="preserve"> </t>
    <phoneticPr fontId="67" type="noConversion"/>
  </si>
  <si>
    <t>18. 국민연금 가입자</t>
    <phoneticPr fontId="71" type="noConversion"/>
  </si>
  <si>
    <t>18. Number of National Pension Insurants</t>
    <phoneticPr fontId="71" type="noConversion"/>
  </si>
  <si>
    <t>연별 및 시군별
Year &amp; Si, Gun</t>
    <phoneticPr fontId="71" type="noConversion"/>
  </si>
  <si>
    <t>단위 : 개소, 천㎡</t>
  </si>
  <si>
    <t>Unit : place, 1,000㎡</t>
  </si>
  <si>
    <t>Year &amp; Si, Gun</t>
  </si>
  <si>
    <t>봉안당  Charnel house</t>
  </si>
  <si>
    <t>연별 및 시군별
Year &amp; Si, Gun</t>
  </si>
  <si>
    <t>법인묘지 Corporation cemeteries</t>
  </si>
  <si>
    <t>개소수 Sites</t>
  </si>
  <si>
    <t>총봉안능력 (기)
Total Capacity</t>
  </si>
  <si>
    <t xml:space="preserve">봉안기수
Deposited </t>
  </si>
  <si>
    <t>개소
Sites</t>
  </si>
  <si>
    <t>개소
sites</t>
  </si>
  <si>
    <t xml:space="preserve">   면 적    Area </t>
  </si>
  <si>
    <t>화로수
Brazier</t>
  </si>
  <si>
    <t>총면적
Gross</t>
  </si>
  <si>
    <t>점유면적
Occupied</t>
  </si>
  <si>
    <t>주 : "묘설치가능"항목의 2005년도 자료는 묘지기수임.</t>
  </si>
  <si>
    <t>1. 의료기관</t>
  </si>
  <si>
    <t>1. 의료기관(계속)</t>
  </si>
  <si>
    <t>1. Number of Medical Institutions(Cont'd)</t>
  </si>
  <si>
    <t>1. Number of Medical Institutions</t>
  </si>
  <si>
    <t>Unit : number</t>
  </si>
  <si>
    <r>
      <t>합 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Total</t>
    </r>
  </si>
  <si>
    <t>병원수
Number</t>
  </si>
  <si>
    <t>병상수
Beds</t>
  </si>
  <si>
    <t>자료 : 보건정책과</t>
  </si>
  <si>
    <t>1) Excluding health clinics to primary health care post</t>
  </si>
  <si>
    <t>2) Excluding army hospitals</t>
  </si>
  <si>
    <t>3) Including hospitals for mental ills or T.B. patients, leprosariums</t>
  </si>
  <si>
    <t>2. 의료기관종사 의료인력</t>
  </si>
  <si>
    <t>의 사 Physicians</t>
  </si>
  <si>
    <t>치과의사
Dentists</t>
  </si>
  <si>
    <r>
      <t>약 사</t>
    </r>
    <r>
      <rPr>
        <vertAlign val="superscript"/>
        <sz val="9"/>
        <rFont val="돋움"/>
        <family val="3"/>
        <charset val="129"/>
      </rPr>
      <t xml:space="preserve"> 1)</t>
    </r>
    <r>
      <rPr>
        <sz val="9"/>
        <rFont val="돋움"/>
        <family val="3"/>
        <charset val="129"/>
      </rPr>
      <t xml:space="preserve">
 Pharmacists</t>
    </r>
  </si>
  <si>
    <t>간 호 사
Nurses</t>
  </si>
  <si>
    <t>간호조무사
Nurse aids</t>
  </si>
  <si>
    <t>의료기사
Medical technicians</t>
  </si>
  <si>
    <t>의무기록사
Medical record technicians</t>
  </si>
  <si>
    <t>상근의사
Full-time</t>
  </si>
  <si>
    <t>비상근의사
Part-time</t>
  </si>
  <si>
    <t>3. 보건소 인력</t>
  </si>
  <si>
    <t>3. Number of Staffs in Health Centers</t>
  </si>
  <si>
    <t>3. 보건소인력(계속)</t>
  </si>
  <si>
    <t xml:space="preserve">면 허 · 자 격 종 별   by License,  Qualification </t>
  </si>
  <si>
    <t>면 허 · 자 격 종 별 외  Others</t>
  </si>
  <si>
    <t>치과의사 
Dentists</t>
  </si>
  <si>
    <t>간호사
Nurses</t>
  </si>
  <si>
    <t>방사선사 
 Radiological
 technicians</t>
  </si>
  <si>
    <t>물리치료사 
 physical
 therapy
technicians</t>
  </si>
  <si>
    <t>치과위생사 
Dental hygienics technicians</t>
  </si>
  <si>
    <t>영양사
 Nutrition 
technicians</t>
  </si>
  <si>
    <t>의무기록사
Medical records technicians</t>
  </si>
  <si>
    <t>정신보건
전문요원
Mental and health specialists</t>
  </si>
  <si>
    <t>정보처리기사
Data processing technicians</t>
  </si>
  <si>
    <t>응급구조사
Emergency rescue specialists</t>
  </si>
  <si>
    <t>행정직
Administrative 
workers</t>
  </si>
  <si>
    <t>기  타
Others</t>
  </si>
  <si>
    <t>주 : 정원기준</t>
  </si>
  <si>
    <t>4. 보건지소 및 보건진료소 인력</t>
  </si>
  <si>
    <t xml:space="preserve">4. Number of Staffs in Health Subcenters and </t>
  </si>
  <si>
    <t>Primary Health Care Centers</t>
  </si>
  <si>
    <t>보건진료소
Primary health care centers</t>
  </si>
  <si>
    <t>합  계
Total</t>
  </si>
  <si>
    <t>한의사
Oriental medical doctors</t>
  </si>
  <si>
    <t>간호사 
Nurses</t>
  </si>
  <si>
    <t>치과위생사 
 Dental hygienics technicians</t>
  </si>
  <si>
    <t>방사선사
Radiological technicians</t>
  </si>
  <si>
    <t>보건직
Public 
health 
workers</t>
  </si>
  <si>
    <t>5. 부정의료업자 단속실적</t>
  </si>
  <si>
    <t>가. 의료인 등</t>
  </si>
  <si>
    <t>자격정지
License suspended</t>
  </si>
  <si>
    <t>5. 부정의료업자 단속실적(계속)</t>
  </si>
  <si>
    <t>나. 의료기관</t>
  </si>
  <si>
    <t>허가취소
또는폐쇄
License revoked</t>
  </si>
  <si>
    <t>9. 예방접종</t>
  </si>
  <si>
    <t>9. Vaccinations against Major Communicable Diseases</t>
  </si>
  <si>
    <t>연별 및       시군별</t>
  </si>
  <si>
    <t>디프테리아, 
파상풍,백일해(DT&amp;P)</t>
  </si>
  <si>
    <t>폴리오
Poliomyelitis</t>
  </si>
  <si>
    <t>홍역, 
유행성 이하
선염, 풍진(MMR)</t>
  </si>
  <si>
    <t>일본뇌염
Japanese 
encephalitis</t>
  </si>
  <si>
    <t>장티푸스
Typhoid
 fever</t>
  </si>
  <si>
    <t>B형 간염
Hepatitis B</t>
  </si>
  <si>
    <t>결 핵
B.C.G.</t>
  </si>
  <si>
    <t>인플루엔자
Influenza</t>
  </si>
  <si>
    <t>주 : B.C.G.는 보건소에서 실시되는 것에 한함.</t>
  </si>
  <si>
    <t>Unit : case, person</t>
  </si>
  <si>
    <t>연별 및 시군별</t>
  </si>
  <si>
    <t>콜 레 라
Cholera</t>
  </si>
  <si>
    <t>파라티푸스
Paratyphoid fever</t>
  </si>
  <si>
    <t>세균성이질
Shigellosis</t>
  </si>
  <si>
    <t>A형 간염
Hepatitis A</t>
  </si>
  <si>
    <t>디프테리아
Diphtheria</t>
  </si>
  <si>
    <t>백 일 해
Pertussis</t>
  </si>
  <si>
    <t>파상풍
Tetanus</t>
  </si>
  <si>
    <t>홍 역
Measles</t>
  </si>
  <si>
    <t>유행성이하선염
Mumps</t>
  </si>
  <si>
    <t>결핵
Tuberculosis</t>
  </si>
  <si>
    <t>한센병
Leprosy</t>
  </si>
  <si>
    <t>성홍열
Scarlet fever</t>
  </si>
  <si>
    <t>쯔쯔가무시증
Scrub Tybhus</t>
  </si>
  <si>
    <t>랩토스피라증
Leptospirosis</t>
  </si>
  <si>
    <t>브루셀라증
Brucellosis</t>
  </si>
  <si>
    <t>신증후군 출혈열
HFRS</t>
  </si>
  <si>
    <t xml:space="preserve">자료 : 보건정책과   </t>
  </si>
  <si>
    <t>단위: 명</t>
  </si>
  <si>
    <t>재가
Domicile</t>
  </si>
  <si>
    <t>양성
Positive</t>
  </si>
  <si>
    <t>12. 결핵환자 현황</t>
  </si>
  <si>
    <t>12. 결핵환자 현황(계속)</t>
  </si>
  <si>
    <t xml:space="preserve">신환자
New </t>
  </si>
  <si>
    <t>재발자
Relapse</t>
  </si>
  <si>
    <t>요관찰
Surveilance</t>
  </si>
  <si>
    <t>X-선검사
X-ray
inspection</t>
  </si>
  <si>
    <t>도말양성
Smear
positive</t>
  </si>
  <si>
    <t>도말음성
Smear
negative</t>
  </si>
  <si>
    <t>자료 : 보건정책과, 2006년 자료부터 서식 변경</t>
  </si>
  <si>
    <t xml:space="preserve"> </t>
  </si>
  <si>
    <t>13. 보건소 구강보건사업 실적</t>
  </si>
  <si>
    <t>구강보건교육
Oral health education</t>
  </si>
  <si>
    <t>치면 세마
Oral prophylaxis</t>
  </si>
  <si>
    <t>불소용액양치
Fluoride mouth rinsing</t>
  </si>
  <si>
    <t>불소용액 도포
Fluoride topical application</t>
  </si>
  <si>
    <t>노인의치 보철사업
Denture for older</t>
  </si>
  <si>
    <t>횟수
Case</t>
  </si>
  <si>
    <t>인원
Person</t>
  </si>
  <si>
    <t>건수
Case</t>
  </si>
  <si>
    <t xml:space="preserve">주 : 2010년 자료부터 서식 변경 </t>
  </si>
  <si>
    <t>단위 : 가구수, 명, 건수</t>
  </si>
  <si>
    <t>Unit : number, person, case</t>
  </si>
  <si>
    <t xml:space="preserve">가정방문 Home Visiting </t>
  </si>
  <si>
    <t>보건소 내외
서비스연계 건수
No. of connection service of health center inside and out</t>
  </si>
  <si>
    <t>방문보건대상
Target for visit-based health service</t>
  </si>
  <si>
    <t>등록가구
Registered Households</t>
  </si>
  <si>
    <t>주 : 2008년 부터 통계표명 변경(방문간호사업실적→방문건강관리사업실적)</t>
  </si>
  <si>
    <t>14. Maternal and Child Health Care Activities</t>
  </si>
  <si>
    <t>연별 및 분기별
Year and Quarter</t>
  </si>
  <si>
    <t>임산부 등록관리
Registered pregnant women</t>
  </si>
  <si>
    <t>영유아 등록관리
Registered infants/children</t>
  </si>
  <si>
    <t>주 : 2011년 자료부터 서식변경("건강진단사업 실적" 항목 삭제)</t>
  </si>
  <si>
    <t xml:space="preserve"> </t>
    <phoneticPr fontId="67" type="noConversion"/>
  </si>
  <si>
    <t>20. 국가보훈대상자</t>
    <phoneticPr fontId="67" type="noConversion"/>
  </si>
  <si>
    <t>20. Number of Patriots and Veterans</t>
    <phoneticPr fontId="67" type="noConversion"/>
  </si>
  <si>
    <t>20. 국가보훈대상자(계속)</t>
    <phoneticPr fontId="67" type="noConversion"/>
  </si>
  <si>
    <t>Unit : person</t>
    <phoneticPr fontId="67" type="noConversion"/>
  </si>
  <si>
    <t>연별 및
지청별
시군별</t>
    <phoneticPr fontId="67" type="noConversion"/>
  </si>
  <si>
    <t>국가유공자 Patriots and veterans</t>
    <phoneticPr fontId="67" type="noConversion"/>
  </si>
  <si>
    <t xml:space="preserve"> 국가유공자 Patriots and veterans</t>
    <phoneticPr fontId="67" type="noConversion"/>
  </si>
  <si>
    <t>유 족 Bereaved families</t>
    <phoneticPr fontId="67" type="noConversion"/>
  </si>
  <si>
    <t xml:space="preserve">유 족 Bereaved families </t>
    <phoneticPr fontId="67" type="noConversion"/>
  </si>
  <si>
    <t xml:space="preserve">계
Total
</t>
    <phoneticPr fontId="67" type="noConversion"/>
  </si>
  <si>
    <t>순직공무원
Public officals died on duty</t>
    <phoneticPr fontId="67" type="noConversion"/>
  </si>
  <si>
    <t>지원대상자
Beneficiaries</t>
    <phoneticPr fontId="67" type="noConversion"/>
  </si>
  <si>
    <t>미 망 인
Widows</t>
    <phoneticPr fontId="67" type="noConversion"/>
  </si>
  <si>
    <t>자 녀
Minor 
Children</t>
    <phoneticPr fontId="67" type="noConversion"/>
  </si>
  <si>
    <t>부 모
Parents</t>
    <phoneticPr fontId="67" type="noConversion"/>
  </si>
  <si>
    <t xml:space="preserve">자료 : 대구지방보훈청   </t>
    <phoneticPr fontId="67" type="noConversion"/>
  </si>
  <si>
    <t xml:space="preserve">       3) 2010년부터 "특별공로순직자" 상위내역 유족으로 변경 </t>
    <phoneticPr fontId="67" type="noConversion"/>
  </si>
  <si>
    <t>7. 식품위생 관계업소</t>
  </si>
  <si>
    <t>7. 식품위생 관계업소(계속)</t>
  </si>
  <si>
    <t>Unit : establishment</t>
  </si>
  <si>
    <t>합  계
Grand total</t>
  </si>
  <si>
    <t xml:space="preserve">식 품 접 객 업
Food premises </t>
  </si>
  <si>
    <t>식 품 접 객 업
Food Premise</t>
  </si>
  <si>
    <t>집단급식소
Food Suppliers for group</t>
  </si>
  <si>
    <t>식품제조 및
 가공업</t>
  </si>
  <si>
    <t>식품 운반·판매·기타업 
Food Sales, Transportation, others</t>
  </si>
  <si>
    <t>건강기능식품 제조·수입·판매업
An aid to good health manufacturing, importing, sales</t>
  </si>
  <si>
    <t>휴 게 음 식 점
Restaurants</t>
  </si>
  <si>
    <t>일반음식점
General Restaurants</t>
  </si>
  <si>
    <t>제과점
Bakeries</t>
  </si>
  <si>
    <t>단란주점
Public bar Karaokes</t>
  </si>
  <si>
    <t>유흥주점
Amusement restaurants</t>
  </si>
  <si>
    <t>위탁급식영업
Contracted catering
service</t>
  </si>
  <si>
    <t>즉석판매
제조가공
Improvised foods</t>
  </si>
  <si>
    <t>식품첨가물
제조업
Food 
additives</t>
  </si>
  <si>
    <t>식품
소분·판매업
Food sales</t>
  </si>
  <si>
    <t>식품보전업</t>
  </si>
  <si>
    <t>용기·포장류
제조업
Others</t>
  </si>
  <si>
    <t>건강기능식품
제조업
Manufacturing</t>
  </si>
  <si>
    <t>건강기능식품
수입업
Importing</t>
  </si>
  <si>
    <t>건강기능식품
판매업
sales</t>
  </si>
  <si>
    <t>다  방
Cafes</t>
  </si>
  <si>
    <t>자료 : 식품의약과</t>
  </si>
  <si>
    <t>주 : 2003년부터 식품접객업에 위탁급식영업 포함  2005년부터 제과점 항목을 단독항목으로 변경</t>
  </si>
  <si>
    <t>제조업소   Number of manufacturers</t>
  </si>
  <si>
    <t>의 약 품
Drugs</t>
  </si>
  <si>
    <t>의약외품
Nondrug products</t>
  </si>
  <si>
    <t>화 장 품
Cosmetics</t>
  </si>
  <si>
    <t>의료기기
Medical instruments</t>
  </si>
  <si>
    <t>약 국
Pharmacies</t>
  </si>
  <si>
    <t>약 업 사
Druggists</t>
  </si>
  <si>
    <t>주 : 2008년 자료부터 서식 변경("한약국" 항목 추가)</t>
  </si>
  <si>
    <t>8. 공중위생 관계업소</t>
  </si>
  <si>
    <t>연별 및          시군별</t>
  </si>
  <si>
    <t>위생처리, 세척제, 위생용품제조업소수
Sanitary cleaning, soap,
detergents,etc. business</t>
  </si>
  <si>
    <t>Year &amp;           Si, Gun</t>
  </si>
  <si>
    <r>
      <t>숙박업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Hotel business</t>
    </r>
  </si>
  <si>
    <t>목욕장업
Bath Houses</t>
  </si>
  <si>
    <t>이용업
Barber</t>
  </si>
  <si>
    <t xml:space="preserve">세탁업
Laundry </t>
  </si>
  <si>
    <t>위생처리업
Sanitary cleaning</t>
  </si>
  <si>
    <t>일반
General</t>
  </si>
  <si>
    <t>피부
Skin</t>
  </si>
  <si>
    <t>Including tourist hotels</t>
  </si>
  <si>
    <t>Unit : number, person</t>
    <phoneticPr fontId="45" type="noConversion"/>
  </si>
  <si>
    <t>20. Number of Patriots and Veterans(Cont'd)</t>
    <phoneticPr fontId="67" type="noConversion"/>
  </si>
  <si>
    <t>조 산 소
Midwife clinics</t>
    <phoneticPr fontId="45" type="noConversion"/>
  </si>
  <si>
    <t>부속의원
Dispensaries</t>
    <phoneticPr fontId="45" type="noConversion"/>
  </si>
  <si>
    <t>보건
의료원
Health clinics</t>
    <phoneticPr fontId="45" type="noConversion"/>
  </si>
  <si>
    <t>보건소
Health centers</t>
    <phoneticPr fontId="45" type="noConversion"/>
  </si>
  <si>
    <t>병원수
Number</t>
    <phoneticPr fontId="45" type="noConversion"/>
  </si>
  <si>
    <t>병상수
Beds</t>
    <phoneticPr fontId="45" type="noConversion"/>
  </si>
  <si>
    <t>보건진료소
Primary Health care post</t>
    <phoneticPr fontId="45" type="noConversion"/>
  </si>
  <si>
    <t>보건지소
Sub Health centers</t>
    <phoneticPr fontId="45" type="noConversion"/>
  </si>
  <si>
    <t>종합병원
General hospitals</t>
    <phoneticPr fontId="45" type="noConversion"/>
  </si>
  <si>
    <t>의 원
Clinics</t>
    <phoneticPr fontId="45" type="noConversion"/>
  </si>
  <si>
    <t xml:space="preserve">2. Number of Medical Personnels Employed </t>
    <phoneticPr fontId="45" type="noConversion"/>
  </si>
  <si>
    <t>in Medical Institutions</t>
    <phoneticPr fontId="45" type="noConversion"/>
  </si>
  <si>
    <t>면허 · 자격종별외 Others</t>
  </si>
  <si>
    <t>의  사 
Physicians</t>
  </si>
  <si>
    <t>임상병리사 
 Clinic pathology technicians</t>
  </si>
  <si>
    <t>품위손상
Unethical behaviors</t>
    <phoneticPr fontId="45" type="noConversion"/>
  </si>
  <si>
    <t>의약품
도매상
Whole
Salers</t>
    <phoneticPr fontId="45" type="noConversion"/>
  </si>
  <si>
    <t xml:space="preserve">                          판 매 업 소 Number of Dealers</t>
    <phoneticPr fontId="45" type="noConversion"/>
  </si>
  <si>
    <t>6. Manufactures and Stores of Pharmaceutical Goods etc.</t>
    <phoneticPr fontId="45" type="noConversion"/>
  </si>
  <si>
    <t>공 중 위 생 영 업 소    
Public sanitary business</t>
    <phoneticPr fontId="45" type="noConversion"/>
  </si>
  <si>
    <t xml:space="preserve">      2011년 자료부터 서식 변경("미용업"을 일반, 피부, 종합으로 구분, "위생처리업" 항목 추가)</t>
    <phoneticPr fontId="45" type="noConversion"/>
  </si>
  <si>
    <t>지급건수
Cases of medical treatment</t>
    <phoneticPr fontId="45" type="noConversion"/>
  </si>
  <si>
    <t xml:space="preserve">Year &amp;      Si, Gun </t>
    <phoneticPr fontId="84" type="noConversion"/>
  </si>
  <si>
    <t>본인부담
Covered by
the patient</t>
    <phoneticPr fontId="71" type="noConversion"/>
  </si>
  <si>
    <t>수급자수
No. of Recipients</t>
    <phoneticPr fontId="45" type="noConversion"/>
  </si>
  <si>
    <t>기 타 대 상 자
Others</t>
    <phoneticPr fontId="67" type="noConversion"/>
  </si>
  <si>
    <t xml:space="preserve"> Ulleung</t>
    <phoneticPr fontId="67" type="noConversion"/>
  </si>
  <si>
    <t xml:space="preserve">연별 및 시군별
Year &amp; Si, Gun
</t>
    <phoneticPr fontId="67" type="noConversion"/>
  </si>
  <si>
    <t>세 대
Households</t>
    <phoneticPr fontId="45" type="noConversion"/>
  </si>
  <si>
    <t>Unit : household, person, 1,000won</t>
    <phoneticPr fontId="45" type="noConversion"/>
  </si>
  <si>
    <t>Source : Korea National Red Cross</t>
    <phoneticPr fontId="45" type="noConversion"/>
  </si>
  <si>
    <t>연별 및 청별
시군별
Year and Office 
Si, Gun</t>
    <phoneticPr fontId="67" type="noConversion"/>
  </si>
  <si>
    <t xml:space="preserve"> Yeongju</t>
    <phoneticPr fontId="67" type="noConversion"/>
  </si>
  <si>
    <t xml:space="preserve"> Mungyeong</t>
    <phoneticPr fontId="67" type="noConversion"/>
  </si>
  <si>
    <t>연별 및 시군별
Year &amp; Si, Gun</t>
    <phoneticPr fontId="67" type="noConversion"/>
  </si>
  <si>
    <t>Unit : household, person, 1,000won</t>
    <phoneticPr fontId="45" type="noConversion"/>
  </si>
  <si>
    <t>현원
Present</t>
    <phoneticPr fontId="45" type="noConversion"/>
  </si>
  <si>
    <t>정원
Regular</t>
    <phoneticPr fontId="45" type="noConversion"/>
  </si>
  <si>
    <t>이용인원
Persons</t>
    <phoneticPr fontId="45" type="noConversion"/>
  </si>
  <si>
    <t>Year &amp; Si, Gun</t>
    <phoneticPr fontId="67" type="noConversion"/>
  </si>
  <si>
    <t>지체
Crippling condition</t>
    <phoneticPr fontId="67" type="noConversion"/>
  </si>
  <si>
    <t>청각
Auditorily disabled</t>
    <phoneticPr fontId="67" type="noConversion"/>
  </si>
  <si>
    <t>심장
장애
Heart failure</t>
    <phoneticPr fontId="67" type="noConversion"/>
  </si>
  <si>
    <t>지적장애
Mental retarda
tion</t>
    <phoneticPr fontId="67" type="noConversion"/>
  </si>
  <si>
    <t>Cheongdo</t>
    <phoneticPr fontId="72" type="noConversion"/>
  </si>
  <si>
    <t>Chilgok</t>
    <phoneticPr fontId="72" type="noConversion"/>
  </si>
  <si>
    <t>자료 : 보건정책과</t>
    <phoneticPr fontId="45" type="noConversion"/>
  </si>
  <si>
    <t>자료 : 보건정책과</t>
    <phoneticPr fontId="71" type="noConversion"/>
  </si>
  <si>
    <t>24. Membership fees and Relief Aids of The National Red Cross</t>
  </si>
  <si>
    <t>24. 적십자회비 모금 및 구호실적</t>
    <phoneticPr fontId="67" type="noConversion"/>
  </si>
  <si>
    <t>24. 적십자회비 모금 및 구호실적(계속)</t>
    <phoneticPr fontId="45" type="noConversion"/>
  </si>
  <si>
    <t>24. Membership fees and Relief Aids of The National Red Cross(Cont'd)</t>
    <phoneticPr fontId="45" type="noConversion"/>
  </si>
  <si>
    <t>남
Male</t>
    <phoneticPr fontId="45" type="noConversion"/>
  </si>
  <si>
    <t>여
Female</t>
    <phoneticPr fontId="45" type="noConversion"/>
  </si>
  <si>
    <t>합 계  Total</t>
    <phoneticPr fontId="45" type="noConversion"/>
  </si>
  <si>
    <t>…</t>
    <phoneticPr fontId="45" type="noConversion"/>
  </si>
  <si>
    <t>남
Male</t>
    <phoneticPr fontId="45" type="noConversion"/>
  </si>
  <si>
    <t>여
Female</t>
    <phoneticPr fontId="45" type="noConversion"/>
  </si>
  <si>
    <t>합  계  Total</t>
    <phoneticPr fontId="45" type="noConversion"/>
  </si>
  <si>
    <t>경고
Warning</t>
    <phoneticPr fontId="45" type="noConversion"/>
  </si>
  <si>
    <t>주 : 2012년 자료부터 서식 변경("경고" 항목 추가)</t>
    <phoneticPr fontId="45" type="noConversion"/>
  </si>
  <si>
    <t>10. 법정감염병 발생 및 사망</t>
  </si>
  <si>
    <t>10. 법정감염병 발생 및 사망(계속)</t>
  </si>
  <si>
    <t>제1군 감염병</t>
  </si>
  <si>
    <t>취학아동
Children
in school</t>
    <phoneticPr fontId="45" type="noConversion"/>
  </si>
  <si>
    <t>연별 및 시군별
Year &amp; Si, Gun</t>
    <phoneticPr fontId="67" type="noConversion"/>
  </si>
  <si>
    <t>단위 : 명, %</t>
    <phoneticPr fontId="67" type="noConversion"/>
  </si>
  <si>
    <t>수 급 률 (%)
Take-up rate</t>
    <phoneticPr fontId="45" type="noConversion"/>
  </si>
  <si>
    <t>합계
Total</t>
    <phoneticPr fontId="67" type="noConversion"/>
  </si>
  <si>
    <t>남
Male</t>
    <phoneticPr fontId="67" type="noConversion"/>
  </si>
  <si>
    <t>여
Female</t>
    <phoneticPr fontId="67" type="noConversion"/>
  </si>
  <si>
    <t>주 : 2012년부터 신규 작성</t>
    <phoneticPr fontId="67" type="noConversion"/>
  </si>
  <si>
    <t xml:space="preserve">31. 여성복지시설 </t>
  </si>
  <si>
    <t>31. Women's Welfare Institutions</t>
  </si>
  <si>
    <t>31. 여성복지시설(계속)</t>
  </si>
  <si>
    <t>31. Women's Welfare Institutions(Cont'd)</t>
  </si>
  <si>
    <t>32. 여성폭력상담</t>
  </si>
  <si>
    <t>32. Counseling Activities for Women</t>
  </si>
  <si>
    <t xml:space="preserve"> 종사자수 Workers</t>
    <phoneticPr fontId="45" type="noConversion"/>
  </si>
  <si>
    <t>남
Male</t>
    <phoneticPr fontId="45" type="noConversion"/>
  </si>
  <si>
    <t>여
Female</t>
    <phoneticPr fontId="45" type="noConversion"/>
  </si>
  <si>
    <t>건 수
Case</t>
    <phoneticPr fontId="45" type="noConversion"/>
  </si>
  <si>
    <t>Uiseong</t>
    <phoneticPr fontId="72" type="noConversion"/>
  </si>
  <si>
    <t>자료 : 국민건강보험공단 「건강보험통계연보」</t>
  </si>
  <si>
    <t>주 : 2005년 자료부터 서식변경, 주민등록 주소지 기준, 지역의 가입자는 적용대상자를 말함.</t>
  </si>
  <si>
    <t>입  원
Inpatient</t>
  </si>
  <si>
    <t>외  래
Outpatient</t>
  </si>
  <si>
    <t>약  국
Pharmacy</t>
  </si>
  <si>
    <t>주 : 1) 약국의 처방조제 내원일수는 합계의 내원일수에서 제외</t>
  </si>
  <si>
    <t>대구지방청</t>
  </si>
  <si>
    <t xml:space="preserve"> 대구지방청 Daegu-Local</t>
  </si>
  <si>
    <t xml:space="preserve"> 경산시  Gyeongsan</t>
  </si>
  <si>
    <t xml:space="preserve"> 김천시  Gimcheon</t>
  </si>
  <si>
    <t xml:space="preserve"> 구미시  Gumi</t>
  </si>
  <si>
    <t xml:space="preserve"> 상주시  Sangju</t>
  </si>
  <si>
    <t xml:space="preserve"> 고령군  Goryeong</t>
  </si>
  <si>
    <t xml:space="preserve"> 칠곡군  Chilgok</t>
  </si>
  <si>
    <t xml:space="preserve"> 군위군  Gunwi</t>
  </si>
  <si>
    <t xml:space="preserve"> 청도군  Cheongdo</t>
  </si>
  <si>
    <t xml:space="preserve"> 성주군  Seongju</t>
  </si>
  <si>
    <t xml:space="preserve"> 안동시  Andong</t>
  </si>
  <si>
    <t xml:space="preserve"> 영주시  Yeongju</t>
  </si>
  <si>
    <t xml:space="preserve"> 문경시  Mungyeong</t>
  </si>
  <si>
    <t xml:space="preserve"> 의성군  Uiseong</t>
  </si>
  <si>
    <t xml:space="preserve"> 영양군  Yeongyang</t>
  </si>
  <si>
    <t xml:space="preserve"> 봉화군  Bonghwa</t>
  </si>
  <si>
    <t xml:space="preserve"> 청송군  Cheongsong</t>
  </si>
  <si>
    <t xml:space="preserve"> 예천군  Yecheon</t>
  </si>
  <si>
    <t xml:space="preserve"> 경주시  Gyeongju</t>
  </si>
  <si>
    <t xml:space="preserve"> 포항시  Pohang</t>
  </si>
  <si>
    <t xml:space="preserve"> 영천시  Yeongcheon</t>
  </si>
  <si>
    <t xml:space="preserve"> 울진군  Uljin</t>
  </si>
  <si>
    <t xml:space="preserve"> 영덕군  Yeongdeok</t>
  </si>
  <si>
    <t xml:space="preserve"> 울릉군  Ulleung</t>
  </si>
  <si>
    <t>울릉군</t>
    <phoneticPr fontId="71" type="noConversion"/>
  </si>
  <si>
    <t>봉화군</t>
    <phoneticPr fontId="71" type="noConversion"/>
  </si>
  <si>
    <t>Cheongsong</t>
    <phoneticPr fontId="72" type="noConversion"/>
  </si>
  <si>
    <t xml:space="preserve">연별
Year </t>
    <phoneticPr fontId="72" type="noConversion"/>
  </si>
  <si>
    <t xml:space="preserve"> </t>
    <phoneticPr fontId="72" type="noConversion"/>
  </si>
  <si>
    <t>혈액원
Blood center</t>
    <phoneticPr fontId="72" type="noConversion"/>
  </si>
  <si>
    <t>군부대
Military
 unit</t>
    <phoneticPr fontId="72" type="noConversion"/>
  </si>
  <si>
    <t>학  교
School</t>
    <phoneticPr fontId="72" type="noConversion"/>
  </si>
  <si>
    <t>기 타
Other</t>
    <phoneticPr fontId="72" type="noConversion"/>
  </si>
  <si>
    <t>공무원
Public
servant</t>
    <phoneticPr fontId="72" type="noConversion"/>
  </si>
  <si>
    <t>16~19세
Years old</t>
    <phoneticPr fontId="72" type="noConversion"/>
  </si>
  <si>
    <t>자료 : 대한적십자사 대구경북혈액원</t>
    <phoneticPr fontId="72" type="noConversion"/>
  </si>
  <si>
    <t>Source : Blood Center of the Korea Red Cross</t>
    <phoneticPr fontId="45" type="noConversion"/>
  </si>
  <si>
    <t>주 : 2003 부터 장애유형에 호흡기, 간 등 5대 질병 추가</t>
  </si>
  <si>
    <t xml:space="preserve">      2008년 자료부터 서식 변경(장애유형 분류명칭 변경)</t>
  </si>
  <si>
    <t>자료 : 사회복지과</t>
  </si>
  <si>
    <t>Uljin</t>
    <phoneticPr fontId="72" type="noConversion"/>
  </si>
  <si>
    <t>남
Male</t>
    <phoneticPr fontId="72" type="noConversion"/>
  </si>
  <si>
    <t>여
Female</t>
    <phoneticPr fontId="72" type="noConversion"/>
  </si>
  <si>
    <t>19세 이하
19 years
under</t>
    <phoneticPr fontId="72" type="noConversion"/>
  </si>
  <si>
    <t>20~29
years old</t>
    <phoneticPr fontId="72" type="noConversion"/>
  </si>
  <si>
    <t>30~39
years old</t>
    <phoneticPr fontId="72" type="noConversion"/>
  </si>
  <si>
    <t>40~49
years old</t>
    <phoneticPr fontId="72" type="noConversion"/>
  </si>
  <si>
    <t>50~59
years old</t>
    <phoneticPr fontId="72" type="noConversion"/>
  </si>
  <si>
    <t>자료 : 새마을봉사과, 2006년 자료부터 수록</t>
    <phoneticPr fontId="72" type="noConversion"/>
  </si>
  <si>
    <t>양육시설</t>
  </si>
  <si>
    <t>자립지원시설
Self independence assistance institutions</t>
  </si>
  <si>
    <t>시설수
Number of facilities</t>
  </si>
  <si>
    <t>입소자
Admitted</t>
  </si>
  <si>
    <t>방문건수
No. of visits</t>
    <phoneticPr fontId="45" type="noConversion"/>
  </si>
  <si>
    <t>Source : National Health Insurance Service</t>
    <phoneticPr fontId="45" type="noConversion"/>
  </si>
  <si>
    <t xml:space="preserve">자료 : 대한적십자사 경북지사 </t>
    <phoneticPr fontId="67" type="noConversion"/>
  </si>
  <si>
    <t>연별 및 시군별
year &amp; Si, Gun</t>
    <phoneticPr fontId="45" type="noConversion"/>
  </si>
  <si>
    <t>2013</t>
  </si>
  <si>
    <t>11. 한센사업대상자 현황</t>
    <phoneticPr fontId="45" type="noConversion"/>
  </si>
  <si>
    <t>한센사업
대상자
거주지별
Area of residence</t>
    <phoneticPr fontId="45" type="noConversion"/>
  </si>
  <si>
    <t>양 성
Positive case</t>
    <phoneticPr fontId="45" type="noConversion"/>
  </si>
  <si>
    <t>신규 환자수
New
patients</t>
    <phoneticPr fontId="45" type="noConversion"/>
  </si>
  <si>
    <t>한센사업
대상자
서비스 지역별
Area of service</t>
    <phoneticPr fontId="45" type="noConversion"/>
  </si>
  <si>
    <t>거주형태별 Type of residence</t>
    <phoneticPr fontId="45" type="noConversion"/>
  </si>
  <si>
    <t>신규 대상자</t>
    <phoneticPr fontId="45" type="noConversion"/>
  </si>
  <si>
    <t>합계  Total</t>
    <phoneticPr fontId="45" type="noConversion"/>
  </si>
  <si>
    <t>합계  Total</t>
    <phoneticPr fontId="45" type="noConversion"/>
  </si>
  <si>
    <t>15. 건강보험 적용인구</t>
    <phoneticPr fontId="84" type="noConversion"/>
  </si>
  <si>
    <t>15. Beneficiaries of Health Insurance</t>
    <phoneticPr fontId="84" type="noConversion"/>
  </si>
  <si>
    <t>적용인구  Covered persons</t>
    <phoneticPr fontId="45" type="noConversion"/>
  </si>
  <si>
    <t>계 Total</t>
    <phoneticPr fontId="45" type="noConversion"/>
  </si>
  <si>
    <t>가입자
Insured</t>
    <phoneticPr fontId="45" type="noConversion"/>
  </si>
  <si>
    <t>적용인구 Covered persons</t>
    <phoneticPr fontId="45" type="noConversion"/>
  </si>
  <si>
    <t>합 계  Total</t>
    <phoneticPr fontId="84" type="noConversion"/>
  </si>
  <si>
    <t>계 Total</t>
    <phoneticPr fontId="84" type="noConversion"/>
  </si>
  <si>
    <t>지 역   Self-employeds</t>
    <phoneticPr fontId="84" type="noConversion"/>
  </si>
  <si>
    <t>적용인구 Covered persons</t>
    <phoneticPr fontId="45" type="noConversion"/>
  </si>
  <si>
    <t>총가입자수   Total Insurants</t>
    <phoneticPr fontId="71" type="noConversion"/>
  </si>
  <si>
    <t>입소인원   Admitted Person</t>
    <phoneticPr fontId="67" type="noConversion"/>
  </si>
  <si>
    <t>입소인원   Admitted Person</t>
    <phoneticPr fontId="67" type="noConversion"/>
  </si>
  <si>
    <t>28. 재가노인복지시설</t>
    <phoneticPr fontId="45" type="noConversion"/>
  </si>
  <si>
    <t>여
Female</t>
    <phoneticPr fontId="45" type="noConversion"/>
  </si>
  <si>
    <t xml:space="preserve">계    Total </t>
    <phoneticPr fontId="72" type="noConversion"/>
  </si>
  <si>
    <t>O</t>
    <phoneticPr fontId="45" type="noConversion"/>
  </si>
  <si>
    <t>계
Total</t>
    <phoneticPr fontId="45" type="noConversion"/>
  </si>
  <si>
    <t>암
Cancer</t>
    <phoneticPr fontId="45" type="noConversion"/>
  </si>
  <si>
    <t>당뇨병
Diabetes</t>
    <phoneticPr fontId="45" type="noConversion"/>
  </si>
  <si>
    <t>뇌졸중
Apoplexy</t>
    <phoneticPr fontId="45" type="noConversion"/>
  </si>
  <si>
    <t>치매
Dementia</t>
    <phoneticPr fontId="45" type="noConversion"/>
  </si>
  <si>
    <t>정신질환
Mental illness</t>
    <phoneticPr fontId="45" type="noConversion"/>
  </si>
  <si>
    <t>기타
Others</t>
    <phoneticPr fontId="45" type="noConversion"/>
  </si>
  <si>
    <t>고혈압
Hypertension</t>
    <phoneticPr fontId="45" type="noConversion"/>
  </si>
  <si>
    <t>남
Male</t>
    <phoneticPr fontId="45" type="noConversion"/>
  </si>
  <si>
    <t>70세 이상
70 year
old and over</t>
    <phoneticPr fontId="45" type="noConversion"/>
  </si>
  <si>
    <t>60~69
year old</t>
    <phoneticPr fontId="72" type="noConversion"/>
  </si>
  <si>
    <t>합 계 
Total</t>
    <phoneticPr fontId="72" type="noConversion"/>
  </si>
  <si>
    <t>일   반  
The public</t>
    <phoneticPr fontId="45" type="noConversion"/>
  </si>
  <si>
    <t>65~79세 65~79
years old</t>
    <phoneticPr fontId="72" type="noConversion"/>
  </si>
  <si>
    <t>11. 한센사업대상자 현황</t>
    <phoneticPr fontId="67" type="noConversion"/>
  </si>
  <si>
    <t xml:space="preserve">30. 기초노령연금 수급자 수 </t>
    <phoneticPr fontId="67" type="noConversion"/>
  </si>
  <si>
    <t>31. 여성복지시설</t>
    <phoneticPr fontId="67" type="noConversion"/>
  </si>
  <si>
    <t>32. 여성폭력상담</t>
    <phoneticPr fontId="67" type="noConversion"/>
  </si>
  <si>
    <t>26. 노인주거복지시설</t>
    <phoneticPr fontId="67" type="noConversion"/>
  </si>
  <si>
    <t>26. Senior Home Service Facilities</t>
    <phoneticPr fontId="67" type="noConversion"/>
  </si>
  <si>
    <t xml:space="preserve">연별 및
시군별
</t>
    <phoneticPr fontId="67" type="noConversion"/>
  </si>
  <si>
    <t>시설수
No. of Institution</t>
    <phoneticPr fontId="67" type="noConversion"/>
  </si>
  <si>
    <t>입소인원    Admitted Person</t>
    <phoneticPr fontId="67" type="noConversion"/>
  </si>
  <si>
    <t>종사자수
Workers</t>
    <phoneticPr fontId="67" type="noConversion"/>
  </si>
  <si>
    <t>시설수
No. of Institution</t>
    <phoneticPr fontId="67" type="noConversion"/>
  </si>
  <si>
    <t>입소인원   Admitted Person</t>
    <phoneticPr fontId="67" type="noConversion"/>
  </si>
  <si>
    <t>시 설 수
No. of Institution</t>
    <phoneticPr fontId="67" type="noConversion"/>
  </si>
  <si>
    <t>입소인원    Admitted Person</t>
    <phoneticPr fontId="67" type="noConversion"/>
  </si>
  <si>
    <t>정원
Regular</t>
    <phoneticPr fontId="67" type="noConversion"/>
  </si>
  <si>
    <t>현원
Present</t>
    <phoneticPr fontId="67" type="noConversion"/>
  </si>
  <si>
    <t>남
Male</t>
    <phoneticPr fontId="45" type="noConversion"/>
  </si>
  <si>
    <t>여
Female</t>
    <phoneticPr fontId="45" type="noConversion"/>
  </si>
  <si>
    <t>주 : 2008년 자료부터 서식 변경(노인주거복지시설/노인의료복지시설 통계표 분리)</t>
    <phoneticPr fontId="67" type="noConversion"/>
  </si>
  <si>
    <t>노령연금   Old-age Pension</t>
    <phoneticPr fontId="45" type="noConversion"/>
  </si>
  <si>
    <t>자료 : 보건정책과</t>
    <phoneticPr fontId="45" type="noConversion"/>
  </si>
  <si>
    <t>자료 : 노인효복지과</t>
    <phoneticPr fontId="67" type="noConversion"/>
  </si>
  <si>
    <t>자료 : 노인효복지과</t>
    <phoneticPr fontId="45" type="noConversion"/>
  </si>
  <si>
    <t>자료 : 노인효복지과</t>
    <phoneticPr fontId="67" type="noConversion"/>
  </si>
  <si>
    <t>자료 : 여성가족정책관</t>
  </si>
  <si>
    <t>자료 :  여성가족정책관</t>
  </si>
  <si>
    <t>자료 : 장애인복지과</t>
    <phoneticPr fontId="67" type="noConversion"/>
  </si>
  <si>
    <t xml:space="preserve">자료: 장애인복지과, 2006년 자료부터 남녀 구분 </t>
    <phoneticPr fontId="45" type="noConversion"/>
  </si>
  <si>
    <t>자료: 여성가족정책관</t>
  </si>
  <si>
    <t>자료 : 노인효복지과</t>
    <phoneticPr fontId="45" type="noConversion"/>
  </si>
  <si>
    <t>자료 : 노인효복지과, 2013년 자료부터 수록</t>
    <phoneticPr fontId="72" type="noConversion"/>
  </si>
  <si>
    <t xml:space="preserve"> Goryeong</t>
    <phoneticPr fontId="45" type="noConversion"/>
  </si>
  <si>
    <t>간호조무사
Nurse 
aids</t>
    <phoneticPr fontId="45" type="noConversion"/>
  </si>
  <si>
    <t>고발
Pro-
secution</t>
    <phoneticPr fontId="45" type="noConversion"/>
  </si>
  <si>
    <t>Pohang</t>
    <phoneticPr fontId="45" type="noConversion"/>
  </si>
  <si>
    <t xml:space="preserve">11. Status of Hansen Disease patients benefitted from </t>
    <phoneticPr fontId="45" type="noConversion"/>
  </si>
  <si>
    <t xml:space="preserve">한 센 사 업 대 상 자   관 리 사 항          </t>
    <phoneticPr fontId="45" type="noConversion"/>
  </si>
  <si>
    <t>Registered patients under control</t>
    <phoneticPr fontId="45" type="noConversion"/>
  </si>
  <si>
    <t>당해년도 결핵예방 접종실적 Actual results BCG 
vaccinations prevention of tuberculosis the current year</t>
    <phoneticPr fontId="45" type="noConversion"/>
  </si>
  <si>
    <t>발견환자 수   NO. of patients discovered</t>
    <phoneticPr fontId="45" type="noConversion"/>
  </si>
  <si>
    <t>연별 및 시군별</t>
    <phoneticPr fontId="45" type="noConversion"/>
  </si>
  <si>
    <t>검사건수</t>
    <phoneticPr fontId="45" type="noConversion"/>
  </si>
  <si>
    <t xml:space="preserve"> Cases of the exam</t>
    <phoneticPr fontId="45" type="noConversion"/>
  </si>
  <si>
    <t>Examination for tuberculsis at health centers the current year</t>
    <phoneticPr fontId="45" type="noConversion"/>
  </si>
  <si>
    <t>12. Registered Tuberculosis Patients</t>
    <phoneticPr fontId="45" type="noConversion"/>
  </si>
  <si>
    <t>12. Registered Tuberculosis Patients(Cont'd)</t>
    <phoneticPr fontId="45" type="noConversion"/>
  </si>
  <si>
    <t xml:space="preserve">주 : 2013년 자료부터 서식변경("남", "여" 항목 추가) </t>
    <phoneticPr fontId="45" type="noConversion"/>
  </si>
  <si>
    <t>울진군</t>
    <phoneticPr fontId="71" type="noConversion"/>
  </si>
  <si>
    <t>Year &amp; Si, Gun</t>
    <phoneticPr fontId="45" type="noConversion"/>
  </si>
  <si>
    <t>근로자  Worker</t>
    <phoneticPr fontId="45" type="noConversion"/>
  </si>
  <si>
    <t>Pohang</t>
    <phoneticPr fontId="45" type="noConversion"/>
  </si>
  <si>
    <t xml:space="preserve">연별 및 
시군별 </t>
    <phoneticPr fontId="84" type="noConversion"/>
  </si>
  <si>
    <t>15. 건강보험 적용인구(계속)</t>
    <phoneticPr fontId="84" type="noConversion"/>
  </si>
  <si>
    <t xml:space="preserve">적용인구 </t>
    <phoneticPr fontId="45" type="noConversion"/>
  </si>
  <si>
    <t>Covered persons</t>
    <phoneticPr fontId="45" type="noConversion"/>
  </si>
  <si>
    <t xml:space="preserve">공무원, 사립학교 교직원      </t>
    <phoneticPr fontId="84" type="noConversion"/>
  </si>
  <si>
    <t>Government employees and private school teachers</t>
    <phoneticPr fontId="45" type="noConversion"/>
  </si>
  <si>
    <t>근로자  
Worker</t>
    <phoneticPr fontId="84" type="noConversion"/>
  </si>
  <si>
    <t>15. Beneficiaries of Health Insurance(Cont'd)</t>
    <phoneticPr fontId="84" type="noConversion"/>
  </si>
  <si>
    <t>연    금    Pension</t>
    <phoneticPr fontId="67" type="noConversion"/>
  </si>
  <si>
    <t xml:space="preserve"> Cheongsong</t>
    <phoneticPr fontId="45" type="noConversion"/>
  </si>
  <si>
    <t>전체 노인
Population 65 years old &amp; over</t>
    <phoneticPr fontId="45" type="noConversion"/>
  </si>
  <si>
    <t>수 급 자 수
Total recipients</t>
    <phoneticPr fontId="45" type="noConversion"/>
  </si>
  <si>
    <t>수 급 자 수
Total recipients</t>
    <phoneticPr fontId="45" type="noConversion"/>
  </si>
  <si>
    <t>합 계
Total</t>
    <phoneticPr fontId="67" type="noConversion"/>
  </si>
  <si>
    <t>Year &amp; 
Si, Gun</t>
    <phoneticPr fontId="45" type="noConversion"/>
  </si>
  <si>
    <t>울진군</t>
    <phoneticPr fontId="45" type="noConversion"/>
  </si>
  <si>
    <t>18세 미만</t>
    <phoneticPr fontId="67" type="noConversion"/>
  </si>
  <si>
    <t>Less than 18 years old</t>
    <phoneticPr fontId="45" type="noConversion"/>
  </si>
  <si>
    <t>18세 이상</t>
    <phoneticPr fontId="45" type="noConversion"/>
  </si>
  <si>
    <t>18 years old and over</t>
    <phoneticPr fontId="45" type="noConversion"/>
  </si>
  <si>
    <t>연별 및 
시군별</t>
    <phoneticPr fontId="67" type="noConversion"/>
  </si>
  <si>
    <t>주 : 2009년 자료부터 서식 변경(명칭변경 "부랑인시설(남성, 여성)" → "부랑인시설(남녀공용)"), 2013년 남녀 성별구분 삭제</t>
    <phoneticPr fontId="67" type="noConversion"/>
  </si>
  <si>
    <t xml:space="preserve">공설묘지  Public cemeteries  </t>
    <phoneticPr fontId="45" type="noConversion"/>
  </si>
  <si>
    <t>화 장 시 설 Crematorium</t>
    <phoneticPr fontId="45" type="noConversion"/>
  </si>
  <si>
    <t xml:space="preserve">공설묘지 Public cemeteries  </t>
    <phoneticPr fontId="45" type="noConversion"/>
  </si>
  <si>
    <t>연별 및 시군별</t>
    <phoneticPr fontId="45" type="noConversion"/>
  </si>
  <si>
    <t>화장시설 Crematorium</t>
    <phoneticPr fontId="45" type="noConversion"/>
  </si>
  <si>
    <t>봉안당  Charnel house</t>
    <phoneticPr fontId="45" type="noConversion"/>
  </si>
  <si>
    <r>
      <t xml:space="preserve">가두
</t>
    </r>
    <r>
      <rPr>
        <sz val="7"/>
        <rFont val="돋움"/>
        <family val="3"/>
        <charset val="129"/>
      </rPr>
      <t>Street campaign</t>
    </r>
    <phoneticPr fontId="72" type="noConversion"/>
  </si>
  <si>
    <t>주 : 2013년 자료부터 "남", "여" 항목 추가</t>
    <phoneticPr fontId="72" type="noConversion"/>
  </si>
  <si>
    <t>자료 : 노인효복지과, 2013년 자료부터 수록</t>
    <phoneticPr fontId="72" type="noConversion"/>
  </si>
  <si>
    <t>Year</t>
    <phoneticPr fontId="72" type="noConversion"/>
  </si>
  <si>
    <t>연  별</t>
    <phoneticPr fontId="72" type="noConversion"/>
  </si>
  <si>
    <t>성 별  by Gender</t>
    <phoneticPr fontId="72" type="noConversion"/>
  </si>
  <si>
    <t>주 : 2013년 자료부터 "60~69", "70세 이상" 항목 추가</t>
    <phoneticPr fontId="72" type="noConversion"/>
  </si>
  <si>
    <t>public health center project centers by city</t>
    <phoneticPr fontId="45" type="noConversion"/>
  </si>
  <si>
    <t>Year &amp; Si, Gun</t>
    <phoneticPr fontId="45" type="noConversion"/>
  </si>
  <si>
    <t>연별 및 시군별</t>
    <phoneticPr fontId="45" type="noConversion"/>
  </si>
  <si>
    <t>26. 노인주거복지시설(계속)</t>
    <phoneticPr fontId="45" type="noConversion"/>
  </si>
  <si>
    <t>26. Senior Home Service Facilities(cont'd)</t>
    <phoneticPr fontId="67" type="noConversion"/>
  </si>
  <si>
    <t>사망자    Death</t>
    <phoneticPr fontId="45" type="noConversion"/>
  </si>
  <si>
    <t>성별 Sex</t>
    <phoneticPr fontId="45" type="noConversion"/>
  </si>
  <si>
    <t>남
Male</t>
    <phoneticPr fontId="45" type="noConversion"/>
  </si>
  <si>
    <t>여
Female</t>
    <phoneticPr fontId="45" type="noConversion"/>
  </si>
  <si>
    <t>당해연도 보건소 결핵검진 실적</t>
    <phoneticPr fontId="45" type="noConversion"/>
  </si>
  <si>
    <t>당해연도 등록(신고)된 결핵 환자 수
NO. of pulmonary tuberculosis patients registered(declared) the current year</t>
    <phoneticPr fontId="45" type="noConversion"/>
  </si>
  <si>
    <t>연별 및 시군별
Year &amp; Si, Gun</t>
    <phoneticPr fontId="72" type="noConversion"/>
  </si>
  <si>
    <t>Pohang</t>
    <phoneticPr fontId="45" type="noConversion"/>
  </si>
  <si>
    <t>Gyeongju</t>
    <phoneticPr fontId="45" type="noConversion"/>
  </si>
  <si>
    <t>Gimcheon</t>
    <phoneticPr fontId="45" type="noConversion"/>
  </si>
  <si>
    <t>Andong</t>
    <phoneticPr fontId="45" type="noConversion"/>
  </si>
  <si>
    <t>Gumi</t>
    <phoneticPr fontId="45" type="noConversion"/>
  </si>
  <si>
    <t>Yeongju</t>
    <phoneticPr fontId="45" type="noConversion"/>
  </si>
  <si>
    <t>Yeongcheon</t>
    <phoneticPr fontId="45" type="noConversion"/>
  </si>
  <si>
    <t>Sangju</t>
    <phoneticPr fontId="45" type="noConversion"/>
  </si>
  <si>
    <t>Mungyeong</t>
    <phoneticPr fontId="45" type="noConversion"/>
  </si>
  <si>
    <t>Gyeongsan</t>
    <phoneticPr fontId="45" type="noConversion"/>
  </si>
  <si>
    <t>Gunwi</t>
    <phoneticPr fontId="45" type="noConversion"/>
  </si>
  <si>
    <t>Uiseong</t>
    <phoneticPr fontId="45" type="noConversion"/>
  </si>
  <si>
    <t>Cheongsong</t>
    <phoneticPr fontId="45" type="noConversion"/>
  </si>
  <si>
    <t>Yeongyang</t>
    <phoneticPr fontId="45" type="noConversion"/>
  </si>
  <si>
    <t>Yeongdeok</t>
    <phoneticPr fontId="45" type="noConversion"/>
  </si>
  <si>
    <t>Cheongdo</t>
    <phoneticPr fontId="45" type="noConversion"/>
  </si>
  <si>
    <t>Goryeong</t>
    <phoneticPr fontId="45" type="noConversion"/>
  </si>
  <si>
    <t>Seongju</t>
    <phoneticPr fontId="45" type="noConversion"/>
  </si>
  <si>
    <t>Chilgok</t>
    <phoneticPr fontId="45" type="noConversion"/>
  </si>
  <si>
    <t>Yecheon</t>
    <phoneticPr fontId="45" type="noConversion"/>
  </si>
  <si>
    <t>80세 
이상
Over 
80</t>
    <phoneticPr fontId="72" type="noConversion"/>
  </si>
  <si>
    <t>연별 및 시군별 
Year &amp; Si, Gun</t>
    <phoneticPr fontId="72" type="noConversion"/>
  </si>
  <si>
    <t>방문요양서비스  
a visit Nursing</t>
    <phoneticPr fontId="45" type="noConversion"/>
  </si>
  <si>
    <t>합계  
Total</t>
    <phoneticPr fontId="45" type="noConversion"/>
  </si>
  <si>
    <t>비          고
Note</t>
    <phoneticPr fontId="45" type="noConversion"/>
  </si>
  <si>
    <t>2013</t>
    <phoneticPr fontId="45" type="noConversion"/>
  </si>
  <si>
    <t>2013</t>
    <phoneticPr fontId="45" type="noConversion"/>
  </si>
  <si>
    <t>2013</t>
    <phoneticPr fontId="71" type="noConversion"/>
  </si>
  <si>
    <t>주 : 2014년 자료부터 항목 변경</t>
    <phoneticPr fontId="45" type="noConversion"/>
  </si>
  <si>
    <t>…</t>
    <phoneticPr fontId="45" type="noConversion"/>
  </si>
  <si>
    <t>가. Medical Practitioners etc.</t>
    <phoneticPr fontId="45" type="noConversion"/>
  </si>
  <si>
    <t>비급여고지
위반
Non-payment bill violation</t>
    <phoneticPr fontId="45" type="noConversion"/>
  </si>
  <si>
    <t>5. Regulation for Illegal Medical Practices</t>
    <phoneticPr fontId="45" type="noConversion"/>
  </si>
  <si>
    <t>5. Regulation for Illegal Medical Practices(Cont'd)</t>
    <phoneticPr fontId="45" type="noConversion"/>
  </si>
  <si>
    <t>나. Medical Institutions</t>
    <phoneticPr fontId="45" type="noConversion"/>
  </si>
  <si>
    <t>실패후
재치료자
Treatment after failure</t>
    <phoneticPr fontId="45" type="noConversion"/>
  </si>
  <si>
    <t>…</t>
    <phoneticPr fontId="45" type="noConversion"/>
  </si>
  <si>
    <t>공 중 위 생 영 업 소   
 Public sanitary business</t>
    <phoneticPr fontId="45" type="noConversion"/>
  </si>
  <si>
    <t>세척제
제조업
Soap, detergents, etc.</t>
    <phoneticPr fontId="45" type="noConversion"/>
  </si>
  <si>
    <t xml:space="preserve">      2013년 자료부터 서식 변경("미용업"을 미용, 일반, 피부, 종합으로 구분)</t>
    <phoneticPr fontId="45" type="noConversion"/>
  </si>
  <si>
    <t>영천시</t>
    <phoneticPr fontId="45" type="noConversion"/>
  </si>
  <si>
    <t>19. Paying Benefit National Pension Insurant</t>
    <phoneticPr fontId="45" type="noConversion"/>
  </si>
  <si>
    <t>Unit : person, 1,000 won</t>
    <phoneticPr fontId="72" type="noConversion"/>
  </si>
  <si>
    <t>계
Total</t>
    <phoneticPr fontId="45" type="noConversion"/>
  </si>
  <si>
    <t>연별 및 
시군별</t>
    <phoneticPr fontId="67" type="noConversion"/>
  </si>
  <si>
    <t>노령연금   Old-age Pension</t>
    <phoneticPr fontId="67" type="noConversion"/>
  </si>
  <si>
    <t>2013</t>
    <phoneticPr fontId="67" type="noConversion"/>
  </si>
  <si>
    <t xml:space="preserve"> Pohang</t>
    <phoneticPr fontId="45" type="noConversion"/>
  </si>
  <si>
    <t xml:space="preserve"> Gyeongju</t>
    <phoneticPr fontId="45" type="noConversion"/>
  </si>
  <si>
    <t xml:space="preserve"> Gimcheon</t>
    <phoneticPr fontId="45" type="noConversion"/>
  </si>
  <si>
    <t xml:space="preserve"> Andong</t>
    <phoneticPr fontId="45" type="noConversion"/>
  </si>
  <si>
    <t xml:space="preserve"> Gumi</t>
    <phoneticPr fontId="45" type="noConversion"/>
  </si>
  <si>
    <t xml:space="preserve"> Yeongju</t>
    <phoneticPr fontId="45" type="noConversion"/>
  </si>
  <si>
    <t xml:space="preserve"> Yeongcheon</t>
    <phoneticPr fontId="45" type="noConversion"/>
  </si>
  <si>
    <t xml:space="preserve"> Sangju</t>
    <phoneticPr fontId="45" type="noConversion"/>
  </si>
  <si>
    <t xml:space="preserve"> Mungyeong</t>
    <phoneticPr fontId="45" type="noConversion"/>
  </si>
  <si>
    <t xml:space="preserve"> Gyeongsan</t>
    <phoneticPr fontId="45" type="noConversion"/>
  </si>
  <si>
    <t xml:space="preserve"> Gunwi</t>
    <phoneticPr fontId="45" type="noConversion"/>
  </si>
  <si>
    <t xml:space="preserve"> Uiseong</t>
    <phoneticPr fontId="45" type="noConversion"/>
  </si>
  <si>
    <t xml:space="preserve"> Yeongyang</t>
    <phoneticPr fontId="45" type="noConversion"/>
  </si>
  <si>
    <t xml:space="preserve"> Yeongdeok</t>
    <phoneticPr fontId="45" type="noConversion"/>
  </si>
  <si>
    <t xml:space="preserve"> Cheongdo</t>
    <phoneticPr fontId="45" type="noConversion"/>
  </si>
  <si>
    <t xml:space="preserve"> Seongju</t>
    <phoneticPr fontId="45" type="noConversion"/>
  </si>
  <si>
    <t xml:space="preserve"> Chilgok</t>
    <phoneticPr fontId="45" type="noConversion"/>
  </si>
  <si>
    <t xml:space="preserve"> Yecheon</t>
    <phoneticPr fontId="45" type="noConversion"/>
  </si>
  <si>
    <t>봉화군</t>
    <phoneticPr fontId="71" type="noConversion"/>
  </si>
  <si>
    <t xml:space="preserve"> Bonghwa</t>
    <phoneticPr fontId="45" type="noConversion"/>
  </si>
  <si>
    <t xml:space="preserve"> Uljin</t>
    <phoneticPr fontId="45" type="noConversion"/>
  </si>
  <si>
    <t xml:space="preserve"> Ulleung</t>
    <phoneticPr fontId="45" type="noConversion"/>
  </si>
  <si>
    <t>주 : 2008년 자료부터 서식 변경(노령연금중 "완전", "분할" 항목 추가)</t>
    <phoneticPr fontId="67" type="noConversion"/>
  </si>
  <si>
    <t>Sangju</t>
    <phoneticPr fontId="45" type="noConversion"/>
  </si>
  <si>
    <t>울진군</t>
    <phoneticPr fontId="45" type="noConversion"/>
  </si>
  <si>
    <r>
      <t>병 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Hospitals</t>
    </r>
    <phoneticPr fontId="45" type="noConversion"/>
  </si>
  <si>
    <r>
      <t xml:space="preserve">예비군
훈련장
</t>
    </r>
    <r>
      <rPr>
        <sz val="7"/>
        <rFont val="돋움"/>
        <family val="3"/>
        <charset val="129"/>
      </rPr>
      <t>Reserve forces training center</t>
    </r>
    <phoneticPr fontId="72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</si>
  <si>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45" type="noConversion"/>
  </si>
  <si>
    <r>
      <t xml:space="preserve">종사자수
</t>
    </r>
    <r>
      <rPr>
        <sz val="7"/>
        <rFont val="돋움"/>
        <family val="3"/>
        <charset val="129"/>
      </rPr>
      <t>Workers</t>
    </r>
    <phoneticPr fontId="45" type="noConversion"/>
  </si>
  <si>
    <r>
      <t xml:space="preserve">정원
</t>
    </r>
    <r>
      <rPr>
        <sz val="7"/>
        <rFont val="돋움"/>
        <family val="3"/>
        <charset val="129"/>
      </rPr>
      <t>Regular</t>
    </r>
    <phoneticPr fontId="67" type="noConversion"/>
  </si>
  <si>
    <r>
      <t xml:space="preserve">현원
</t>
    </r>
    <r>
      <rPr>
        <sz val="7"/>
        <rFont val="돋움"/>
        <family val="3"/>
        <charset val="129"/>
      </rPr>
      <t>Present</t>
    </r>
    <phoneticPr fontId="67" type="noConversion"/>
  </si>
  <si>
    <r>
      <t>세 대</t>
    </r>
    <r>
      <rPr>
        <sz val="7"/>
        <rFont val="돋움"/>
        <family val="3"/>
        <charset val="129"/>
      </rPr>
      <t>Households</t>
    </r>
    <phoneticPr fontId="45" type="noConversion"/>
  </si>
  <si>
    <r>
      <t xml:space="preserve">사업장가입자
</t>
    </r>
    <r>
      <rPr>
        <sz val="7"/>
        <rFont val="돋움"/>
        <family val="3"/>
        <charset val="129"/>
      </rPr>
      <t>Insurants in workplaces</t>
    </r>
    <phoneticPr fontId="71" type="noConversion"/>
  </si>
  <si>
    <r>
      <t xml:space="preserve">지역가입자
</t>
    </r>
    <r>
      <rPr>
        <sz val="7"/>
        <rFont val="돋움"/>
        <family val="3"/>
        <charset val="129"/>
      </rPr>
      <t>Insured persons in the local area</t>
    </r>
    <phoneticPr fontId="71" type="noConversion"/>
  </si>
  <si>
    <r>
      <t xml:space="preserve">임의가입자
</t>
    </r>
    <r>
      <rPr>
        <sz val="7"/>
        <rFont val="돋움"/>
        <family val="3"/>
        <charset val="129"/>
      </rPr>
      <t>Voluntarily insured persons</t>
    </r>
    <phoneticPr fontId="71" type="noConversion"/>
  </si>
  <si>
    <r>
      <t xml:space="preserve">임의계속
가입자
</t>
    </r>
    <r>
      <rPr>
        <sz val="7"/>
        <rFont val="돋움"/>
        <family val="3"/>
        <charset val="129"/>
      </rPr>
      <t>Voluntarily &amp; continuously insured persons</t>
    </r>
    <phoneticPr fontId="45" type="noConversion"/>
  </si>
  <si>
    <r>
      <t xml:space="preserve">사업장
</t>
    </r>
    <r>
      <rPr>
        <sz val="7"/>
        <rFont val="돋움"/>
        <family val="3"/>
        <charset val="129"/>
      </rPr>
      <t>Workplaces</t>
    </r>
    <phoneticPr fontId="71" type="noConversion"/>
  </si>
  <si>
    <r>
      <t xml:space="preserve">가입자
</t>
    </r>
    <r>
      <rPr>
        <sz val="7"/>
        <rFont val="돋움"/>
        <family val="3"/>
        <charset val="129"/>
      </rPr>
      <t>Insurants</t>
    </r>
    <phoneticPr fontId="71" type="noConversion"/>
  </si>
  <si>
    <t>장티푸스 
Typhoid fever    .</t>
  </si>
  <si>
    <r>
      <t>한약도매상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wholesalers</t>
    </r>
    <phoneticPr fontId="45" type="noConversion"/>
  </si>
  <si>
    <r>
      <t xml:space="preserve">무면허
의료행위
</t>
    </r>
    <r>
      <rPr>
        <sz val="7"/>
        <rFont val="돋움"/>
        <family val="3"/>
        <charset val="129"/>
      </rPr>
      <t>Medical practicing without license</t>
    </r>
    <phoneticPr fontId="45" type="noConversion"/>
  </si>
  <si>
    <r>
      <rPr>
        <sz val="9"/>
        <rFont val="돋움"/>
        <family val="3"/>
        <charset val="129"/>
      </rPr>
      <t>보건진료원</t>
    </r>
    <r>
      <rPr>
        <sz val="7"/>
        <rFont val="돋움"/>
        <family val="3"/>
        <charset val="129"/>
      </rPr>
      <t xml:space="preserve">
Primary health care center's practitioners</t>
    </r>
    <phoneticPr fontId="45" type="noConversion"/>
  </si>
  <si>
    <t>환자유인
Illegal attraction 
of patients</t>
    <phoneticPr fontId="45" type="noConversion"/>
  </si>
  <si>
    <r>
      <t xml:space="preserve">개설불가자
에게 고용
</t>
    </r>
    <r>
      <rPr>
        <sz val="7"/>
        <rFont val="돋움"/>
        <family val="3"/>
        <charset val="129"/>
      </rPr>
      <t>Hiring of a person who cannot open practice</t>
    </r>
    <phoneticPr fontId="45" type="noConversion"/>
  </si>
  <si>
    <r>
      <t xml:space="preserve">명칭 및 진료
과목 표시위반
</t>
    </r>
    <r>
      <rPr>
        <sz val="7"/>
        <rFont val="돋움"/>
        <family val="3"/>
        <charset val="129"/>
      </rPr>
      <t>Name and treatment category marking violation</t>
    </r>
    <phoneticPr fontId="45" type="noConversion"/>
  </si>
  <si>
    <t>위생관리
용역업
Sanitary 
service business</t>
    <phoneticPr fontId="45" type="noConversion"/>
  </si>
  <si>
    <t>기타
위생용품
제조업
Others</t>
    <phoneticPr fontId="45" type="noConversion"/>
  </si>
  <si>
    <t xml:space="preserve"> Pohang</t>
    <phoneticPr fontId="45" type="noConversion"/>
  </si>
  <si>
    <t>638 / ⅩⅡ. 보건 및 사회보장</t>
    <phoneticPr fontId="67" type="noConversion"/>
  </si>
  <si>
    <t xml:space="preserve"> Seongju</t>
    <phoneticPr fontId="45" type="noConversion"/>
  </si>
  <si>
    <r>
      <t>기 타 대 상 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 Others</t>
    </r>
    <phoneticPr fontId="67" type="noConversion"/>
  </si>
  <si>
    <t>Daegu-Local</t>
    <phoneticPr fontId="67" type="noConversion"/>
  </si>
  <si>
    <t>주 : 2004년 자료부터 서식변경</t>
    <phoneticPr fontId="67" type="noConversion"/>
  </si>
  <si>
    <t>10. Incidents of Infectious Diseases and Deaths</t>
    <phoneticPr fontId="45" type="noConversion"/>
  </si>
  <si>
    <t>10. Incidents of Infectious Diseases and Deaths(Cont'd)</t>
    <phoneticPr fontId="45" type="noConversion"/>
  </si>
  <si>
    <t>풍  진
Rubella</t>
    <phoneticPr fontId="45" type="noConversion"/>
  </si>
  <si>
    <t>수  두
Varicella</t>
    <phoneticPr fontId="45" type="noConversion"/>
  </si>
  <si>
    <t>합  계
Total</t>
    <phoneticPr fontId="45" type="noConversion"/>
  </si>
  <si>
    <t>계 
Total</t>
    <phoneticPr fontId="45" type="noConversion"/>
  </si>
  <si>
    <t>남
Male</t>
    <phoneticPr fontId="45" type="noConversion"/>
  </si>
  <si>
    <t>여
Female</t>
    <phoneticPr fontId="45" type="noConversion"/>
  </si>
  <si>
    <t>2013</t>
    <phoneticPr fontId="45" type="noConversion"/>
  </si>
  <si>
    <t xml:space="preserve"> </t>
    <phoneticPr fontId="67" type="noConversion"/>
  </si>
  <si>
    <r>
      <t xml:space="preserve">일본뇌염
</t>
    </r>
    <r>
      <rPr>
        <sz val="8"/>
        <color theme="1"/>
        <rFont val="돋움"/>
        <family val="3"/>
        <charset val="129"/>
      </rPr>
      <t>Japanese encephalitis</t>
    </r>
    <phoneticPr fontId="45" type="noConversion"/>
  </si>
  <si>
    <t>2014</t>
  </si>
  <si>
    <t>2015</t>
  </si>
  <si>
    <t>소계
Sub-total</t>
    <phoneticPr fontId="45" type="noConversion"/>
  </si>
  <si>
    <t xml:space="preserve">      2015년 자료부터 서식 변경(미용업 - "미용"→"화장·분장"으로 변경)</t>
    <phoneticPr fontId="45" type="noConversion"/>
  </si>
  <si>
    <t xml:space="preserve">      2014년 자료부터 서식 변경(미용업에 "손톱발톱" 항목 추가)</t>
    <phoneticPr fontId="45" type="noConversion"/>
  </si>
  <si>
    <t>입 소 자
Admitted</t>
    <phoneticPr fontId="45" type="noConversion"/>
  </si>
  <si>
    <t>전입
Transfer</t>
    <phoneticPr fontId="67" type="noConversion"/>
  </si>
  <si>
    <t>퇴 소 자
Discharged</t>
    <phoneticPr fontId="67" type="noConversion"/>
  </si>
  <si>
    <t>연고자
To relatives</t>
    <phoneticPr fontId="45" type="noConversion"/>
  </si>
  <si>
    <t>전원
Transfer</t>
    <phoneticPr fontId="45" type="noConversion"/>
  </si>
  <si>
    <t>무단퇴소
Discharges without permission</t>
    <phoneticPr fontId="45" type="noConversion"/>
  </si>
  <si>
    <t>사망
Deaths</t>
    <phoneticPr fontId="45" type="noConversion"/>
  </si>
  <si>
    <t>기타
Others</t>
    <phoneticPr fontId="45" type="noConversion"/>
  </si>
  <si>
    <t>계
Total</t>
    <phoneticPr fontId="45" type="noConversion"/>
  </si>
  <si>
    <t>성별 Sex</t>
    <phoneticPr fontId="45" type="noConversion"/>
  </si>
  <si>
    <t>상태별 Disability</t>
    <phoneticPr fontId="45" type="noConversion"/>
  </si>
  <si>
    <t>…</t>
    <phoneticPr fontId="45" type="noConversion"/>
  </si>
  <si>
    <t>남
Male</t>
    <phoneticPr fontId="45" type="noConversion"/>
  </si>
  <si>
    <t>여
Female</t>
    <phoneticPr fontId="45" type="noConversion"/>
  </si>
  <si>
    <t>정상인
Normal</t>
    <phoneticPr fontId="45" type="noConversion"/>
  </si>
  <si>
    <t>정신질환
Mental disorder</t>
    <phoneticPr fontId="45" type="noConversion"/>
  </si>
  <si>
    <t>언어청각
Auditory lingually disabled</t>
    <phoneticPr fontId="45" type="noConversion"/>
  </si>
  <si>
    <t>기타
Others</t>
    <phoneticPr fontId="45" type="noConversion"/>
  </si>
  <si>
    <t>-</t>
  </si>
  <si>
    <t>경북남부지청</t>
    <phoneticPr fontId="45" type="noConversion"/>
  </si>
  <si>
    <t>경북북부지청</t>
    <phoneticPr fontId="45" type="noConversion"/>
  </si>
  <si>
    <t>Daegu-Local</t>
    <phoneticPr fontId="45" type="noConversion"/>
  </si>
  <si>
    <t>Bukbu-Branch</t>
    <phoneticPr fontId="67" type="noConversion"/>
  </si>
  <si>
    <t>Nambu-Branch</t>
    <phoneticPr fontId="67" type="noConversion"/>
  </si>
  <si>
    <t>…</t>
    <phoneticPr fontId="67" type="noConversion"/>
  </si>
  <si>
    <t>경북북부지청 Bukbu-Branch</t>
    <phoneticPr fontId="45" type="noConversion"/>
  </si>
  <si>
    <t>경북남부지청 Nambu-Branch</t>
    <phoneticPr fontId="45" type="noConversion"/>
  </si>
  <si>
    <t xml:space="preserve"> Ministry of Patriots &amp; Veterans Affairs</t>
    <phoneticPr fontId="67" type="noConversion"/>
  </si>
  <si>
    <t>포항시</t>
    <phoneticPr fontId="45" type="noConversion"/>
  </si>
  <si>
    <t>구미시</t>
    <phoneticPr fontId="45" type="noConversion"/>
  </si>
  <si>
    <t xml:space="preserve">     -</t>
  </si>
  <si>
    <t>자료 : 시, 군 / 보건정책과,  2007년  자료부터 서식 변경</t>
    <phoneticPr fontId="72" type="noConversion"/>
  </si>
  <si>
    <r>
      <t>특수병원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
Special hospitals</t>
    </r>
    <phoneticPr fontId="45" type="noConversion"/>
  </si>
  <si>
    <r>
      <t xml:space="preserve">요양병원
</t>
    </r>
    <r>
      <rPr>
        <sz val="8"/>
        <rFont val="돋움"/>
        <family val="3"/>
        <charset val="129"/>
      </rPr>
      <t>Long term care hospitals</t>
    </r>
    <phoneticPr fontId="45" type="noConversion"/>
  </si>
  <si>
    <r>
      <t>식품제조 및 가공업</t>
    </r>
    <r>
      <rPr>
        <sz val="8"/>
        <rFont val="돋움"/>
        <family val="3"/>
        <charset val="129"/>
      </rPr>
      <t xml:space="preserve">
</t>
    </r>
    <r>
      <rPr>
        <sz val="8"/>
        <rFont val="돋움체"/>
        <family val="3"/>
        <charset val="129"/>
      </rPr>
      <t>Food manufacturing &amp; Processing businesses</t>
    </r>
    <phoneticPr fontId="45" type="noConversion"/>
  </si>
  <si>
    <r>
      <t>한약업사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 dealers</t>
    </r>
    <phoneticPr fontId="45" type="noConversion"/>
  </si>
  <si>
    <r>
      <t>매 약 상</t>
    </r>
    <r>
      <rPr>
        <sz val="7"/>
        <rFont val="돋움"/>
        <family val="3"/>
        <charset val="129"/>
      </rPr>
      <t xml:space="preserve">
Restricted dealers</t>
    </r>
    <phoneticPr fontId="45" type="noConversion"/>
  </si>
  <si>
    <t>종합
Overall</t>
    <phoneticPr fontId="45" type="noConversion"/>
  </si>
  <si>
    <t>미용업  Beauty shop</t>
    <phoneticPr fontId="45" type="noConversion"/>
  </si>
  <si>
    <t>미용업  Beauty shop</t>
    <phoneticPr fontId="45" type="noConversion"/>
  </si>
  <si>
    <t>530</t>
    <phoneticPr fontId="67" type="noConversion"/>
  </si>
  <si>
    <t>ⅩⅡ. Health and Social Security / 605</t>
    <phoneticPr fontId="45" type="noConversion"/>
  </si>
  <si>
    <t xml:space="preserve"> Pohang</t>
    <phoneticPr fontId="45" type="noConversion"/>
  </si>
  <si>
    <t>직업자활
Selfsupport occupation</t>
    <phoneticPr fontId="45" type="noConversion"/>
  </si>
  <si>
    <t>행정기관의 의뢰
Referral from government agencies</t>
    <phoneticPr fontId="67" type="noConversion"/>
  </si>
  <si>
    <t>비     고
Note</t>
    <phoneticPr fontId="45" type="noConversion"/>
  </si>
  <si>
    <t>AB</t>
    <phoneticPr fontId="45" type="noConversion"/>
  </si>
  <si>
    <t>B</t>
    <phoneticPr fontId="45" type="noConversion"/>
  </si>
  <si>
    <t>A</t>
    <phoneticPr fontId="72" type="noConversion"/>
  </si>
  <si>
    <t>계    Total</t>
    <phoneticPr fontId="45" type="noConversion"/>
  </si>
  <si>
    <t>50세 이상
years old
and over</t>
    <phoneticPr fontId="45" type="noConversion"/>
  </si>
  <si>
    <t>40~49세
Years old</t>
    <phoneticPr fontId="45" type="noConversion"/>
  </si>
  <si>
    <t>30~39세
Years old</t>
    <phoneticPr fontId="45" type="noConversion"/>
  </si>
  <si>
    <t>20~29세
Years old</t>
    <phoneticPr fontId="45" type="noConversion"/>
  </si>
  <si>
    <t>자료 : 식품의약과</t>
    <phoneticPr fontId="45" type="noConversion"/>
  </si>
  <si>
    <t>Source : Public Health Policy Division</t>
    <phoneticPr fontId="45" type="noConversion"/>
  </si>
  <si>
    <t>Source : Food and Drugs Division</t>
    <phoneticPr fontId="45" type="noConversion"/>
  </si>
  <si>
    <t>Source : Senior Welfare Division</t>
    <phoneticPr fontId="45" type="noConversion"/>
  </si>
  <si>
    <t>Source : Disability Welfare Division</t>
    <phoneticPr fontId="67" type="noConversion"/>
  </si>
  <si>
    <t>Source : Disability Welfare Division</t>
    <phoneticPr fontId="45" type="noConversion"/>
  </si>
  <si>
    <t>Source : Social Welfare Division</t>
    <phoneticPr fontId="45" type="noConversion"/>
  </si>
  <si>
    <t>Source : Si &amp; Gun, Public Health Policy Division</t>
    <phoneticPr fontId="72" type="noConversion"/>
  </si>
  <si>
    <t>Source : Saemaeul Service Division</t>
    <phoneticPr fontId="67" type="noConversion"/>
  </si>
  <si>
    <t>Source : Senior Welfare Division</t>
    <phoneticPr fontId="45" type="noConversion"/>
  </si>
  <si>
    <t>Unit : person, %</t>
    <phoneticPr fontId="45" type="noConversion"/>
  </si>
  <si>
    <t xml:space="preserve">34. 장애인복지 생활시설 </t>
  </si>
  <si>
    <t>34. Welfare Institutions for the Disabled</t>
  </si>
  <si>
    <t>35. 장애인등록 현황</t>
  </si>
  <si>
    <t>35. Registered Disabled Persons</t>
  </si>
  <si>
    <t>36. 노숙인 생활시설수 및 생활인원현황</t>
  </si>
  <si>
    <t>36. Homeless and Their Inmates by City/Province</t>
  </si>
  <si>
    <t>37. 요보호아동 발생 및 조치현황</t>
  </si>
  <si>
    <t>37. 요보호아동 발생 및 조치현황(계속)</t>
  </si>
  <si>
    <t>38. 저소득 한부모가정</t>
  </si>
  <si>
    <t>38. Low-income Single Parent Families</t>
  </si>
  <si>
    <t>39. 묘지 및 봉안시설</t>
  </si>
  <si>
    <t>39. Cemeteries, Crematorium and Charnel Houses</t>
  </si>
  <si>
    <t>39. 묘지 및 봉안시설(계속)</t>
  </si>
  <si>
    <t>39. Cemeteries, Crematorium and Charnel Houses(Cont'd)</t>
  </si>
  <si>
    <t>40. 헌혈사업 실적</t>
  </si>
  <si>
    <t>40. Blood Donation Activities</t>
  </si>
  <si>
    <t>41. 방문건강관리사업 실적</t>
  </si>
  <si>
    <t>41. Home Visiting Health Service</t>
  </si>
  <si>
    <t>41. 방문건강관리사업 실적(계속)</t>
  </si>
  <si>
    <t>41. Home Visiting Health Service(Cont'd)</t>
  </si>
  <si>
    <t xml:space="preserve">42. 보건교육 실적 </t>
  </si>
  <si>
    <t>42. Health Education</t>
  </si>
  <si>
    <t>42. 보건교육 실적(계속)</t>
  </si>
  <si>
    <t>42. Health Education(Cont'd)</t>
  </si>
  <si>
    <t>44. 자원봉사자 현황</t>
  </si>
  <si>
    <t>44. Volunteers</t>
  </si>
  <si>
    <t xml:space="preserve">45-1. 독거노인 현황(연령별) </t>
  </si>
  <si>
    <t>45-1. The elderly living alone(by Age)</t>
  </si>
  <si>
    <t>2016</t>
  </si>
  <si>
    <t>뇌전증
Epile
psy</t>
    <phoneticPr fontId="67" type="noConversion"/>
  </si>
  <si>
    <t xml:space="preserve">                     -</t>
  </si>
  <si>
    <t>단위 : 개소, 명</t>
    <phoneticPr fontId="67" type="noConversion"/>
  </si>
  <si>
    <t>연별 및
시군별</t>
    <phoneticPr fontId="67" type="noConversion"/>
  </si>
  <si>
    <t xml:space="preserve">한부모가족시설 
Single Parent Family </t>
    <phoneticPr fontId="45" type="noConversion"/>
  </si>
  <si>
    <t>한부모가족시설 
Single Parent Family</t>
    <phoneticPr fontId="45" type="noConversion"/>
  </si>
  <si>
    <t>Year &amp; Si, Gun</t>
    <phoneticPr fontId="67" type="noConversion"/>
  </si>
  <si>
    <t>연별 및
시군별</t>
    <phoneticPr fontId="67" type="noConversion"/>
  </si>
  <si>
    <t>한부모가족시설
Single Parent Family</t>
    <phoneticPr fontId="45" type="noConversion"/>
  </si>
  <si>
    <t>소외여성 복지시설
Underpriviledged female</t>
    <phoneticPr fontId="45" type="noConversion"/>
  </si>
  <si>
    <t>미혼모자시설</t>
    <phoneticPr fontId="45" type="noConversion"/>
  </si>
  <si>
    <t>Single Mother and Child Facilities</t>
    <phoneticPr fontId="45" type="noConversion"/>
  </si>
  <si>
    <t>미혼모자 공동생활가정
Single Mother and Child Joint Living Households</t>
    <phoneticPr fontId="45" type="noConversion"/>
  </si>
  <si>
    <t>모자일시 보호시설
Temporary Facilities for Housing Mother and Child</t>
    <phoneticPr fontId="45" type="noConversion"/>
  </si>
  <si>
    <t>계
Sub-total</t>
    <phoneticPr fontId="45" type="noConversion"/>
  </si>
  <si>
    <t>성폭력피해자보호시설
Facilities for Victims of Sexual Violence</t>
    <phoneticPr fontId="45" type="noConversion"/>
  </si>
  <si>
    <t>가정폭력피해자보호시설
Facilities for Victims of Domestic Violence</t>
    <phoneticPr fontId="45" type="noConversion"/>
  </si>
  <si>
    <t>시 설 수
Number of facilities</t>
    <phoneticPr fontId="67" type="noConversion"/>
  </si>
  <si>
    <t>입 소 자
Admitted</t>
    <phoneticPr fontId="67" type="noConversion"/>
  </si>
  <si>
    <t>퇴 소 자
Discharged</t>
    <phoneticPr fontId="67" type="noConversion"/>
  </si>
  <si>
    <t>시 설 수
Number of facilities</t>
    <phoneticPr fontId="67" type="noConversion"/>
  </si>
  <si>
    <t>시 설 수
No. of 
facilities</t>
    <phoneticPr fontId="67" type="noConversion"/>
  </si>
  <si>
    <t>입 소 자
Admitted</t>
    <phoneticPr fontId="67" type="noConversion"/>
  </si>
  <si>
    <t>퇴 소 자
Discharged</t>
    <phoneticPr fontId="67" type="noConversion"/>
  </si>
  <si>
    <t>시 설 수
No. of
 facilities</t>
    <phoneticPr fontId="67" type="noConversion"/>
  </si>
  <si>
    <t>Source :  Female &amp; family Policies Division</t>
    <phoneticPr fontId="45" type="noConversion"/>
  </si>
  <si>
    <t>단위 : 개소, 건</t>
    <phoneticPr fontId="67" type="noConversion"/>
  </si>
  <si>
    <t>Unit : number, each</t>
    <phoneticPr fontId="67" type="noConversion"/>
  </si>
  <si>
    <t>연별 및
시군별</t>
    <phoneticPr fontId="67" type="noConversion"/>
  </si>
  <si>
    <t>여성폭력상담  Counseling Activities for Women</t>
    <phoneticPr fontId="67" type="noConversion"/>
  </si>
  <si>
    <t>피해자 지원내역
Counseing Follow-ups</t>
    <phoneticPr fontId="67" type="noConversion"/>
  </si>
  <si>
    <t>Year &amp;
Si, Gun</t>
    <phoneticPr fontId="67" type="noConversion"/>
  </si>
  <si>
    <t>가정폭력
Domestic Violence</t>
    <phoneticPr fontId="67" type="noConversion"/>
  </si>
  <si>
    <t>성폭력
Sexul Violence</t>
    <phoneticPr fontId="67" type="noConversion"/>
  </si>
  <si>
    <t>성매매피해
Victims of Forced Prostitution</t>
    <phoneticPr fontId="67" type="noConversion"/>
  </si>
  <si>
    <t>상담소
No. of Counseling Centers</t>
    <phoneticPr fontId="67" type="noConversion"/>
  </si>
  <si>
    <t>상담건수
No. of Counseling</t>
    <phoneticPr fontId="67" type="noConversion"/>
  </si>
  <si>
    <t>의료 지원
Medical Aid</t>
    <phoneticPr fontId="67" type="noConversion"/>
  </si>
  <si>
    <t>시설입소 연계
Victim's facility</t>
    <phoneticPr fontId="67" type="noConversion"/>
  </si>
  <si>
    <t>기타
Others</t>
    <phoneticPr fontId="67" type="noConversion"/>
  </si>
  <si>
    <t>봉화군</t>
    <phoneticPr fontId="45" type="noConversion"/>
  </si>
  <si>
    <t>Source :  Female &amp; family Policies Division</t>
    <phoneticPr fontId="45" type="noConversion"/>
  </si>
  <si>
    <t xml:space="preserve">33. 아동복지시설 </t>
    <phoneticPr fontId="45" type="noConversion"/>
  </si>
  <si>
    <t>33. Children Welfare Institutions</t>
    <phoneticPr fontId="45" type="noConversion"/>
  </si>
  <si>
    <t>Unit : number, person</t>
    <phoneticPr fontId="67" type="noConversion"/>
  </si>
  <si>
    <t>합 계
Total</t>
    <phoneticPr fontId="67" type="noConversion"/>
  </si>
  <si>
    <r>
      <t xml:space="preserve">양육시설
</t>
    </r>
    <r>
      <rPr>
        <sz val="7"/>
        <rFont val="돋움"/>
        <family val="3"/>
        <charset val="129"/>
      </rPr>
      <t>Child bringing up institutions</t>
    </r>
    <phoneticPr fontId="67" type="noConversion"/>
  </si>
  <si>
    <t>시설수
Number of facilities</t>
    <phoneticPr fontId="67" type="noConversion"/>
  </si>
  <si>
    <t>입소자
Admitted</t>
    <phoneticPr fontId="67" type="noConversion"/>
  </si>
  <si>
    <t>퇴소자
Discharged</t>
    <phoneticPr fontId="67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</si>
  <si>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67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</si>
  <si>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67" type="noConversion"/>
  </si>
  <si>
    <r>
      <t xml:space="preserve">퇴소자
</t>
    </r>
    <r>
      <rPr>
        <sz val="7"/>
        <rFont val="돋움"/>
        <family val="3"/>
        <charset val="129"/>
      </rPr>
      <t>Discharged</t>
    </r>
    <phoneticPr fontId="67" type="noConversion"/>
  </si>
  <si>
    <t>남
Male</t>
    <phoneticPr fontId="45" type="noConversion"/>
  </si>
  <si>
    <t>여
Female</t>
    <phoneticPr fontId="45" type="noConversion"/>
  </si>
  <si>
    <t>보호치료시설
Child care treatment institutions</t>
    <phoneticPr fontId="45" type="noConversion"/>
  </si>
  <si>
    <t>퇴소자
Discharged</t>
    <phoneticPr fontId="45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</si>
  <si>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45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</si>
  <si>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45" type="noConversion"/>
  </si>
  <si>
    <t>기 타 
Others</t>
    <phoneticPr fontId="45" type="noConversion"/>
  </si>
  <si>
    <t>비       고</t>
    <phoneticPr fontId="45" type="noConversion"/>
  </si>
  <si>
    <t>시설수
Number of facilities</t>
    <phoneticPr fontId="45" type="noConversion"/>
  </si>
  <si>
    <t>입소자
Admitted</t>
    <phoneticPr fontId="45" type="noConversion"/>
  </si>
  <si>
    <t>주 : 2013년 자료부터 "남", "여" 항목 추가</t>
    <phoneticPr fontId="45" type="noConversion"/>
  </si>
  <si>
    <t>주 : 2013년 자료부터 서식 변경, 제목명칭 변경</t>
    <phoneticPr fontId="67" type="noConversion"/>
  </si>
  <si>
    <t>Source : Female &amp; family Policies Division</t>
    <phoneticPr fontId="67" type="noConversion"/>
  </si>
  <si>
    <t>Source :  Female &amp; family Policies Division</t>
    <phoneticPr fontId="67" type="noConversion"/>
  </si>
  <si>
    <t>가정위탁
Foster home care</t>
    <phoneticPr fontId="67" type="noConversion"/>
  </si>
  <si>
    <t>입양 
Adoption</t>
    <phoneticPr fontId="67" type="noConversion"/>
  </si>
  <si>
    <t>소년소녀가정
Households headed by child</t>
    <phoneticPr fontId="67" type="noConversion"/>
  </si>
  <si>
    <t xml:space="preserve">공동생활가정 
Group home </t>
    <phoneticPr fontId="67" type="noConversion"/>
  </si>
  <si>
    <t>기 아,
미 아
Famine, missing</t>
    <phoneticPr fontId="67" type="noConversion"/>
  </si>
  <si>
    <t>시   설   입   소</t>
    <phoneticPr fontId="67" type="noConversion"/>
  </si>
  <si>
    <t>장  애  
with disability</t>
    <phoneticPr fontId="67" type="noConversion"/>
  </si>
  <si>
    <t>비장애
without disability</t>
    <phoneticPr fontId="67" type="noConversion"/>
  </si>
  <si>
    <t>여
 Female</t>
    <phoneticPr fontId="67" type="noConversion"/>
  </si>
  <si>
    <t>남 
Male</t>
    <phoneticPr fontId="67" type="noConversion"/>
  </si>
  <si>
    <t>계 
Total</t>
    <phoneticPr fontId="67" type="noConversion"/>
  </si>
  <si>
    <t>부모
이혼 등 Parents' divorces etc</t>
    <phoneticPr fontId="67" type="noConversion"/>
  </si>
  <si>
    <t>부모
질병
Illness
(parents)</t>
    <phoneticPr fontId="67" type="noConversion"/>
  </si>
  <si>
    <t>부모
사망
Death of parents</t>
    <phoneticPr fontId="67" type="noConversion"/>
  </si>
  <si>
    <t>부모빈곤, 실직
Poverty, Loss of job (parents)</t>
    <phoneticPr fontId="67" type="noConversion"/>
  </si>
  <si>
    <t>학 대
abuse</t>
    <phoneticPr fontId="67" type="noConversion"/>
  </si>
  <si>
    <r>
      <t xml:space="preserve">비행, 가출,
부랑
</t>
    </r>
    <r>
      <rPr>
        <sz val="7"/>
        <rFont val="돋움"/>
        <family val="3"/>
        <charset val="129"/>
      </rPr>
      <t>delinquency, run away from home,  vagrancy</t>
    </r>
    <phoneticPr fontId="67" type="noConversion"/>
  </si>
  <si>
    <r>
      <t xml:space="preserve">미혼모(부)
(혼외자포함)
</t>
    </r>
    <r>
      <rPr>
        <sz val="6"/>
        <rFont val="돋움"/>
        <family val="3"/>
        <charset val="129"/>
      </rPr>
      <t>Single mother(father)(including children born out of wedlock)</t>
    </r>
    <phoneticPr fontId="67" type="noConversion"/>
  </si>
  <si>
    <t>계
Total</t>
    <phoneticPr fontId="67" type="noConversion"/>
  </si>
  <si>
    <t>Year &amp; Si, Gun</t>
    <phoneticPr fontId="67" type="noConversion"/>
  </si>
  <si>
    <t>건강상태 Health status</t>
    <phoneticPr fontId="67" type="noConversion"/>
  </si>
  <si>
    <t>연별 및 시군별</t>
    <phoneticPr fontId="67" type="noConversion"/>
  </si>
  <si>
    <t>Causes of children needing protection</t>
    <phoneticPr fontId="67" type="noConversion"/>
  </si>
  <si>
    <t xml:space="preserve">요 보 호 아 동 의  발 생  원 인 </t>
    <phoneticPr fontId="67" type="noConversion"/>
  </si>
  <si>
    <t>귀가 및
연고자 인도Returned to home or relatives</t>
    <phoneticPr fontId="67" type="noConversion"/>
  </si>
  <si>
    <t>총아동
발생수
Total</t>
    <phoneticPr fontId="67" type="noConversion"/>
  </si>
  <si>
    <t>연별 및 시군별
Year &amp; Si, Gun</t>
    <phoneticPr fontId="67" type="noConversion"/>
  </si>
  <si>
    <t>Unit : number, person</t>
    <phoneticPr fontId="67" type="noConversion"/>
  </si>
  <si>
    <t>단위 : 건수, 명</t>
    <phoneticPr fontId="67" type="noConversion"/>
  </si>
  <si>
    <t>주 : 2013년 자료부터 "남", "여" 항목 추가</t>
    <phoneticPr fontId="45" type="noConversion"/>
  </si>
  <si>
    <t>Source : Female &amp; family Policies Division</t>
    <phoneticPr fontId="45" type="noConversion"/>
  </si>
  <si>
    <t>포항시</t>
    <phoneticPr fontId="45" type="noConversion"/>
  </si>
  <si>
    <t>가구원수
Household members</t>
    <phoneticPr fontId="45" type="noConversion"/>
  </si>
  <si>
    <t>가구수
Households</t>
    <phoneticPr fontId="78" type="noConversion"/>
  </si>
  <si>
    <t>국가보훈법 수급자
Patriots and veterans affairs law Recipients</t>
    <phoneticPr fontId="78" type="noConversion"/>
  </si>
  <si>
    <t>한부모가족지원법 수급자
Single Parent Family Support Act Recipients</t>
    <phoneticPr fontId="78" type="noConversion"/>
  </si>
  <si>
    <t>합  계
Total</t>
    <phoneticPr fontId="78" type="noConversion"/>
  </si>
  <si>
    <t>연별 및 시군별</t>
    <phoneticPr fontId="78" type="noConversion"/>
  </si>
  <si>
    <t>Unit : person, %</t>
    <phoneticPr fontId="45" type="noConversion"/>
  </si>
  <si>
    <t>단위 : 명, %</t>
    <phoneticPr fontId="78" type="noConversion"/>
  </si>
  <si>
    <t>43. 어린이집</t>
    <phoneticPr fontId="72" type="noConversion"/>
  </si>
  <si>
    <t xml:space="preserve">연별 및
시군별 </t>
    <phoneticPr fontId="72" type="noConversion"/>
  </si>
  <si>
    <t>어린이집수 Childcare Facilities</t>
    <phoneticPr fontId="72" type="noConversion"/>
  </si>
  <si>
    <t>Year &amp;
Si, Gun</t>
    <phoneticPr fontId="72" type="noConversion"/>
  </si>
  <si>
    <t>합계
Total</t>
    <phoneticPr fontId="72" type="noConversion"/>
  </si>
  <si>
    <t>국공립
Public</t>
    <phoneticPr fontId="72" type="noConversion"/>
  </si>
  <si>
    <t>민간
Private</t>
    <phoneticPr fontId="72" type="noConversion"/>
  </si>
  <si>
    <t>직장
Workshop</t>
    <phoneticPr fontId="72" type="noConversion"/>
  </si>
  <si>
    <t>가정
Home</t>
    <phoneticPr fontId="72" type="noConversion"/>
  </si>
  <si>
    <t>Total</t>
    <phoneticPr fontId="72" type="noConversion"/>
  </si>
  <si>
    <t>국공립
Public</t>
    <phoneticPr fontId="72" type="noConversion"/>
  </si>
  <si>
    <t>합계</t>
    <phoneticPr fontId="72" type="noConversion"/>
  </si>
  <si>
    <t>남
Male</t>
    <phoneticPr fontId="72" type="noConversion"/>
  </si>
  <si>
    <t>여
Female</t>
    <phoneticPr fontId="72" type="noConversion"/>
  </si>
  <si>
    <t>…</t>
    <phoneticPr fontId="72" type="noConversion"/>
  </si>
  <si>
    <t>Source : Si &amp; Gun</t>
    <phoneticPr fontId="72" type="noConversion"/>
  </si>
  <si>
    <t>주 : 2012년 부터 남여보육아동수 추가,  2013년 자료부터 "개인민간시설"에 "단체(법인외)" 포함</t>
    <phoneticPr fontId="72" type="noConversion"/>
  </si>
  <si>
    <t xml:space="preserve">      2014년 자료부터 항목변경("법인", "개인민간시설" → "사회복지법인", "민간", "법인단체 등"), 
      "개인민간시설에 단체(법인외) 포함" 삭제</t>
    <phoneticPr fontId="72" type="noConversion"/>
  </si>
  <si>
    <t>29. 국민기초생활보장 수급자</t>
    <phoneticPr fontId="67" type="noConversion"/>
  </si>
  <si>
    <t>29. Basic Livelihood Security Recipients</t>
    <phoneticPr fontId="67" type="noConversion"/>
  </si>
  <si>
    <t>단위 : 가구수, 개, 명</t>
    <phoneticPr fontId="67" type="noConversion"/>
  </si>
  <si>
    <t>Unit : household, number, person</t>
    <phoneticPr fontId="45" type="noConversion"/>
  </si>
  <si>
    <t>총 수급자
Total receipients</t>
    <phoneticPr fontId="67" type="noConversion"/>
  </si>
  <si>
    <t>일반수급자    General receipients</t>
    <phoneticPr fontId="67" type="noConversion"/>
  </si>
  <si>
    <t>특례수급자 Special recipients</t>
    <phoneticPr fontId="67" type="noConversion"/>
  </si>
  <si>
    <t>시설수급자
Institutionalized recipients</t>
    <phoneticPr fontId="67" type="noConversion"/>
  </si>
  <si>
    <t>가  구
Households</t>
    <phoneticPr fontId="67" type="noConversion"/>
  </si>
  <si>
    <t>인  원   Persons</t>
    <phoneticPr fontId="45" type="noConversion"/>
  </si>
  <si>
    <t>소 계
Sub_Total</t>
    <phoneticPr fontId="67" type="noConversion"/>
  </si>
  <si>
    <t>가  구
Households</t>
    <phoneticPr fontId="67" type="noConversion"/>
  </si>
  <si>
    <t>남
Male</t>
    <phoneticPr fontId="67" type="noConversion"/>
  </si>
  <si>
    <t>여
Female</t>
    <phoneticPr fontId="67" type="noConversion"/>
  </si>
  <si>
    <t>계
Sub-total</t>
    <phoneticPr fontId="45" type="noConversion"/>
  </si>
  <si>
    <t>남
Male</t>
    <phoneticPr fontId="67" type="noConversion"/>
  </si>
  <si>
    <t>여
Female</t>
    <phoneticPr fontId="67" type="noConversion"/>
  </si>
  <si>
    <t>가  구
Households</t>
    <phoneticPr fontId="67" type="noConversion"/>
  </si>
  <si>
    <t>인  원
Persons</t>
    <phoneticPr fontId="67" type="noConversion"/>
  </si>
  <si>
    <t>시설수
Facilities</t>
    <phoneticPr fontId="67" type="noConversion"/>
  </si>
  <si>
    <t>자료 : 사회복지과</t>
    <phoneticPr fontId="67" type="noConversion"/>
  </si>
  <si>
    <t>Source : Social Welfare Division</t>
    <phoneticPr fontId="45" type="noConversion"/>
  </si>
  <si>
    <t>주 : 2009년 자료부터 서식 변경( 항목삭제 "조건부수급자"), 2013년 남녀 성별구분 항목 추가</t>
    <phoneticPr fontId="67" type="noConversion"/>
  </si>
  <si>
    <t>30. 기초연금 수급자 수</t>
    <phoneticPr fontId="67" type="noConversion"/>
  </si>
  <si>
    <t>30. Number of Basic Pension Recipients</t>
    <phoneticPr fontId="45" type="noConversion"/>
  </si>
  <si>
    <t>자료 : 여성가족정책관</t>
    <phoneticPr fontId="72" type="noConversion"/>
  </si>
  <si>
    <t>울진군</t>
    <phoneticPr fontId="71" type="noConversion"/>
  </si>
  <si>
    <t>예천군</t>
    <phoneticPr fontId="45" type="noConversion"/>
  </si>
  <si>
    <t>한 의 원
Oriental medicine 
clinics</t>
    <phoneticPr fontId="45" type="noConversion"/>
  </si>
  <si>
    <t>한방병원
Oriental medicine 
hospitals</t>
    <phoneticPr fontId="45" type="noConversion"/>
  </si>
  <si>
    <t xml:space="preserve">면 허 · 자 격 종 별   by License, Qualification </t>
    <phoneticPr fontId="45" type="noConversion"/>
  </si>
  <si>
    <t>한의사
Oriental medical doctors</t>
    <phoneticPr fontId="45" type="noConversion"/>
  </si>
  <si>
    <t>약사 Pharmacists</t>
    <phoneticPr fontId="45" type="noConversion"/>
  </si>
  <si>
    <t xml:space="preserve">임상병리사
Clinic 
pathology technicians </t>
    <phoneticPr fontId="45" type="noConversion"/>
  </si>
  <si>
    <t>보건직
Pubic Health 
workers</t>
    <phoneticPr fontId="45" type="noConversion"/>
  </si>
  <si>
    <t>보 건 지 소   Health Sub-Center</t>
    <phoneticPr fontId="45" type="noConversion"/>
  </si>
  <si>
    <t>행정직
Admini-strative
workers</t>
    <phoneticPr fontId="45" type="noConversion"/>
  </si>
  <si>
    <t xml:space="preserve">면허 · 자격종별  by License, Qualification </t>
    <phoneticPr fontId="45" type="noConversion"/>
  </si>
  <si>
    <t>약  사
Pharmacists</t>
    <phoneticPr fontId="45" type="noConversion"/>
  </si>
  <si>
    <t>Number of staff capacity at each center.</t>
    <phoneticPr fontId="45" type="noConversion"/>
  </si>
  <si>
    <t>위반현황  Number of violations detected</t>
    <phoneticPr fontId="45" type="noConversion"/>
  </si>
  <si>
    <t>위반현황</t>
    <phoneticPr fontId="45" type="noConversion"/>
  </si>
  <si>
    <t>처리현황  Number of actions taken</t>
    <phoneticPr fontId="45" type="noConversion"/>
  </si>
  <si>
    <t>기타
Others</t>
    <phoneticPr fontId="45" type="noConversion"/>
  </si>
  <si>
    <t>위반현황</t>
    <phoneticPr fontId="45" type="noConversion"/>
  </si>
  <si>
    <t>준수사항 
미이행
Regulation non-compliance</t>
    <phoneticPr fontId="45" type="noConversion"/>
  </si>
  <si>
    <t>진료기록
관련 위반
Violations in medical records</t>
    <phoneticPr fontId="45" type="noConversion"/>
  </si>
  <si>
    <t>허위진단발급
Issuance of false diagnosis statements</t>
    <phoneticPr fontId="45" type="noConversion"/>
  </si>
  <si>
    <r>
      <t xml:space="preserve">무자격자에게
의료행위사주
</t>
    </r>
    <r>
      <rPr>
        <sz val="6"/>
        <rFont val="돋움"/>
        <family val="3"/>
        <charset val="129"/>
      </rPr>
      <t xml:space="preserve"> Allowing unqualified persons to practice</t>
    </r>
    <phoneticPr fontId="45" type="noConversion"/>
  </si>
  <si>
    <r>
      <t xml:space="preserve">면허(업무)
범위외
의료행위
</t>
    </r>
    <r>
      <rPr>
        <sz val="7"/>
        <rFont val="돋움"/>
        <family val="3"/>
        <charset val="129"/>
      </rPr>
      <t>Medical care without license</t>
    </r>
    <phoneticPr fontId="45" type="noConversion"/>
  </si>
  <si>
    <r>
      <t xml:space="preserve">신고(허가)
사항 미이행
</t>
    </r>
    <r>
      <rPr>
        <sz val="7"/>
        <rFont val="돋움"/>
        <family val="3"/>
        <charset val="129"/>
      </rPr>
      <t>Nonexecution of report (certification)</t>
    </r>
    <phoneticPr fontId="45" type="noConversion"/>
  </si>
  <si>
    <r>
      <t>진,방 관련
위반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Violation related to diagnosis and prescription</t>
    </r>
    <phoneticPr fontId="45" type="noConversion"/>
  </si>
  <si>
    <t>6. 의약품등 제조업소 및 판매업소</t>
    <phoneticPr fontId="45" type="noConversion"/>
  </si>
  <si>
    <t>한약국Dispensary 
of Oriental medicine</t>
    <phoneticPr fontId="45" type="noConversion"/>
  </si>
  <si>
    <t>의료기기 
판매업
Medical instruments sales</t>
    <phoneticPr fontId="45" type="noConversion"/>
  </si>
  <si>
    <t>의료기기 
임대업
Medical instruments leasing</t>
    <phoneticPr fontId="45" type="noConversion"/>
  </si>
  <si>
    <t>의료기기 
수리업
Medical instruments repair and maintenance</t>
    <phoneticPr fontId="45" type="noConversion"/>
  </si>
  <si>
    <t>7. Number of Licensed Food Premises, by Business Type</t>
    <phoneticPr fontId="45" type="noConversion"/>
  </si>
  <si>
    <t>7. Number of Licensed Food Premises, by Business Type(Cont'd)</t>
    <phoneticPr fontId="45" type="noConversion"/>
  </si>
  <si>
    <t>식품운반업
Food
transportation</t>
    <phoneticPr fontId="45" type="noConversion"/>
  </si>
  <si>
    <t>8. Number of Licensed Sanitary Premises, by Business Type</t>
    <phoneticPr fontId="45" type="noConversion"/>
  </si>
  <si>
    <t>기 타
others</t>
    <phoneticPr fontId="45" type="noConversion"/>
  </si>
  <si>
    <t>파상풍,
디프테리아
(DT)</t>
    <phoneticPr fontId="45" type="noConversion"/>
  </si>
  <si>
    <t>유행성출혈열
Hemorrhagic fever with renal syndrome</t>
    <phoneticPr fontId="45" type="noConversion"/>
  </si>
  <si>
    <t xml:space="preserve">제1군 감염병   Infectious diseases, Class I </t>
    <phoneticPr fontId="45" type="noConversion"/>
  </si>
  <si>
    <t>제2군 감염병  Infectious diseases, Class II</t>
    <phoneticPr fontId="45" type="noConversion"/>
  </si>
  <si>
    <t>제2군 감염병  Infectious diseases, Class II</t>
    <phoneticPr fontId="45" type="noConversion"/>
  </si>
  <si>
    <t>제3군 감염병  Infectious diseases, Class Ⅲ</t>
    <phoneticPr fontId="45" type="noConversion"/>
  </si>
  <si>
    <t>제3군 감염병  Infectious diseases, Class III</t>
    <phoneticPr fontId="45" type="noConversion"/>
  </si>
  <si>
    <t>제4군감염병 및 
지정감염병
 Infectious diseases, Class IV &amp; designated diseases</t>
    <phoneticPr fontId="45" type="noConversion"/>
  </si>
  <si>
    <t>발 생  Incidents</t>
    <phoneticPr fontId="45" type="noConversion"/>
  </si>
  <si>
    <t>사 망  Deaths</t>
    <phoneticPr fontId="45" type="noConversion"/>
  </si>
  <si>
    <t>계 
Total</t>
    <phoneticPr fontId="45" type="noConversion"/>
  </si>
  <si>
    <t>발 생
Incidents</t>
    <phoneticPr fontId="45" type="noConversion"/>
  </si>
  <si>
    <t>사 망
Deaths</t>
    <phoneticPr fontId="45" type="noConversion"/>
  </si>
  <si>
    <t xml:space="preserve"> </t>
    <phoneticPr fontId="45" type="noConversion"/>
  </si>
  <si>
    <t>장출혈성
대장균감염증
Enterohemorrhagic 
E. coli</t>
    <phoneticPr fontId="45" type="noConversion"/>
  </si>
  <si>
    <t>B형간염
Hepatitis B</t>
    <phoneticPr fontId="45" type="noConversion"/>
  </si>
  <si>
    <t>말라리아
Malaria</t>
    <phoneticPr fontId="45" type="noConversion"/>
  </si>
  <si>
    <t>New beneficiaries</t>
    <phoneticPr fontId="45" type="noConversion"/>
  </si>
  <si>
    <t>서비스구분별 Type of service</t>
    <phoneticPr fontId="45" type="noConversion"/>
  </si>
  <si>
    <t>요치료
Cases for Chemo-Therapy</t>
    <phoneticPr fontId="45" type="noConversion"/>
  </si>
  <si>
    <r>
      <t>한센서비스대상자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Cases under of Hansen service</t>
    </r>
    <phoneticPr fontId="45" type="noConversion"/>
  </si>
  <si>
    <t>정착
Settlement village</t>
    <phoneticPr fontId="45" type="noConversion"/>
  </si>
  <si>
    <t>시설보호
Leprosarium</t>
    <phoneticPr fontId="45" type="noConversion"/>
  </si>
  <si>
    <t>당해연도 결핵예방 접종실적 
Actual results BCG vaccinations prevention of tuberculosis the current year</t>
    <phoneticPr fontId="45" type="noConversion"/>
  </si>
  <si>
    <t>보건소  Health center</t>
    <phoneticPr fontId="45" type="noConversion"/>
  </si>
  <si>
    <t>병·의원   Hospitals &amp; Clinics</t>
    <phoneticPr fontId="45" type="noConversion"/>
  </si>
  <si>
    <t>재치료자   Retreatment</t>
    <phoneticPr fontId="45" type="noConversion"/>
  </si>
  <si>
    <r>
      <t xml:space="preserve">이전치료
결과 불명확
</t>
    </r>
    <r>
      <rPr>
        <sz val="7"/>
        <color theme="1"/>
        <rFont val="돋움"/>
        <family val="3"/>
        <charset val="129"/>
      </rPr>
      <t>Results to the previous value unclear</t>
    </r>
    <phoneticPr fontId="45" type="noConversion"/>
  </si>
  <si>
    <r>
      <t xml:space="preserve">중단후
재치료
</t>
    </r>
    <r>
      <rPr>
        <sz val="7"/>
        <color theme="1"/>
        <rFont val="돋움"/>
        <family val="3"/>
        <charset val="129"/>
      </rPr>
      <t>Treatment after default</t>
    </r>
    <phoneticPr fontId="45" type="noConversion"/>
  </si>
  <si>
    <r>
      <t>과거치료
여부 
불명확</t>
    </r>
    <r>
      <rPr>
        <sz val="7"/>
        <color theme="1"/>
        <rFont val="돋움"/>
        <family val="3"/>
        <charset val="129"/>
      </rPr>
      <t xml:space="preserve">
Unclear whether it is past cure</t>
    </r>
    <phoneticPr fontId="45" type="noConversion"/>
  </si>
  <si>
    <t>미취학아동
Children
not
in school</t>
    <phoneticPr fontId="45" type="noConversion"/>
  </si>
  <si>
    <t>미취학아동
Children
not 
in school</t>
    <phoneticPr fontId="45" type="noConversion"/>
  </si>
  <si>
    <t>객담검사
Exam of 
the Sputum</t>
    <phoneticPr fontId="45" type="noConversion"/>
  </si>
  <si>
    <t>13. Oral Health Activities at Health Centers</t>
    <phoneticPr fontId="45" type="noConversion"/>
  </si>
  <si>
    <t>모자보건관리
Maternal and child health care program</t>
    <phoneticPr fontId="45" type="noConversion"/>
  </si>
  <si>
    <t>피부양자
Dependents</t>
    <phoneticPr fontId="45" type="noConversion"/>
  </si>
  <si>
    <t>피부양자
Dependents</t>
    <phoneticPr fontId="84" type="noConversion"/>
  </si>
  <si>
    <t>Insured Persons among Self-Employed based on the address of resident registration are covered persons.</t>
    <phoneticPr fontId="45" type="noConversion"/>
  </si>
  <si>
    <t>내원
Visit for
medical treatment</t>
    <phoneticPr fontId="71" type="noConversion"/>
  </si>
  <si>
    <t>진료
Medical treatment</t>
    <phoneticPr fontId="45" type="noConversion"/>
  </si>
  <si>
    <t>공단부담
Covered by Insurance Corporation</t>
    <phoneticPr fontId="71" type="noConversion"/>
  </si>
  <si>
    <t>노령연금 (20년 이상)
Old-age pension 
(over 20 years)</t>
    <phoneticPr fontId="45" type="noConversion"/>
  </si>
  <si>
    <r>
      <t>노령연금</t>
    </r>
    <r>
      <rPr>
        <sz val="6"/>
        <rFont val="돋움"/>
        <family val="3"/>
        <charset val="129"/>
      </rPr>
      <t xml:space="preserve"> </t>
    </r>
    <r>
      <rPr>
        <sz val="7"/>
        <rFont val="돋움"/>
        <family val="3"/>
        <charset val="129"/>
      </rPr>
      <t>(10년 이상~20년 미만)</t>
    </r>
    <r>
      <rPr>
        <sz val="9"/>
        <rFont val="돋움"/>
        <family val="3"/>
        <charset val="129"/>
      </rPr>
      <t xml:space="preserve">
Old-age pension 
(10~20 years) </t>
    </r>
    <phoneticPr fontId="45" type="noConversion"/>
  </si>
  <si>
    <t>분할   Division</t>
    <phoneticPr fontId="45" type="noConversion"/>
  </si>
  <si>
    <t>장애연금
Disability Pension</t>
    <phoneticPr fontId="45" type="noConversion"/>
  </si>
  <si>
    <t>장  애
Disability</t>
    <phoneticPr fontId="45" type="noConversion"/>
  </si>
  <si>
    <t>조기   Early</t>
    <phoneticPr fontId="45" type="noConversion"/>
  </si>
  <si>
    <t>특례   Special</t>
    <phoneticPr fontId="45" type="noConversion"/>
  </si>
  <si>
    <t>6.25 및 월남참전
Fought in the Korean War and the Vietnam War</t>
    <phoneticPr fontId="45" type="noConversion"/>
  </si>
  <si>
    <t>유족</t>
    <phoneticPr fontId="45" type="noConversion"/>
  </si>
  <si>
    <t>고엽제
후유(의)증, 
2세
Offspring 
of Agent Orange victims</t>
    <phoneticPr fontId="45" type="noConversion"/>
  </si>
  <si>
    <t>중장기복무제대군인
Veterans mid-to long-term service</t>
    <phoneticPr fontId="45" type="noConversion"/>
  </si>
  <si>
    <t>보훈보상
대상자
Veterans eligible for compensa-tion</t>
    <phoneticPr fontId="45" type="noConversion"/>
  </si>
  <si>
    <t>합계 Grand total</t>
    <phoneticPr fontId="45" type="noConversion"/>
  </si>
  <si>
    <t>남
Male</t>
    <phoneticPr fontId="45" type="noConversion"/>
  </si>
  <si>
    <t>여
Female</t>
    <phoneticPr fontId="45" type="noConversion"/>
  </si>
  <si>
    <t xml:space="preserve">애국지사
Indepen-dence fighters
</t>
    <phoneticPr fontId="67" type="noConversion"/>
  </si>
  <si>
    <t>전ㆍ공상 군경
Veterans &amp; policemen died or disabled on duty</t>
    <phoneticPr fontId="67" type="noConversion"/>
  </si>
  <si>
    <t>무공, 
보국수훈자
Recipients of the order of military merit or national security merit</t>
    <phoneticPr fontId="67" type="noConversion"/>
  </si>
  <si>
    <t>재일학도
의용군
Student valunteer in japan who participated in the korean war</t>
    <phoneticPr fontId="67" type="noConversion"/>
  </si>
  <si>
    <r>
      <t xml:space="preserve">4.19 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 공로자
Deceased, wounded activists of the April 19th revolution</t>
    </r>
    <phoneticPr fontId="67" type="noConversion"/>
  </si>
  <si>
    <t>공상공무원
Public officials disabled on duty</t>
    <phoneticPr fontId="67" type="noConversion"/>
  </si>
  <si>
    <r>
      <t xml:space="preserve">특별공로자 및
 특별공로상이자
</t>
    </r>
    <r>
      <rPr>
        <sz val="7"/>
        <rFont val="돋움"/>
        <family val="3"/>
        <charset val="129"/>
      </rPr>
      <t>People who made outstanding contri-bution to the nation &amp; Disabled people who made outstanding contribution 
to the nation</t>
    </r>
    <phoneticPr fontId="67" type="noConversion"/>
  </si>
  <si>
    <t xml:space="preserve">순국. 애국지사
Bereaved families of patriots or independence fighters </t>
    <phoneticPr fontId="67" type="noConversion"/>
  </si>
  <si>
    <t>전몰, 전상, 순직, 공상 군경
Bereaved families of Veterans &amp; policemen died or 
disabled on duty/in action</t>
    <phoneticPr fontId="67" type="noConversion"/>
  </si>
  <si>
    <t>6.18 
자유상이자
June 18 Wounded Freedom Seekers</t>
    <phoneticPr fontId="67" type="noConversion"/>
  </si>
  <si>
    <r>
      <t xml:space="preserve">5.18 
민주유공자
</t>
    </r>
    <r>
      <rPr>
        <sz val="7"/>
        <rFont val="돋움"/>
        <family val="3"/>
        <charset val="129"/>
      </rPr>
      <t>Persons of distinguished services of the May 18 democratization movent</t>
    </r>
    <phoneticPr fontId="67" type="noConversion"/>
  </si>
  <si>
    <r>
      <t>특수임무
수행자</t>
    </r>
    <r>
      <rPr>
        <vertAlign val="superscript"/>
        <sz val="8"/>
        <rFont val="돋움"/>
        <family val="3"/>
        <charset val="129"/>
      </rPr>
      <t>3)</t>
    </r>
    <r>
      <rPr>
        <sz val="8"/>
        <rFont val="돋움"/>
        <family val="3"/>
        <charset val="129"/>
      </rPr>
      <t xml:space="preserve">
Attendant special mission</t>
    </r>
    <phoneticPr fontId="67" type="noConversion"/>
  </si>
  <si>
    <t>유 족
Bereaved families</t>
    <phoneticPr fontId="67" type="noConversion"/>
  </si>
  <si>
    <t>22. Educational Benefits for Patriots &amp; Veterans, and Their Families</t>
    <phoneticPr fontId="45" type="noConversion"/>
  </si>
  <si>
    <t>계  Total</t>
    <phoneticPr fontId="67" type="noConversion"/>
  </si>
  <si>
    <t>경로당
Community senior center</t>
    <phoneticPr fontId="67" type="noConversion"/>
  </si>
  <si>
    <t>합 계   Total</t>
    <phoneticPr fontId="67" type="noConversion"/>
  </si>
  <si>
    <t>노인공동생활가정   Cohabitation</t>
    <phoneticPr fontId="67" type="noConversion"/>
  </si>
  <si>
    <t>노인복지주택   Welfare House</t>
    <phoneticPr fontId="67" type="noConversion"/>
  </si>
  <si>
    <t>양로시설   Provision for old age</t>
    <phoneticPr fontId="67" type="noConversion"/>
  </si>
  <si>
    <t>노인요양시설  Nursing</t>
    <phoneticPr fontId="67" type="noConversion"/>
  </si>
  <si>
    <t>노인요양시설  Nursing</t>
    <phoneticPr fontId="45" type="noConversion"/>
  </si>
  <si>
    <r>
      <t xml:space="preserve">시설수
</t>
    </r>
    <r>
      <rPr>
        <sz val="7"/>
        <rFont val="돋움"/>
        <family val="3"/>
        <charset val="129"/>
      </rPr>
      <t>No. of Institutions</t>
    </r>
    <phoneticPr fontId="67" type="noConversion"/>
  </si>
  <si>
    <t>재가지원서비스
Support services for 
elderly homecare</t>
    <phoneticPr fontId="45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</si>
  <si>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45" type="noConversion"/>
  </si>
  <si>
    <t>개인단위보장 특례Guaranteed personal unit</t>
    <phoneticPr fontId="67" type="noConversion"/>
  </si>
  <si>
    <t>타법령에 의한 특례
By other laws</t>
    <phoneticPr fontId="67" type="noConversion"/>
  </si>
  <si>
    <t>전체 노인 대비 기초연금 수급자 (명)</t>
    <phoneticPr fontId="67" type="noConversion"/>
  </si>
  <si>
    <t>Total recipients of Basic Pension as % of Total Population 65+ (Persons)</t>
    <phoneticPr fontId="45" type="noConversion"/>
  </si>
  <si>
    <t>연말현재생활인원
Inmates as 
of year-end</t>
    <phoneticPr fontId="67" type="noConversion"/>
  </si>
  <si>
    <t>합 계 Total</t>
    <phoneticPr fontId="45" type="noConversion"/>
  </si>
  <si>
    <t>모자보호시설
Mother and Child protection Facilities</t>
    <phoneticPr fontId="67" type="noConversion"/>
  </si>
  <si>
    <t>성매매 피해자 지원시설 
Facilities for Victims of Prostitution</t>
    <phoneticPr fontId="67" type="noConversion"/>
  </si>
  <si>
    <t>합  계
Total</t>
    <phoneticPr fontId="67" type="noConversion"/>
  </si>
  <si>
    <t>심리·정서적 지원 Counseling</t>
    <phoneticPr fontId="67" type="noConversion"/>
  </si>
  <si>
    <t>수사·법적 지원 Legal Aid</t>
    <phoneticPr fontId="67" type="noConversion"/>
  </si>
  <si>
    <r>
      <t xml:space="preserve">연말현재 생활인원
</t>
    </r>
    <r>
      <rPr>
        <sz val="7"/>
        <rFont val="돋움"/>
        <family val="3"/>
        <charset val="129"/>
      </rPr>
      <t>No. of Inmates as of year-end</t>
    </r>
    <phoneticPr fontId="67" type="noConversion"/>
  </si>
  <si>
    <r>
      <t xml:space="preserve">연말현재
생활인원
</t>
    </r>
    <r>
      <rPr>
        <sz val="7"/>
        <rFont val="돋움"/>
        <family val="3"/>
        <charset val="129"/>
      </rPr>
      <t>No. of Inmates as of year-end</t>
    </r>
    <phoneticPr fontId="45" type="noConversion"/>
  </si>
  <si>
    <r>
      <t xml:space="preserve">연말현재
생활인원
</t>
    </r>
    <r>
      <rPr>
        <sz val="7"/>
        <rFont val="돋움"/>
        <family val="3"/>
        <charset val="129"/>
      </rPr>
      <t>No. of Inmates as of year-end</t>
    </r>
    <phoneticPr fontId="45" type="noConversion"/>
  </si>
  <si>
    <r>
      <t xml:space="preserve">연말현재
생활인원
</t>
    </r>
    <r>
      <rPr>
        <sz val="7"/>
        <rFont val="돋움"/>
        <family val="3"/>
        <charset val="129"/>
      </rPr>
      <t>No. of Inmates as of year-end</t>
    </r>
    <phoneticPr fontId="45" type="noConversion"/>
  </si>
  <si>
    <t>연말현재 생활인원
No. of Inmates as of year-end</t>
    <phoneticPr fontId="45" type="noConversion"/>
  </si>
  <si>
    <t>시설수
Number of facilities</t>
    <phoneticPr fontId="67" type="noConversion"/>
  </si>
  <si>
    <t>연 말  현 재 수 용 인 원  No. of inmates as of year-end</t>
    <phoneticPr fontId="67" type="noConversion"/>
  </si>
  <si>
    <t>장애종별 By category of disability</t>
    <phoneticPr fontId="45" type="noConversion"/>
  </si>
  <si>
    <t>연말현재 수용자
No. of inmates as of year-end</t>
    <phoneticPr fontId="67" type="noConversion"/>
  </si>
  <si>
    <t>시각장애
Visually disabled</t>
    <phoneticPr fontId="45" type="noConversion"/>
  </si>
  <si>
    <t>지체장애
Physical disability</t>
    <phoneticPr fontId="45" type="noConversion"/>
  </si>
  <si>
    <t>지적장애
intellectual and developmental disabilities</t>
    <phoneticPr fontId="45" type="noConversion"/>
  </si>
  <si>
    <t xml:space="preserve">37. Status of Children needing Protection and </t>
    <phoneticPr fontId="45" type="noConversion"/>
  </si>
  <si>
    <t>Results of Treatment</t>
    <phoneticPr fontId="67" type="noConversion"/>
  </si>
  <si>
    <t>31. Women's Welfare Institutions(Cont'd)</t>
    <phoneticPr fontId="45" type="noConversion"/>
  </si>
  <si>
    <t>Results of Treatment(Cont'd)</t>
    <phoneticPr fontId="67" type="noConversion"/>
  </si>
  <si>
    <t>기아, 미아Famine, missing</t>
    <phoneticPr fontId="67" type="noConversion"/>
  </si>
  <si>
    <t>성  별  Sex</t>
    <phoneticPr fontId="45" type="noConversion"/>
  </si>
  <si>
    <t>계
Total</t>
    <phoneticPr fontId="67" type="noConversion"/>
  </si>
  <si>
    <t>조 치 내 용  Results of treatment</t>
    <phoneticPr fontId="67" type="noConversion"/>
  </si>
  <si>
    <t>Institutional care</t>
    <phoneticPr fontId="67" type="noConversion"/>
  </si>
  <si>
    <t>양육시설 등
Rearing Institutions etc</t>
    <phoneticPr fontId="67" type="noConversion"/>
  </si>
  <si>
    <t>일시보호
시설
For a Time Institutions</t>
    <phoneticPr fontId="67" type="noConversion"/>
  </si>
  <si>
    <t>장애아동
시설 
Disabled</t>
    <phoneticPr fontId="67" type="noConversion"/>
  </si>
  <si>
    <t>가 정 보 호   Home care</t>
    <phoneticPr fontId="67" type="noConversion"/>
  </si>
  <si>
    <t>소 계
Sub-total</t>
    <phoneticPr fontId="67" type="noConversion"/>
  </si>
  <si>
    <t>국민기초생활보장법 수급자
Basic Livelihood Security law Recipients</t>
    <phoneticPr fontId="78" type="noConversion"/>
  </si>
  <si>
    <t>분묘설치가능
Grave
placed</t>
    <phoneticPr fontId="45" type="noConversion"/>
  </si>
  <si>
    <t>분묘설치가능
Grave placed</t>
    <phoneticPr fontId="45" type="noConversion"/>
  </si>
  <si>
    <t>헌혈의 집
Blood
donation center</t>
    <phoneticPr fontId="72" type="noConversion"/>
  </si>
  <si>
    <t>직장
Company</t>
    <phoneticPr fontId="72" type="noConversion"/>
  </si>
  <si>
    <t>학생
Student</t>
    <phoneticPr fontId="72" type="noConversion"/>
  </si>
  <si>
    <t>회사원
Worker</t>
    <phoneticPr fontId="72" type="noConversion"/>
  </si>
  <si>
    <t>군인
Soldier</t>
    <phoneticPr fontId="72" type="noConversion"/>
  </si>
  <si>
    <t>기타
Other</t>
    <phoneticPr fontId="72" type="noConversion"/>
  </si>
  <si>
    <t>혈액형별    By type of blood</t>
    <phoneticPr fontId="72" type="noConversion"/>
  </si>
  <si>
    <t>연령별    By age-group</t>
    <phoneticPr fontId="72" type="noConversion"/>
  </si>
  <si>
    <t>장소별    By place</t>
    <phoneticPr fontId="72" type="noConversion"/>
  </si>
  <si>
    <t>직업별    By occupation</t>
    <phoneticPr fontId="72" type="noConversion"/>
  </si>
  <si>
    <t>질환별 방문간호 환자수  Number of patients for visit-based</t>
    <phoneticPr fontId="45" type="noConversion"/>
  </si>
  <si>
    <t>질환별 방문간호 환자수  Number of patients for visit-based</t>
    <phoneticPr fontId="45" type="noConversion"/>
  </si>
  <si>
    <t>관절염
Arthritis</t>
    <phoneticPr fontId="45" type="noConversion"/>
  </si>
  <si>
    <t>비 만
Obesity</t>
    <phoneticPr fontId="72" type="noConversion"/>
  </si>
  <si>
    <t>위생
(식품안전)교육
Sanitation,
Food safety</t>
    <phoneticPr fontId="72" type="noConversion"/>
  </si>
  <si>
    <t>비만·
고지혈증
Obesity․
Hyperlipidemia</t>
    <phoneticPr fontId="72" type="noConversion"/>
  </si>
  <si>
    <t>사회복지
법인
Social welfare Authorized</t>
    <phoneticPr fontId="72" type="noConversion"/>
  </si>
  <si>
    <t>법인․
단체 등
Corpora-
tion and others</t>
    <phoneticPr fontId="72" type="noConversion"/>
  </si>
  <si>
    <r>
      <t xml:space="preserve">협동
</t>
    </r>
    <r>
      <rPr>
        <sz val="8"/>
        <rFont val="돋움"/>
        <family val="3"/>
        <charset val="129"/>
      </rPr>
      <t>Parents and teachers Coopera-tion</t>
    </r>
    <phoneticPr fontId="72" type="noConversion"/>
  </si>
  <si>
    <t>보육아동수   Children in care</t>
    <phoneticPr fontId="45" type="noConversion"/>
  </si>
  <si>
    <t>사회복지
법인
Social welfare Authorized</t>
    <phoneticPr fontId="45" type="noConversion"/>
  </si>
  <si>
    <t>연령별  by Age-group</t>
    <phoneticPr fontId="72" type="noConversion"/>
  </si>
  <si>
    <r>
      <t xml:space="preserve">국민기초생활보장
수급권자
</t>
    </r>
    <r>
      <rPr>
        <sz val="7.5"/>
        <rFont val="돋움"/>
        <family val="3"/>
        <charset val="129"/>
      </rPr>
      <t>Basic Livelihood 
Security law Recipients</t>
    </r>
    <phoneticPr fontId="72" type="noConversion"/>
  </si>
  <si>
    <r>
      <t xml:space="preserve">저소득노인  
</t>
    </r>
    <r>
      <rPr>
        <sz val="8"/>
        <rFont val="돋움"/>
        <family val="3"/>
        <charset val="129"/>
      </rPr>
      <t>An old person of small income</t>
    </r>
    <phoneticPr fontId="45" type="noConversion"/>
  </si>
  <si>
    <t>45. The elderly living alone(by Gender)</t>
    <phoneticPr fontId="45" type="noConversion"/>
  </si>
  <si>
    <t>저소득노인  
An old person of small income</t>
    <phoneticPr fontId="45" type="noConversion"/>
  </si>
  <si>
    <t>국민기초생활보장 
수급권자
Basic Livelihood Security law Recipients</t>
    <phoneticPr fontId="72" type="noConversion"/>
  </si>
  <si>
    <t>조 산 사
Midwives</t>
    <phoneticPr fontId="45" type="noConversion"/>
  </si>
  <si>
    <t>2017</t>
    <phoneticPr fontId="45" type="noConversion"/>
  </si>
  <si>
    <t>2016</t>
    <phoneticPr fontId="45" type="noConversion"/>
  </si>
  <si>
    <t>2017</t>
    <phoneticPr fontId="45" type="noConversion"/>
  </si>
  <si>
    <t>2017</t>
    <phoneticPr fontId="45" type="noConversion"/>
  </si>
  <si>
    <t>2017</t>
    <phoneticPr fontId="72" type="noConversion"/>
  </si>
  <si>
    <t>자료 : 국민연금공단 대구지역본부</t>
    <phoneticPr fontId="71" type="noConversion"/>
  </si>
  <si>
    <t>Source : National Pension Service Daegu Regional Headquarters</t>
    <phoneticPr fontId="71" type="noConversion"/>
  </si>
  <si>
    <t>Source : National Pension Service Daegu Regional Headquarters</t>
    <phoneticPr fontId="67" type="noConversion"/>
  </si>
  <si>
    <t>-</t>
    <phoneticPr fontId="45" type="noConversion"/>
  </si>
  <si>
    <t>`1</t>
  </si>
  <si>
    <t>Uiseong</t>
    <phoneticPr fontId="72" type="noConversion"/>
  </si>
  <si>
    <t>Cheongsong</t>
    <phoneticPr fontId="72" type="noConversion"/>
  </si>
  <si>
    <t>Uljin</t>
    <phoneticPr fontId="72" type="noConversion"/>
  </si>
  <si>
    <t>→    보건정책과 자료</t>
    <phoneticPr fontId="45" type="noConversion"/>
  </si>
  <si>
    <t>* 2016년 대비 수치차이 많이 남</t>
    <phoneticPr fontId="45" type="noConversion"/>
  </si>
  <si>
    <t>…</t>
    <phoneticPr fontId="45" type="noConversion"/>
  </si>
  <si>
    <t>자료 : 보건정책과</t>
    <phoneticPr fontId="72" type="noConversion"/>
  </si>
  <si>
    <t>Source : Public Health Policy Division</t>
    <phoneticPr fontId="72" type="noConversion"/>
  </si>
  <si>
    <t>33. 아동복지시설</t>
    <phoneticPr fontId="67" type="noConversion"/>
  </si>
  <si>
    <t>34. 장애인 복지시설</t>
    <phoneticPr fontId="67" type="noConversion"/>
  </si>
  <si>
    <t>35. 장애인 등록현황</t>
    <phoneticPr fontId="67" type="noConversion"/>
  </si>
  <si>
    <t>36. 노숙인 생활시설수 및 생활인원 현황</t>
    <phoneticPr fontId="67" type="noConversion"/>
  </si>
  <si>
    <t>37. 요보호아동발생및조치현황</t>
    <phoneticPr fontId="67" type="noConversion"/>
  </si>
  <si>
    <t>38. 저소득 한부모가정</t>
    <phoneticPr fontId="67" type="noConversion"/>
  </si>
  <si>
    <t>39. 묘지 및 봉안시설</t>
    <phoneticPr fontId="67" type="noConversion"/>
  </si>
  <si>
    <t>40. 헌혈사업실적</t>
    <phoneticPr fontId="67" type="noConversion"/>
  </si>
  <si>
    <t>41. 방문건강관리사업실적</t>
    <phoneticPr fontId="67" type="noConversion"/>
  </si>
  <si>
    <t>42. 보건교육실적</t>
    <phoneticPr fontId="67" type="noConversion"/>
  </si>
  <si>
    <t>43. 어린인집</t>
    <phoneticPr fontId="67" type="noConversion"/>
  </si>
  <si>
    <t>44. 자원봉사자 현황</t>
    <phoneticPr fontId="67" type="noConversion"/>
  </si>
  <si>
    <t>45. 독거노인현황(성별/연령별)</t>
    <phoneticPr fontId="67" type="noConversion"/>
  </si>
  <si>
    <t>45-1. 독거노인현황(성별/연령별)</t>
    <phoneticPr fontId="67" type="noConversion"/>
  </si>
  <si>
    <t>치과병 · 의원
Dental clinics</t>
    <phoneticPr fontId="45" type="noConversion"/>
  </si>
  <si>
    <t>604 / ⅩⅡ. 보건 및 사회보장</t>
    <phoneticPr fontId="45" type="noConversion"/>
  </si>
  <si>
    <t>624 / ⅩⅡ. 보건 및 사회보장</t>
    <phoneticPr fontId="45" type="noConversion"/>
  </si>
  <si>
    <t>636 / ⅩⅡ. 보건 및 사회보장</t>
    <phoneticPr fontId="67" type="noConversion"/>
  </si>
  <si>
    <r>
      <t>법인</t>
    </r>
    <r>
      <rPr>
        <sz val="9"/>
        <rFont val="굴림체"/>
        <family val="3"/>
        <charset val="129"/>
      </rPr>
      <t>·</t>
    </r>
    <r>
      <rPr>
        <sz val="9"/>
        <rFont val="돋움"/>
        <family val="3"/>
        <charset val="129"/>
      </rPr>
      <t xml:space="preserve">
단체 등
Corpora-
tion and others</t>
    </r>
    <phoneticPr fontId="72" type="noConversion"/>
  </si>
  <si>
    <t>43. Childcare Facilities</t>
    <phoneticPr fontId="72" type="noConversion"/>
  </si>
  <si>
    <t>주 : 요양병원, 특수병원, 한의원은 2004년 부터 수록</t>
    <phoneticPr fontId="45" type="noConversion"/>
  </si>
  <si>
    <t xml:space="preserve">      1) 보건의료원 이하 제외 </t>
    <phoneticPr fontId="45" type="noConversion"/>
  </si>
  <si>
    <t xml:space="preserve">      2) 군인병원 제외 </t>
    <phoneticPr fontId="45" type="noConversion"/>
  </si>
  <si>
    <t xml:space="preserve">      3) 정신병원, 결핵병원, 나병원 포함. </t>
    <phoneticPr fontId="45" type="noConversion"/>
  </si>
  <si>
    <t xml:space="preserve">      1) 보건의료원 이하 제외 </t>
    <phoneticPr fontId="45" type="noConversion"/>
  </si>
  <si>
    <t xml:space="preserve">      3) 정신병원, 결핵병원, 나병원 포함.</t>
    <phoneticPr fontId="45" type="noConversion"/>
  </si>
  <si>
    <t xml:space="preserve">주 : 1) 개인약국 약사 제외  </t>
    <phoneticPr fontId="45" type="noConversion"/>
  </si>
  <si>
    <t>1) Excluding pharmacists of private-run pharmacies</t>
    <phoneticPr fontId="45" type="noConversion"/>
  </si>
  <si>
    <t>위생사 ·
위생시험사
Medical
 corpsmen</t>
    <phoneticPr fontId="45" type="noConversion"/>
  </si>
  <si>
    <t xml:space="preserve">      2014년 자료부터 항목 변경</t>
    <phoneticPr fontId="45" type="noConversion"/>
  </si>
  <si>
    <t>주 : 1) 진단용 방사선 발생장치 설치운영 관련위반을 의미함.</t>
    <phoneticPr fontId="45" type="noConversion"/>
  </si>
  <si>
    <t xml:space="preserve">      2011년 자료부터 서식 변경("의료기기수리업" 항목 추가)</t>
    <phoneticPr fontId="45" type="noConversion"/>
  </si>
  <si>
    <t xml:space="preserve">      2012년 자료부터 서식 변경 ("의료기기 임대업" 항목 추가)</t>
    <phoneticPr fontId="45" type="noConversion"/>
  </si>
  <si>
    <t xml:space="preserve">      2004년~2007년 자료에는 건강기능식품 제조업 · 수입업 · 판매업 미포함됨.</t>
    <phoneticPr fontId="45" type="noConversion"/>
  </si>
  <si>
    <t>식품제조 · 가공업
Food 
Manufacturing 
&amp; Processing</t>
    <phoneticPr fontId="45" type="noConversion"/>
  </si>
  <si>
    <t>주 : 1) 관광호텔 포함.</t>
    <phoneticPr fontId="45" type="noConversion"/>
  </si>
  <si>
    <t>화장 · 분장
Make up</t>
    <phoneticPr fontId="45" type="noConversion"/>
  </si>
  <si>
    <t>손톱 · 발톱
Nails</t>
    <phoneticPr fontId="45" type="noConversion"/>
  </si>
  <si>
    <t xml:space="preserve">      2012년 자료부터 명칭 변경(전염병 → 감염병)</t>
    <phoneticPr fontId="45" type="noConversion"/>
  </si>
  <si>
    <t>주 : 기타는 수막구균성수막염, 레지오넬라증, 비브리오패혈증, 발진티푸스, 발진열, 탄저, 공수병, 후천성면역결핍증(AIDS)을 포함.</t>
    <phoneticPr fontId="45" type="noConversion"/>
  </si>
  <si>
    <t>주 : 기타는 수막구균성수막염, 레지오넬라증, 비브리오패혈증, 발진티푸스, 발진열, 탄저, 공수병, 후천성면역결핍증(AIDS)을 포함.</t>
    <phoneticPr fontId="45" type="noConversion"/>
  </si>
  <si>
    <t xml:space="preserve">      2011년 자료부터 서식 변경("페스트" : 제1군감염병→제4군감염병으로 변경, "A형간염" : 지정감염병에서 제1군감염병으로 변경) </t>
    <phoneticPr fontId="45" type="noConversion"/>
  </si>
  <si>
    <t>주 : 2006년 이전 자료중 "한센서비스대상자" 항목은 "요관찰"과 "요보호"의 합계임. 재가대상자는 보건소와 병원 등록수를 포함.</t>
    <phoneticPr fontId="45" type="noConversion"/>
  </si>
  <si>
    <t xml:space="preserve">      2013년 자료부터 항목추가(한센사업대상자 거주지별, 한센사업대상자 서비스지역별, 양성, 신규대상자, 사망자 남 · 여)</t>
    <phoneticPr fontId="45" type="noConversion"/>
  </si>
  <si>
    <t xml:space="preserve">      2014년 자료부터 항목변경("재발자", "초치료 실패자", "중단후 재등록", "전입", "만성 배균자"는 "재치료자"로 포함, "보건소"에 "남", "여" 추가) </t>
    <phoneticPr fontId="45" type="noConversion"/>
  </si>
  <si>
    <t xml:space="preserve">      1) "불소도포", "잇솔질교습" 항목 삭제 / "노인의치 보철사업" 항목 추가</t>
    <phoneticPr fontId="45" type="noConversion"/>
  </si>
  <si>
    <t xml:space="preserve">      2) "홈 메우기" → "치아 홈 메이구" 항목명 변경</t>
    <phoneticPr fontId="45" type="noConversion"/>
  </si>
  <si>
    <t xml:space="preserve">      2011년 자료부터 서식 변경 ("홈메우기사업" 삭제, "불소용액도포" 항목 추가)</t>
    <phoneticPr fontId="45" type="noConversion"/>
  </si>
  <si>
    <r>
      <t xml:space="preserve">      2015년 자료부터 서식변경(분기별 삭제, 시군별 추가), 작성기준변경(연인원에서 신규등록인원으로 변경, </t>
    </r>
    <r>
      <rPr>
        <sz val="8"/>
        <color theme="1"/>
        <rFont val="바탕"/>
        <family val="1"/>
        <charset val="129"/>
      </rPr>
      <t>'</t>
    </r>
    <r>
      <rPr>
        <sz val="8"/>
        <color theme="1"/>
        <rFont val="돋움"/>
        <family val="3"/>
        <charset val="129"/>
      </rPr>
      <t>11~</t>
    </r>
    <r>
      <rPr>
        <sz val="8"/>
        <color theme="1"/>
        <rFont val="바탕"/>
        <family val="1"/>
        <charset val="129"/>
      </rPr>
      <t>'</t>
    </r>
    <r>
      <rPr>
        <sz val="8"/>
        <color theme="1"/>
        <rFont val="돋움"/>
        <family val="3"/>
        <charset val="129"/>
      </rPr>
      <t>15년 괄호안에 표기)</t>
    </r>
    <phoneticPr fontId="45" type="noConversion"/>
  </si>
  <si>
    <t xml:space="preserve">      2013년 자료부터 "남", "여" 항목 추가</t>
    <phoneticPr fontId="45" type="noConversion"/>
  </si>
  <si>
    <t xml:space="preserve">      2013년 자료부터 합계-세부항목 추가, "남,"여" 항목추가, 2016년 7월 이후에 남녀 통계 제공 가능</t>
    <phoneticPr fontId="45" type="noConversion"/>
  </si>
  <si>
    <t>공무원 · 교직원
Government employees and private school teachers</t>
    <phoneticPr fontId="84" type="noConversion"/>
  </si>
  <si>
    <t>연별 및 
급여
종류별</t>
    <phoneticPr fontId="84" type="noConversion"/>
  </si>
  <si>
    <t xml:space="preserve">      2)  소수점 반올림으로 합계값 상이할수 있음.</t>
    <phoneticPr fontId="45" type="noConversion"/>
  </si>
  <si>
    <t>주 : 1) 2008년 자료부터 서식 변경(시군별 → 급여종류별)</t>
    <phoneticPr fontId="45" type="noConversion"/>
  </si>
  <si>
    <t>자료 : 국민건강보험공단「건강보험통계연보」</t>
    <phoneticPr fontId="45" type="noConversion"/>
  </si>
  <si>
    <t xml:space="preserve">      2) 2011년 자료부터 서식 변경("진료건수"→"지급건수" 항목 변경)</t>
    <phoneticPr fontId="45" type="noConversion"/>
  </si>
  <si>
    <t xml:space="preserve">      3) 소수점 반올림으로 합계값 상이할수 있음.</t>
    <phoneticPr fontId="45" type="noConversion"/>
  </si>
  <si>
    <t>자료 : 국민건강보험공단「건강보험통계연보」</t>
    <phoneticPr fontId="45" type="noConversion"/>
  </si>
  <si>
    <t>주 : 2013년 자료부터 총가입자수 - "남", "여" 항목 추가</t>
    <phoneticPr fontId="71" type="noConversion"/>
  </si>
  <si>
    <t xml:space="preserve">      2013년 자료부터"완전"→"노령연금-20년 이상,"감액"→ "노령연금-10년 이상~20년 미만" 항목 명칭변경</t>
    <phoneticPr fontId="67" type="noConversion"/>
  </si>
  <si>
    <t xml:space="preserve">      금액부분 소수점 반올림으로 인한 합계값이 상이할수 있음.</t>
    <phoneticPr fontId="67" type="noConversion"/>
  </si>
  <si>
    <t>주 :  1) 2001년 까지 4.19 부상자 자료,  2002년부터 공로자 포함.</t>
    <phoneticPr fontId="67" type="noConversion"/>
  </si>
  <si>
    <t xml:space="preserve">       2) 기타대상자는 유족 포함.</t>
    <phoneticPr fontId="67" type="noConversion"/>
  </si>
  <si>
    <t xml:space="preserve">       2) 기타대상자는 유족 포함.</t>
    <phoneticPr fontId="67" type="noConversion"/>
  </si>
  <si>
    <t>특별공로
순직자
Deceased special contributors to national and social development</t>
    <phoneticPr fontId="67" type="noConversion"/>
  </si>
  <si>
    <t>주 : 2015년 부터「안동지청」→「경북북부지청」,「경주지청」→「경북남부지청」 으로 변경</t>
    <phoneticPr fontId="45" type="noConversion"/>
  </si>
  <si>
    <t xml:space="preserve">      2013년 자료부터 합계 "남", "여" 추가</t>
    <phoneticPr fontId="67" type="noConversion"/>
  </si>
  <si>
    <t>주 : 2015년 부터「안동지청」→「경북북부지청」,「경주지청」→「경북남부지청」으로 변경</t>
    <phoneticPr fontId="45" type="noConversion"/>
  </si>
  <si>
    <t xml:space="preserve">      시설수로 변경 삭제), 노인휴양소</t>
    <phoneticPr fontId="45" type="noConversion"/>
  </si>
  <si>
    <t xml:space="preserve">      2012년 자료부터 항목 변경 및 삭제('노인복지관 이용인원' 삭제 → '종사자수' 추가, 경로당'신고', '미신고' 삭제, </t>
    <phoneticPr fontId="45" type="noConversion"/>
  </si>
  <si>
    <t xml:space="preserve">      2013년 자료부터 항목별 "남", "여" 추가</t>
    <phoneticPr fontId="45" type="noConversion"/>
  </si>
  <si>
    <t xml:space="preserve">      2013년 자료부터 항목별 "남", "여" 추가</t>
    <phoneticPr fontId="45" type="noConversion"/>
  </si>
  <si>
    <t xml:space="preserve">      2011년 자료부터 노인복지법 개정으로 인한 '노인전문병원' →'노인요양병원'으로 변경됨에 따라 항목 삭제</t>
    <phoneticPr fontId="45" type="noConversion"/>
  </si>
  <si>
    <t>주 : 2009년 자료부터 서식 변경( 항목추가 "방문목욕서비스")</t>
    <phoneticPr fontId="67" type="noConversion"/>
  </si>
  <si>
    <t xml:space="preserve">      2013년 자료부터 "재가지원서비스" 항목 추가</t>
    <phoneticPr fontId="67" type="noConversion"/>
  </si>
  <si>
    <t xml:space="preserve">      2014년7월 기초노령연금제도변경으로 명칭변경(기초노령연금 → 기초연금)</t>
    <phoneticPr fontId="45" type="noConversion"/>
  </si>
  <si>
    <t>주 : 2011년 자료부터 서식 변경 ("한부모가족시설 분류" 세분 등 항목 변경)</t>
    <phoneticPr fontId="45" type="noConversion"/>
  </si>
  <si>
    <t>주 : 2011년 자료부터 서식 변경 ("한부모가족시설 분류" 세분 등 항목 변경)</t>
    <phoneticPr fontId="45" type="noConversion"/>
  </si>
  <si>
    <t>계
Sub-total</t>
    <phoneticPr fontId="45" type="noConversion"/>
  </si>
  <si>
    <t>계
Sub-total</t>
    <phoneticPr fontId="45" type="noConversion"/>
  </si>
  <si>
    <t>ⅩⅡ. Health and Social Security / 531</t>
    <phoneticPr fontId="45" type="noConversion"/>
  </si>
  <si>
    <t>532 / ⅩⅡ. 보건 및 사회보장</t>
    <phoneticPr fontId="45" type="noConversion"/>
  </si>
  <si>
    <t>ⅩⅡ. Health and Social Security / 533</t>
    <phoneticPr fontId="45" type="noConversion"/>
  </si>
  <si>
    <t>534 / ⅩⅡ. 보건 및 사회보장</t>
    <phoneticPr fontId="45" type="noConversion"/>
  </si>
  <si>
    <t>ⅩⅡ. Health and Social Security / 535</t>
    <phoneticPr fontId="45" type="noConversion"/>
  </si>
  <si>
    <t>536 / ⅩⅡ. 보건 및 사회보장</t>
    <phoneticPr fontId="45" type="noConversion"/>
  </si>
  <si>
    <t>ⅩⅡ. Health and Social Security / 537</t>
    <phoneticPr fontId="45" type="noConversion"/>
  </si>
  <si>
    <t>538 / ⅩⅡ. 보건 및 사회보장</t>
    <phoneticPr fontId="45" type="noConversion"/>
  </si>
  <si>
    <t>ⅩⅡ. Health and Social Security / 539</t>
    <phoneticPr fontId="45" type="noConversion"/>
  </si>
  <si>
    <t>540 / ⅩⅡ. 보건 및 사회보장</t>
    <phoneticPr fontId="45" type="noConversion"/>
  </si>
  <si>
    <t>ⅩⅡ. Health and Social Security / 541</t>
    <phoneticPr fontId="45" type="noConversion"/>
  </si>
  <si>
    <t>542 / ⅩⅡ. 보건 및 사회보장</t>
    <phoneticPr fontId="45" type="noConversion"/>
  </si>
  <si>
    <t>ⅩⅡ. Health and Social Security / 543</t>
    <phoneticPr fontId="45" type="noConversion"/>
  </si>
  <si>
    <t>544 / ⅩⅡ. 보건 및 사회보장</t>
    <phoneticPr fontId="45" type="noConversion"/>
  </si>
  <si>
    <t>ⅩⅡ. Health and Social Security / 545</t>
    <phoneticPr fontId="45" type="noConversion"/>
  </si>
  <si>
    <t>546 / ⅩⅡ. 보건 및 사회보장</t>
    <phoneticPr fontId="45" type="noConversion"/>
  </si>
  <si>
    <t>ⅩⅡ. Health and Social Security / 547</t>
    <phoneticPr fontId="45" type="noConversion"/>
  </si>
  <si>
    <t>548 / ⅩⅡ. 보건 및 사회보장</t>
    <phoneticPr fontId="45" type="noConversion"/>
  </si>
  <si>
    <t>ⅩⅡ. Health and Social Security / 549</t>
    <phoneticPr fontId="45" type="noConversion"/>
  </si>
  <si>
    <t>550 / ⅩⅡ. 보건 및 사회보장</t>
    <phoneticPr fontId="45" type="noConversion"/>
  </si>
  <si>
    <t>ⅩⅡ. Health and Social Security / 551</t>
    <phoneticPr fontId="45" type="noConversion"/>
  </si>
  <si>
    <t>552 / ⅩⅡ. 보건 및 사회보장</t>
    <phoneticPr fontId="45" type="noConversion"/>
  </si>
  <si>
    <t>ⅩⅡ. Health and Social Security / 553</t>
    <phoneticPr fontId="45" type="noConversion"/>
  </si>
  <si>
    <t>554 / ⅩⅡ. 보건 및 사회보장</t>
    <phoneticPr fontId="45" type="noConversion"/>
  </si>
  <si>
    <t>ⅩⅡ. Health and Social Security / 555</t>
    <phoneticPr fontId="45" type="noConversion"/>
  </si>
  <si>
    <t>556 / ⅩⅡ. 보건 및 사회보장</t>
    <phoneticPr fontId="45" type="noConversion"/>
  </si>
  <si>
    <t>ⅩⅡ. Health and Social Security / 557</t>
    <phoneticPr fontId="45" type="noConversion"/>
  </si>
  <si>
    <t>558 / ⅩⅡ. 보건 및 사회보장</t>
    <phoneticPr fontId="45" type="noConversion"/>
  </si>
  <si>
    <t>ⅩⅡ. Health and Social Security / 559</t>
    <phoneticPr fontId="45" type="noConversion"/>
  </si>
  <si>
    <t>560 / ⅩⅡ. 보건 및 사회보장</t>
    <phoneticPr fontId="45" type="noConversion"/>
  </si>
  <si>
    <t>ⅩⅡ. Health and Social Security / 561</t>
    <phoneticPr fontId="45" type="noConversion"/>
  </si>
  <si>
    <t>562 / ⅩⅡ. 보건 및 사회보장</t>
    <phoneticPr fontId="45" type="noConversion"/>
  </si>
  <si>
    <t>ⅩⅡ. Health and Social Security / 563</t>
    <phoneticPr fontId="45" type="noConversion"/>
  </si>
  <si>
    <t>564 / ⅩⅡ. 보건 및 사회보장</t>
    <phoneticPr fontId="45" type="noConversion"/>
  </si>
  <si>
    <t>ⅩⅡ. Health and Social Security / 565</t>
    <phoneticPr fontId="45" type="noConversion"/>
  </si>
  <si>
    <t>566 / ⅩⅡ. 보건 및 사회보장</t>
    <phoneticPr fontId="45" type="noConversion"/>
  </si>
  <si>
    <t>ⅩⅡ. Health and Social Security / 567</t>
    <phoneticPr fontId="45" type="noConversion"/>
  </si>
  <si>
    <t>568 / ⅩⅡ. 보건 및 사회보장</t>
    <phoneticPr fontId="45" type="noConversion"/>
  </si>
  <si>
    <t>ⅩⅡ. Health and Social Security / 569</t>
    <phoneticPr fontId="45" type="noConversion"/>
  </si>
  <si>
    <t>570 / ⅩⅡ. 보건 및 사회보장</t>
    <phoneticPr fontId="45" type="noConversion"/>
  </si>
  <si>
    <t>ⅩⅡ. Health and Social Security / 571</t>
    <phoneticPr fontId="45" type="noConversion"/>
  </si>
  <si>
    <t>572 / ⅩⅡ. 보건 및 사회보장</t>
    <phoneticPr fontId="45" type="noConversion"/>
  </si>
  <si>
    <t>ⅩⅡ. Health and Social Security / 573</t>
    <phoneticPr fontId="67" type="noConversion"/>
  </si>
  <si>
    <t>574 / ⅩⅡ. 보건 및 사회보장</t>
    <phoneticPr fontId="67" type="noConversion"/>
  </si>
  <si>
    <t>ⅩⅡ. Health and Social Security / 575</t>
    <phoneticPr fontId="67" type="noConversion"/>
  </si>
  <si>
    <t>576 / ⅩⅡ. 보건 및 사회보장</t>
    <phoneticPr fontId="67" type="noConversion"/>
  </si>
  <si>
    <t>ⅩⅡ. Health and Social Security / 577</t>
    <phoneticPr fontId="67" type="noConversion"/>
  </si>
  <si>
    <t>578 / ⅩⅡ. 보건 및 사회보장</t>
    <phoneticPr fontId="67" type="noConversion"/>
  </si>
  <si>
    <t>ⅩⅡ. Health and Social Security / 579</t>
    <phoneticPr fontId="67" type="noConversion"/>
  </si>
  <si>
    <t>580 / ⅩⅡ. 보건 및 사회보장</t>
    <phoneticPr fontId="67" type="noConversion"/>
  </si>
  <si>
    <t>ⅩⅡ. Health and Social Security / 581</t>
    <phoneticPr fontId="67" type="noConversion"/>
  </si>
  <si>
    <t>582 / ⅩⅡ. 보건 및 사회보장</t>
    <phoneticPr fontId="67" type="noConversion"/>
  </si>
  <si>
    <t>ⅩⅡ. Health and Social Security / 583</t>
    <phoneticPr fontId="67" type="noConversion"/>
  </si>
  <si>
    <t>584 / ⅩⅡ. 보건 및 사회보장</t>
    <phoneticPr fontId="67" type="noConversion"/>
  </si>
  <si>
    <t>ⅩⅡ. Health and Social Security / 585</t>
    <phoneticPr fontId="67" type="noConversion"/>
  </si>
  <si>
    <t>586 / ⅩⅡ. 보건 및 사회보장</t>
    <phoneticPr fontId="67" type="noConversion"/>
  </si>
  <si>
    <t>ⅩⅡ. Health and Social Security / 587</t>
    <phoneticPr fontId="67" type="noConversion"/>
  </si>
  <si>
    <t>588 / ⅩⅡ. 보건 및 사회보장</t>
    <phoneticPr fontId="67" type="noConversion"/>
  </si>
  <si>
    <t>ⅩⅡ. Health and Social Security / 589</t>
    <phoneticPr fontId="67" type="noConversion"/>
  </si>
  <si>
    <t xml:space="preserve">      2015년 부터「안동지청」→「경북북부지청」,「경주지청」→「경북남부지청」으로 변경</t>
    <phoneticPr fontId="45" type="noConversion"/>
  </si>
  <si>
    <t>590 / ⅩⅡ. 보건 및 사회보장</t>
    <phoneticPr fontId="67" type="noConversion"/>
  </si>
  <si>
    <t>ⅩⅡ. Health and Social Security / 591</t>
    <phoneticPr fontId="45" type="noConversion"/>
  </si>
  <si>
    <t>592 / ⅩⅡ. 보건 및 사회보장</t>
    <phoneticPr fontId="45" type="noConversion"/>
  </si>
  <si>
    <t>ⅩⅡ. Health and Social Security / 593</t>
    <phoneticPr fontId="67" type="noConversion"/>
  </si>
  <si>
    <t>594 / ⅩⅡ. 보건 및 사회보장</t>
    <phoneticPr fontId="67" type="noConversion"/>
  </si>
  <si>
    <t>ⅩⅡ. Health and Social Security / 595</t>
    <phoneticPr fontId="67" type="noConversion"/>
  </si>
  <si>
    <t>596 / ⅩⅡ. 보건 및 사회보장</t>
    <phoneticPr fontId="67" type="noConversion"/>
  </si>
  <si>
    <t>ⅩⅡ. Health and Social Security / 597</t>
    <phoneticPr fontId="67" type="noConversion"/>
  </si>
  <si>
    <t>598 / ⅩⅡ. 보건 및 사회보장</t>
    <phoneticPr fontId="67" type="noConversion"/>
  </si>
  <si>
    <t>ⅩⅡ. Health and Social Security / 599</t>
    <phoneticPr fontId="67" type="noConversion"/>
  </si>
  <si>
    <t>600 / ⅩⅡ. 보건 및 사회보장</t>
    <phoneticPr fontId="45" type="noConversion"/>
  </si>
  <si>
    <t>ⅩⅡ. Health and Social Security / 601</t>
    <phoneticPr fontId="45" type="noConversion"/>
  </si>
  <si>
    <t>602 / ⅩⅡ. 보건 및 사회보장</t>
    <phoneticPr fontId="45" type="noConversion"/>
  </si>
  <si>
    <t>ⅩⅡ. Health and Social Security / 603</t>
    <phoneticPr fontId="45" type="noConversion"/>
  </si>
  <si>
    <t>606 / ⅩⅡ. 보건 및 사회보장</t>
    <phoneticPr fontId="67" type="noConversion"/>
  </si>
  <si>
    <t>ⅩⅡ. Health and Social Security / 607</t>
    <phoneticPr fontId="67" type="noConversion"/>
  </si>
  <si>
    <t>608 / ⅩⅡ. 보건 및 사회보장</t>
    <phoneticPr fontId="67" type="noConversion"/>
  </si>
  <si>
    <t>ⅩⅡ. Health and Social Security / 609</t>
    <phoneticPr fontId="67" type="noConversion"/>
  </si>
  <si>
    <t>610 / ⅩⅡ. 보건 및 사회보장</t>
    <phoneticPr fontId="67" type="noConversion"/>
  </si>
  <si>
    <t>ⅩⅡ. Health and Social Security / 611</t>
    <phoneticPr fontId="67" type="noConversion"/>
  </si>
  <si>
    <t>612 / ⅩⅡ. 보건 및 사회보장</t>
    <phoneticPr fontId="67" type="noConversion"/>
  </si>
  <si>
    <t xml:space="preserve"> ⅩⅡ. Health and Social Security / 613</t>
    <phoneticPr fontId="67" type="noConversion"/>
  </si>
  <si>
    <t>614 / ⅩⅡ. 보건 및 사회보장</t>
    <phoneticPr fontId="67" type="noConversion"/>
  </si>
  <si>
    <t>ⅩⅡ. Health and Social Security / 615</t>
    <phoneticPr fontId="67" type="noConversion"/>
  </si>
  <si>
    <t>616 / ⅩⅡ. 보건 및 사회보장</t>
    <phoneticPr fontId="67" type="noConversion"/>
  </si>
  <si>
    <t>ⅩⅡ. Health and Social Security / 617</t>
    <phoneticPr fontId="67" type="noConversion"/>
  </si>
  <si>
    <t>618 / ⅩⅡ. 보건 및 사회보장</t>
    <phoneticPr fontId="67" type="noConversion"/>
  </si>
  <si>
    <t>ⅩⅡ. Health and Social Security / 619</t>
    <phoneticPr fontId="67" type="noConversion"/>
  </si>
  <si>
    <t xml:space="preserve">      2015년 자료부터 통계표 명칭변경(부랑인시설 → 노숙인 생활시설수 및 생활인원현황) 및 세부항목 전체 변경</t>
    <phoneticPr fontId="45" type="noConversion"/>
  </si>
  <si>
    <t>620 / ⅩⅡ. 보건 및 사회보장</t>
    <phoneticPr fontId="67" type="noConversion"/>
  </si>
  <si>
    <t>ⅩⅡ. Health and Social Security / 621</t>
    <phoneticPr fontId="67" type="noConversion"/>
  </si>
  <si>
    <t>622 / ⅩⅡ. 보건 및 사회보장</t>
    <phoneticPr fontId="67" type="noConversion"/>
  </si>
  <si>
    <t>ⅩⅡ. Health and Social Security / 623</t>
    <phoneticPr fontId="67" type="noConversion"/>
  </si>
  <si>
    <t>ⅩⅡ. Health and Social Security / 625</t>
    <phoneticPr fontId="45" type="noConversion"/>
  </si>
  <si>
    <t>626 / ⅩⅡ. 보건 및 사회보장</t>
    <phoneticPr fontId="45" type="noConversion"/>
  </si>
  <si>
    <t>ⅩⅡ. Health and Social Security / 627</t>
    <phoneticPr fontId="45" type="noConversion"/>
  </si>
  <si>
    <t>628 / ⅩⅡ. 보건 및 사회보장</t>
    <phoneticPr fontId="45" type="noConversion"/>
  </si>
  <si>
    <t>ⅩⅡ. Health and Social Security / 629</t>
    <phoneticPr fontId="45" type="noConversion"/>
  </si>
  <si>
    <t>630 / ⅩⅡ. 보건 및 사회보장</t>
    <phoneticPr fontId="45" type="noConversion"/>
  </si>
  <si>
    <t>ⅩⅡ. Health and Social Security / 631</t>
    <phoneticPr fontId="45" type="noConversion"/>
  </si>
  <si>
    <t>632 / ⅩⅡ. 보건 및 사회보장</t>
    <phoneticPr fontId="45" type="noConversion"/>
  </si>
  <si>
    <t>ⅩⅡ. Health and Social Security / 633</t>
    <phoneticPr fontId="45" type="noConversion"/>
  </si>
  <si>
    <t>634 / ⅩⅡ. 보건 및 사회보장</t>
    <phoneticPr fontId="45" type="noConversion"/>
  </si>
  <si>
    <t>ⅩⅡ. Health and Social Security / 635</t>
    <phoneticPr fontId="45" type="noConversion"/>
  </si>
  <si>
    <t>ⅩⅡ. Health and Social Security / 637</t>
    <phoneticPr fontId="72" type="noConversion"/>
  </si>
  <si>
    <t>ⅩⅡ. Health and Social Security / 639</t>
    <phoneticPr fontId="72" type="noConversion"/>
  </si>
  <si>
    <t>640 / ⅩⅡ. 보건 및 사회보장</t>
    <phoneticPr fontId="72" type="noConversion"/>
  </si>
  <si>
    <t>ⅩⅡ. Health and Social Security / 641</t>
    <phoneticPr fontId="72" type="noConversion"/>
  </si>
  <si>
    <t>642 / ⅩⅡ. 보건 및 사회보장</t>
    <phoneticPr fontId="67" type="noConversion"/>
  </si>
  <si>
    <t>ⅩⅡ. Health and Social Security / 643</t>
    <phoneticPr fontId="72" type="noConversion"/>
  </si>
  <si>
    <t>644 / ⅩⅡ. 보건 및 사회보장</t>
    <phoneticPr fontId="67" type="noConversion"/>
  </si>
  <si>
    <t>ⅩⅡ. Health and Social Security / 645</t>
    <phoneticPr fontId="72" type="noConversion"/>
  </si>
  <si>
    <t xml:space="preserve">      2008년 자료부터 서식변경(건강기능식품 항목 추가),</t>
    <phoneticPr fontId="45" type="noConversion"/>
  </si>
  <si>
    <t xml:space="preserve">      2008년 자료부터 서식변경(건강기능식품 항목 추가),</t>
    <phoneticPr fontId="45" type="noConversion"/>
  </si>
  <si>
    <t xml:space="preserve">      2008년 자료부터 서식 변경("기타" 항목 추가)</t>
    <phoneticPr fontId="45" type="noConversion"/>
  </si>
  <si>
    <t xml:space="preserve">      2011년 자료부터 서식 변경("페스트" : 제1군감염병→제4군감염병으로 변경, "A형간염" : 지정감염병에서 제1군감염병으로 변경) </t>
    <phoneticPr fontId="45" type="noConversion"/>
  </si>
  <si>
    <t xml:space="preserve">       2015년 부터「안동지청」→「경북북부지청」,「경주지청」→「경북남부지청」으로 변경</t>
    <phoneticPr fontId="45" type="noConversion"/>
  </si>
  <si>
    <t xml:space="preserve">       2015년 부터「안동지청」→「경북북부지청」,「경주지청」→「경북남부지청」으로 변경</t>
    <phoneticPr fontId="45" type="noConversion"/>
  </si>
  <si>
    <t xml:space="preserve">      2011년 자료부터 서식 변경 (입소자, 퇴소자 "소계" 추가)</t>
    <phoneticPr fontId="45" type="noConversion"/>
  </si>
  <si>
    <t xml:space="preserve">      2011년 자료부터 서식 변경("사설묘지"→"법인묘지" 항목 변경)</t>
    <phoneticPr fontId="45" type="noConversion"/>
  </si>
  <si>
    <t xml:space="preserve">      2011년 자료부터 서식 변경 ("방문보건대상" 항목 추가, "집단교육"→"보건소 내외 서비스연계건수" 항목 변경)</t>
    <phoneticPr fontId="45" type="noConversion"/>
  </si>
  <si>
    <t xml:space="preserve">      2013년 자료부터 "남", "여" 항목 추가</t>
    <phoneticPr fontId="45" type="noConversion"/>
  </si>
  <si>
    <t xml:space="preserve">      2011년 자료부터 서식 변경 ("방문보건대상" 항목 추가, "집단교육"→"보건소 내외 서비스연계건수" 항목 변경)</t>
    <phoneticPr fontId="45" type="noConversion"/>
  </si>
  <si>
    <t>2017</t>
    <phoneticPr fontId="45" type="noConversion"/>
  </si>
  <si>
    <t>2017</t>
    <phoneticPr fontId="45" type="noConversion"/>
  </si>
  <si>
    <t>2017</t>
    <phoneticPr fontId="45" type="noConversion"/>
  </si>
  <si>
    <t>2017</t>
    <phoneticPr fontId="45" type="noConversion"/>
  </si>
  <si>
    <t>2017</t>
    <phoneticPr fontId="45" type="noConversion"/>
  </si>
  <si>
    <t>14. 모자보건사업 실적</t>
    <phoneticPr fontId="45" type="noConversion"/>
  </si>
  <si>
    <t>가. 건강생활실천교육</t>
    <phoneticPr fontId="72" type="noConversion"/>
  </si>
  <si>
    <t xml:space="preserve">45. 독거노인 현황(성별) </t>
    <phoneticPr fontId="4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</si>
</sst>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0,000"/>
    <numFmt numFmtId="181" formatCode="mm&quot;월&quot;\ dd&quot;일&quot;"/>
    <numFmt numFmtId="182" formatCode="#,##0_);[Red]\(#,##0\)"/>
    <numFmt numFmtId="183" formatCode="#,##0.0_);[Red]\(#,##0.0\)"/>
    <numFmt numFmtId="184" formatCode="0_);\(0\)"/>
    <numFmt numFmtId="185" formatCode="0.0_);[Red]\(0.0\)"/>
    <numFmt numFmtId="186" formatCode="#,##0_ "/>
    <numFmt numFmtId="187" formatCode="_-* #,##0.0_-;\-* #,##0.0_-;_-* &quot;-&quot;_-;_-@_-"/>
    <numFmt numFmtId="188" formatCode="#,##0;\(#,##0\)"/>
    <numFmt numFmtId="189" formatCode="_-* #,##0.0_-;\-* #,##0.0_-;_-* &quot;-&quot;?_-;_-@_-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&quot;₩&quot;#,##0;[Red]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#,###,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_-;\-* #,##0_-;_-* &quot;-&quot;?_-;_-@_-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_-* #,##0_-;\!\-* #,##0_-;_-* &quot;-&quot;_-;_-@_-"/>
    <numFmt numFmtId="214" formatCode="&quot;R$&quot;#,##0_);\(&quot;R$&quot;#,##0\)"/>
    <numFmt numFmtId="215" formatCode="_-&quot;₩&quot;* #,##0_-;\!\-&quot;₩&quot;* #,##0_-;_-&quot;₩&quot;* &quot;-&quot;_-;_-@_-"/>
    <numFmt numFmtId="216" formatCode="#,##0;[Red]#,##0"/>
    <numFmt numFmtId="217" formatCode="&quot;₩&quot;#,##0.00;&quot;₩&quot;&quot;₩&quot;&quot;₩&quot;&quot;₩&quot;&quot;₩&quot;&quot;₩&quot;\-#,##0.00"/>
    <numFmt numFmtId="218" formatCode="_ &quot;₩&quot;* #,##0.00_ ;_ &quot;₩&quot;* &quot;₩&quot;\-#,##0.00_ ;_ &quot;₩&quot;* &quot;-&quot;??_ ;_ @_ "/>
    <numFmt numFmtId="219" formatCode="&quot;₩&quot;#,##0;&quot;₩&quot;&quot;₩&quot;&quot;₩&quot;\-#,##0"/>
    <numFmt numFmtId="220" formatCode="_-* #,##0_-;\-* #,##0_-;_-* &quot;-&quot;_-;@"/>
    <numFmt numFmtId="221" formatCode="#,##0\ ;\-#,##0\ ;&quot;-&quot;\ ;@\ "/>
    <numFmt numFmtId="222" formatCode="#,##0;\-#,##0;&quot;-&quot;;@"/>
    <numFmt numFmtId="223" formatCode="#,##0\ \ ;\-#,##0\ \ ;&quot;-&quot;\ \ ;@\ \ "/>
    <numFmt numFmtId="224" formatCode="#,##0\ \ ;\-#,##0\ \ ;&quot;-&quot;\ \ ;\ @\ \ "/>
    <numFmt numFmtId="225" formatCode="_ * #,##0_ ;_ * \-#,##0_ ;_ * &quot;-&quot;_ ;@_ "/>
    <numFmt numFmtId="226" formatCode="_-* #,##0.0_-;&quot;₩&quot;\!\-* #,##0.0_-;_-* &quot;-&quot;_-;_-@_-"/>
    <numFmt numFmtId="227" formatCode="&quot;Ⅵ. Agriculture, Forestry and Fishing / &quot;#,##0"/>
    <numFmt numFmtId="228" formatCode="#,##0&quot; / XⅡ. 보건 및 사회보장&quot;"/>
    <numFmt numFmtId="229" formatCode="#,##0_-;\-#,##0_-;&quot;-&quot;_-;@_-"/>
    <numFmt numFmtId="230" formatCode="0.0"/>
    <numFmt numFmtId="231" formatCode="_(* #,##0.00_);_(* &quot;₩&quot;&quot;₩&quot;&quot;₩&quot;&quot;₩&quot;\(#,##0.00&quot;₩&quot;&quot;₩&quot;&quot;₩&quot;&quot;₩&quot;\);_(* &quot;-&quot;??_);_(@_)"/>
    <numFmt numFmtId="232" formatCode="mm&quot;월&quot;dd&quot;일&quot;"/>
    <numFmt numFmtId="233" formatCode="&quot;A$&quot;\ #,##0.0;&quot;$&quot;\-#,##0.0"/>
    <numFmt numFmtId="234" formatCode="&quot;$&quot;#,##0;\(&quot;$&quot;#,##0\)"/>
    <numFmt numFmtId="235" formatCode=".000"/>
    <numFmt numFmtId="236" formatCode="@\ &quot;주임&quot;"/>
    <numFmt numFmtId="237" formatCode="#,##0.0;\(#,##0.0\);\ &quot;-&quot;\ "/>
    <numFmt numFmtId="238" formatCode="&quot;₩&quot;#,##0;&quot;₩&quot;&quot;₩&quot;&quot;₩&quot;&quot;₩&quot;\-#,##0"/>
    <numFmt numFmtId="239" formatCode="mm\.dd"/>
    <numFmt numFmtId="240" formatCode="#,##0;[Red]&quot;△&quot;#,##0"/>
    <numFmt numFmtId="241" formatCode="_(&quot;R$&quot;* #,##0.00_);_(&quot;R$&quot;* \(#,##0.00\);_(&quot;R$&quot;* &quot;-&quot;??_);_(@_)"/>
    <numFmt numFmtId="242" formatCode="&quot;R$&quot;#,##0.00;&quot;R$&quot;\-#,##0.00"/>
    <numFmt numFmtId="243" formatCode="_(* #,##0_);_(* \(#,##0\);_(* &quot;-&quot;_);_(@_)"/>
    <numFmt numFmtId="244" formatCode="#,##0&quot; / XⅢ. 환경&quot;"/>
    <numFmt numFmtId="245" formatCode="#,##0&quot; / Ⅹ. 주택, 건설&quot;"/>
    <numFmt numFmtId="246" formatCode="0.00%;[Red]&quot;△&quot;0.00%"/>
    <numFmt numFmtId="247" formatCode="[$-F800]dddd\,\ mmmm\ dd\,\ yyyy"/>
    <numFmt numFmtId="248" formatCode="_-* #,##0.000_-;\-* #,##0.000_-;_-* &quot;-&quot;???_-;_-@_-"/>
    <numFmt numFmtId="249" formatCode="0_ "/>
  </numFmts>
  <fonts count="29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sz val="9"/>
      <name val="바탕체"/>
      <family val="1"/>
      <charset val="129"/>
    </font>
    <font>
      <sz val="9"/>
      <name val="Arial Narrow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6"/>
      <name val="돋움"/>
      <family val="3"/>
      <charset val="129"/>
    </font>
    <font>
      <b/>
      <sz val="13"/>
      <name val="굴림"/>
      <family val="3"/>
      <charset val="129"/>
    </font>
    <font>
      <b/>
      <sz val="8"/>
      <name val="돋움"/>
      <family val="3"/>
      <charset val="129"/>
    </font>
    <font>
      <sz val="9"/>
      <name val="굴림체"/>
      <family val="3"/>
      <charset val="129"/>
    </font>
    <font>
      <b/>
      <sz val="8"/>
      <name val="굴림"/>
      <family val="3"/>
      <charset val="129"/>
    </font>
    <font>
      <vertAlign val="superscript"/>
      <sz val="8"/>
      <name val="돋움"/>
      <family val="3"/>
      <charset val="129"/>
    </font>
    <font>
      <b/>
      <sz val="16"/>
      <name val="굴림"/>
      <family val="3"/>
      <charset val="129"/>
    </font>
    <font>
      <sz val="10"/>
      <name val="돋움"/>
      <family val="3"/>
      <charset val="129"/>
    </font>
    <font>
      <b/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돋움체"/>
      <family val="3"/>
      <charset val="129"/>
    </font>
    <font>
      <sz val="7.5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7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4"/>
      <name val="굴림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굴림체"/>
      <family val="3"/>
      <charset val="129"/>
    </font>
    <font>
      <sz val="8"/>
      <color theme="1"/>
      <name val="바탕"/>
      <family val="1"/>
      <charset val="129"/>
    </font>
    <font>
      <b/>
      <sz val="7.5"/>
      <name val="돋움"/>
      <family val="3"/>
      <charset val="129"/>
    </font>
    <font>
      <sz val="17"/>
      <name val="바탕체"/>
      <family val="1"/>
      <charset val="129"/>
    </font>
    <font>
      <sz val="7.5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8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23499">
    <xf numFmtId="0" fontId="0" fillId="0" borderId="0"/>
    <xf numFmtId="0" fontId="2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128" fillId="0" borderId="0"/>
    <xf numFmtId="0" fontId="128" fillId="0" borderId="0"/>
    <xf numFmtId="0" fontId="37" fillId="0" borderId="0" applyNumberFormat="0" applyFill="0" applyBorder="0" applyAlignment="0" applyProtection="0"/>
    <xf numFmtId="0" fontId="39" fillId="0" borderId="0"/>
    <xf numFmtId="0" fontId="39" fillId="0" borderId="0"/>
    <xf numFmtId="0" fontId="106" fillId="0" borderId="0"/>
    <xf numFmtId="0" fontId="113" fillId="2" borderId="0" applyNumberFormat="0" applyBorder="0" applyAlignment="0" applyProtection="0"/>
    <xf numFmtId="0" fontId="19" fillId="2" borderId="0" applyNumberFormat="0" applyBorder="0" applyAlignment="0" applyProtection="0">
      <alignment vertical="center"/>
    </xf>
    <xf numFmtId="0" fontId="113" fillId="3" borderId="0" applyNumberFormat="0" applyBorder="0" applyAlignment="0" applyProtection="0"/>
    <xf numFmtId="0" fontId="19" fillId="3" borderId="0" applyNumberFormat="0" applyBorder="0" applyAlignment="0" applyProtection="0">
      <alignment vertical="center"/>
    </xf>
    <xf numFmtId="0" fontId="113" fillId="4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113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6" borderId="0" applyNumberFormat="0" applyBorder="0" applyAlignment="0" applyProtection="0"/>
    <xf numFmtId="0" fontId="19" fillId="6" borderId="0" applyNumberFormat="0" applyBorder="0" applyAlignment="0" applyProtection="0">
      <alignment vertical="center"/>
    </xf>
    <xf numFmtId="0" fontId="113" fillId="7" borderId="0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13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13" fillId="9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3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3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13" fillId="11" borderId="0" applyNumberFormat="0" applyBorder="0" applyAlignment="0" applyProtection="0"/>
    <xf numFmtId="0" fontId="19" fillId="11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4" fillId="12" borderId="0" applyNumberFormat="0" applyBorder="0" applyAlignment="0" applyProtection="0"/>
    <xf numFmtId="0" fontId="23" fillId="12" borderId="0" applyNumberFormat="0" applyBorder="0" applyAlignment="0" applyProtection="0">
      <alignment vertical="center"/>
    </xf>
    <xf numFmtId="0" fontId="114" fillId="9" borderId="0" applyNumberFormat="0" applyBorder="0" applyAlignment="0" applyProtection="0"/>
    <xf numFmtId="0" fontId="23" fillId="9" borderId="0" applyNumberFormat="0" applyBorder="0" applyAlignment="0" applyProtection="0">
      <alignment vertical="center"/>
    </xf>
    <xf numFmtId="0" fontId="114" fillId="10" borderId="0" applyNumberFormat="0" applyBorder="0" applyAlignment="0" applyProtection="0"/>
    <xf numFmtId="0" fontId="23" fillId="10" borderId="0" applyNumberFormat="0" applyBorder="0" applyAlignment="0" applyProtection="0">
      <alignment vertical="center"/>
    </xf>
    <xf numFmtId="0" fontId="114" fillId="13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14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15" borderId="0" applyNumberFormat="0" applyBorder="0" applyAlignment="0" applyProtection="0"/>
    <xf numFmtId="0" fontId="23" fillId="1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4" fillId="16" borderId="0" applyNumberFormat="0" applyBorder="0" applyAlignment="0" applyProtection="0"/>
    <xf numFmtId="0" fontId="23" fillId="16" borderId="0" applyNumberFormat="0" applyBorder="0" applyAlignment="0" applyProtection="0">
      <alignment vertical="center"/>
    </xf>
    <xf numFmtId="0" fontId="114" fillId="17" borderId="0" applyNumberFormat="0" applyBorder="0" applyAlignment="0" applyProtection="0"/>
    <xf numFmtId="0" fontId="23" fillId="17" borderId="0" applyNumberFormat="0" applyBorder="0" applyAlignment="0" applyProtection="0">
      <alignment vertical="center"/>
    </xf>
    <xf numFmtId="0" fontId="114" fillId="18" borderId="0" applyNumberFormat="0" applyBorder="0" applyAlignment="0" applyProtection="0"/>
    <xf numFmtId="0" fontId="23" fillId="18" borderId="0" applyNumberFormat="0" applyBorder="0" applyAlignment="0" applyProtection="0">
      <alignment vertical="center"/>
    </xf>
    <xf numFmtId="0" fontId="114" fillId="13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14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19" borderId="0" applyNumberFormat="0" applyBorder="0" applyAlignment="0" applyProtection="0"/>
    <xf numFmtId="0" fontId="23" fillId="19" borderId="0" applyNumberFormat="0" applyBorder="0" applyAlignment="0" applyProtection="0">
      <alignment vertical="center"/>
    </xf>
    <xf numFmtId="200" fontId="26" fillId="0" borderId="0" applyFont="0" applyFill="0" applyBorder="0" applyAlignment="0" applyProtection="0"/>
    <xf numFmtId="200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200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202" fontId="26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1" fillId="0" borderId="0"/>
    <xf numFmtId="204" fontId="26" fillId="0" borderId="0" applyFont="0" applyFill="0" applyBorder="0" applyAlignment="0" applyProtection="0"/>
    <xf numFmtId="204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204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205" fontId="26" fillId="0" borderId="0" applyFont="0" applyFill="0" applyBorder="0" applyAlignment="0" applyProtection="0"/>
    <xf numFmtId="205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205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15" fillId="3" borderId="0" applyNumberFormat="0" applyBorder="0" applyAlignment="0" applyProtection="0"/>
    <xf numFmtId="0" fontId="49" fillId="3" borderId="0" applyNumberFormat="0" applyBorder="0" applyAlignment="0" applyProtection="0">
      <alignment vertical="center"/>
    </xf>
    <xf numFmtId="0" fontId="32" fillId="0" borderId="0"/>
    <xf numFmtId="0" fontId="26" fillId="0" borderId="0"/>
    <xf numFmtId="0" fontId="27" fillId="0" borderId="0"/>
    <xf numFmtId="0" fontId="28" fillId="0" borderId="0"/>
    <xf numFmtId="0" fontId="27" fillId="0" borderId="0"/>
    <xf numFmtId="0" fontId="30" fillId="0" borderId="0"/>
    <xf numFmtId="0" fontId="33" fillId="0" borderId="0"/>
    <xf numFmtId="0" fontId="28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33" fillId="0" borderId="0"/>
    <xf numFmtId="0" fontId="28" fillId="0" borderId="0"/>
    <xf numFmtId="0" fontId="34" fillId="0" borderId="0"/>
    <xf numFmtId="0" fontId="35" fillId="0" borderId="0"/>
    <xf numFmtId="0" fontId="31" fillId="0" borderId="0"/>
    <xf numFmtId="0" fontId="31" fillId="0" borderId="0"/>
    <xf numFmtId="0" fontId="34" fillId="0" borderId="0"/>
    <xf numFmtId="0" fontId="35" fillId="0" borderId="0"/>
    <xf numFmtId="0" fontId="30" fillId="0" borderId="0"/>
    <xf numFmtId="0" fontId="116" fillId="20" borderId="1" applyNumberFormat="0" applyAlignment="0" applyProtection="0"/>
    <xf numFmtId="0" fontId="47" fillId="20" borderId="1" applyNumberFormat="0" applyAlignment="0" applyProtection="0">
      <alignment vertical="center"/>
    </xf>
    <xf numFmtId="0" fontId="36" fillId="0" borderId="0"/>
    <xf numFmtId="0" fontId="117" fillId="21" borderId="2" applyNumberFormat="0" applyAlignment="0" applyProtection="0"/>
    <xf numFmtId="0" fontId="55" fillId="21" borderId="2" applyNumberFormat="0" applyAlignment="0" applyProtection="0">
      <alignment vertical="center"/>
    </xf>
    <xf numFmtId="0" fontId="38" fillId="0" borderId="0"/>
    <xf numFmtId="179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32" fillId="0" borderId="0"/>
    <xf numFmtId="0" fontId="37" fillId="0" borderId="0" applyFont="0" applyFill="0" applyBorder="0" applyAlignment="0" applyProtection="0"/>
    <xf numFmtId="0" fontId="132" fillId="0" borderId="0"/>
    <xf numFmtId="192" fontId="39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2" fontId="37" fillId="0" borderId="0" applyFont="0" applyFill="0" applyBorder="0" applyAlignment="0" applyProtection="0"/>
    <xf numFmtId="0" fontId="119" fillId="4" borderId="0" applyNumberFormat="0" applyBorder="0" applyAlignment="0" applyProtection="0"/>
    <xf numFmtId="0" fontId="64" fillId="4" borderId="0" applyNumberFormat="0" applyBorder="0" applyAlignment="0" applyProtection="0">
      <alignment vertical="center"/>
    </xf>
    <xf numFmtId="38" fontId="40" fillId="22" borderId="0" applyNumberFormat="0" applyBorder="0" applyAlignment="0" applyProtection="0"/>
    <xf numFmtId="38" fontId="40" fillId="22" borderId="0" applyNumberFormat="0" applyBorder="0" applyAlignment="0" applyProtection="0"/>
    <xf numFmtId="38" fontId="40" fillId="23" borderId="0" applyNumberFormat="0" applyBorder="0" applyAlignment="0" applyProtection="0"/>
    <xf numFmtId="0" fontId="41" fillId="0" borderId="0">
      <alignment horizontal="left"/>
    </xf>
    <xf numFmtId="0" fontId="42" fillId="0" borderId="3" applyNumberFormat="0" applyAlignment="0" applyProtection="0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1" fillId="0" borderId="5" applyNumberFormat="0" applyFill="0" applyAlignment="0" applyProtection="0">
      <alignment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2" fillId="0" borderId="6" applyNumberFormat="0" applyFill="0" applyAlignment="0" applyProtection="0">
      <alignment vertical="center"/>
    </xf>
    <xf numFmtId="0" fontId="120" fillId="0" borderId="7" applyNumberFormat="0" applyFill="0" applyAlignment="0" applyProtection="0"/>
    <xf numFmtId="0" fontId="63" fillId="0" borderId="7" applyNumberFormat="0" applyFill="0" applyAlignment="0" applyProtection="0">
      <alignment vertical="center"/>
    </xf>
    <xf numFmtId="0" fontId="120" fillId="0" borderId="0" applyNumberForma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121" fillId="7" borderId="1" applyNumberFormat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4" borderId="8" applyNumberFormat="0" applyBorder="0" applyAlignment="0" applyProtection="0"/>
    <xf numFmtId="0" fontId="58" fillId="7" borderId="1" applyNumberFormat="0" applyAlignment="0" applyProtection="0">
      <alignment vertical="center"/>
    </xf>
    <xf numFmtId="0" fontId="122" fillId="0" borderId="9" applyNumberFormat="0" applyFill="0" applyAlignment="0" applyProtection="0"/>
    <xf numFmtId="0" fontId="56" fillId="0" borderId="9" applyNumberFormat="0" applyFill="0" applyAlignment="0" applyProtection="0">
      <alignment vertical="center"/>
    </xf>
    <xf numFmtId="177" fontId="37" fillId="0" borderId="0" applyFont="0" applyFill="0" applyBorder="0" applyAlignment="0" applyProtection="0"/>
    <xf numFmtId="218" fontId="38" fillId="0" borderId="0" applyFont="0" applyFill="0" applyBorder="0" applyAlignment="0" applyProtection="0"/>
    <xf numFmtId="219" fontId="38" fillId="0" borderId="0" applyFont="0" applyFill="0" applyBorder="0" applyAlignment="0" applyProtection="0"/>
    <xf numFmtId="0" fontId="44" fillId="0" borderId="1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23" fillId="25" borderId="0" applyNumberFormat="0" applyBorder="0" applyAlignment="0" applyProtection="0"/>
    <xf numFmtId="0" fontId="52" fillId="25" borderId="0" applyNumberFormat="0" applyBorder="0" applyAlignment="0" applyProtection="0">
      <alignment vertical="center"/>
    </xf>
    <xf numFmtId="0" fontId="39" fillId="0" borderId="0"/>
    <xf numFmtId="0" fontId="39" fillId="0" borderId="0"/>
    <xf numFmtId="217" fontId="39" fillId="0" borderId="0"/>
    <xf numFmtId="0" fontId="37" fillId="0" borderId="0"/>
    <xf numFmtId="0" fontId="38" fillId="26" borderId="11" applyNumberFormat="0" applyFont="0" applyAlignment="0" applyProtection="0"/>
    <xf numFmtId="0" fontId="38" fillId="26" borderId="11" applyNumberFormat="0" applyFont="0" applyAlignment="0" applyProtection="0">
      <alignment vertical="center"/>
    </xf>
    <xf numFmtId="0" fontId="124" fillId="20" borderId="12" applyNumberFormat="0" applyAlignment="0" applyProtection="0"/>
    <xf numFmtId="0" fontId="65" fillId="20" borderId="12" applyNumberFormat="0" applyAlignment="0" applyProtection="0">
      <alignment vertical="center"/>
    </xf>
    <xf numFmtId="10" fontId="37" fillId="0" borderId="0" applyFont="0" applyFill="0" applyBorder="0" applyAlignment="0" applyProtection="0"/>
    <xf numFmtId="0" fontId="44" fillId="0" borderId="0"/>
    <xf numFmtId="0" fontId="125" fillId="0" borderId="0" applyNumberFormat="0" applyFill="0" applyBorder="0" applyAlignment="0" applyProtection="0"/>
    <xf numFmtId="0" fontId="108" fillId="0" borderId="0" applyFill="0" applyBorder="0" applyProtection="0">
      <alignment horizontal="centerContinuous" vertical="center"/>
    </xf>
    <xf numFmtId="0" fontId="109" fillId="22" borderId="0" applyFill="0" applyBorder="0" applyProtection="0">
      <alignment horizontal="center" vertical="center"/>
    </xf>
    <xf numFmtId="0" fontId="60" fillId="0" borderId="0" applyNumberFormat="0" applyFill="0" applyBorder="0" applyAlignment="0" applyProtection="0">
      <alignment vertical="center"/>
    </xf>
    <xf numFmtId="0" fontId="37" fillId="0" borderId="13" applyNumberFormat="0" applyFont="0" applyFill="0" applyAlignment="0" applyProtection="0"/>
    <xf numFmtId="0" fontId="37" fillId="0" borderId="13" applyNumberFormat="0" applyFont="0" applyFill="0" applyAlignment="0" applyProtection="0"/>
    <xf numFmtId="0" fontId="57" fillId="0" borderId="14" applyNumberFormat="0" applyFill="0" applyAlignment="0" applyProtection="0">
      <alignment vertical="center"/>
    </xf>
    <xf numFmtId="0" fontId="45" fillId="0" borderId="15">
      <alignment horizontal="left"/>
    </xf>
    <xf numFmtId="0" fontId="126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196" fontId="39" fillId="0" borderId="0">
      <protection locked="0"/>
    </xf>
    <xf numFmtId="207" fontId="38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9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50" fillId="0" borderId="0">
      <protection locked="0"/>
    </xf>
    <xf numFmtId="0" fontId="50" fillId="0" borderId="0">
      <protection locked="0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136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51" fillId="0" borderId="0">
      <alignment vertical="center"/>
    </xf>
    <xf numFmtId="9" fontId="110" fillId="22" borderId="0" applyFill="0" applyBorder="0" applyProtection="0">
      <alignment horizontal="right"/>
    </xf>
    <xf numFmtId="10" fontId="110" fillId="0" borderId="0" applyFill="0" applyBorder="0" applyProtection="0">
      <alignment horizontal="right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52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70" fillId="0" borderId="0">
      <alignment horizontal="center" vertical="center"/>
    </xf>
    <xf numFmtId="0" fontId="129" fillId="0" borderId="0">
      <alignment horizontal="center" vertical="center"/>
    </xf>
    <xf numFmtId="0" fontId="53" fillId="0" borderId="0"/>
    <xf numFmtId="0" fontId="54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193" fontId="37" fillId="0" borderId="0">
      <alignment vertical="center"/>
    </xf>
    <xf numFmtId="177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7" fontId="39" fillId="0" borderId="0" applyProtection="0"/>
    <xf numFmtId="214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Protection="0"/>
    <xf numFmtId="178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9" fillId="0" borderId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39" fillId="0" borderId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78" fontId="39" fillId="0" borderId="0" applyProtection="0"/>
    <xf numFmtId="41" fontId="38" fillId="0" borderId="0" applyFont="0" applyFill="0" applyBorder="0" applyAlignment="0" applyProtection="0"/>
    <xf numFmtId="177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39" fillId="0" borderId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7" fillId="0" borderId="0"/>
    <xf numFmtId="0" fontId="56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4" fontId="50" fillId="0" borderId="0">
      <protection locked="0"/>
    </xf>
    <xf numFmtId="197" fontId="39" fillId="0" borderId="0">
      <protection locked="0"/>
    </xf>
    <xf numFmtId="208" fontId="38" fillId="0" borderId="0">
      <protection locked="0"/>
    </xf>
    <xf numFmtId="0" fontId="59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Protection="0"/>
    <xf numFmtId="212" fontId="38" fillId="22" borderId="0" applyFill="0" applyBorder="0" applyProtection="0">
      <alignment horizontal="right"/>
    </xf>
    <xf numFmtId="0" fontId="39" fillId="0" borderId="0" applyFont="0" applyFill="0" applyBorder="0" applyAlignment="0" applyProtection="0"/>
    <xf numFmtId="0" fontId="66" fillId="0" borderId="0">
      <alignment vertical="center"/>
    </xf>
    <xf numFmtId="0" fontId="66" fillId="0" borderId="0">
      <alignment vertical="center"/>
    </xf>
    <xf numFmtId="0" fontId="130" fillId="0" borderId="0"/>
    <xf numFmtId="215" fontId="39" fillId="0" borderId="0" applyFont="0" applyFill="0" applyBorder="0" applyAlignment="0" applyProtection="0"/>
    <xf numFmtId="42" fontId="38" fillId="0" borderId="0" applyFont="0" applyFill="0" applyBorder="0" applyAlignment="0" applyProtection="0"/>
    <xf numFmtId="215" fontId="39" fillId="0" borderId="0" applyFont="0" applyFill="0" applyBorder="0" applyAlignment="0" applyProtection="0"/>
    <xf numFmtId="195" fontId="39" fillId="0" borderId="0">
      <protection locked="0"/>
    </xf>
    <xf numFmtId="209" fontId="38" fillId="0" borderId="0">
      <protection locked="0"/>
    </xf>
    <xf numFmtId="0" fontId="137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37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38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>
      <alignment vertical="center"/>
    </xf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51" fillId="0" borderId="0"/>
    <xf numFmtId="0" fontId="19" fillId="0" borderId="0">
      <alignment vertical="center"/>
    </xf>
    <xf numFmtId="0" fontId="51" fillId="0" borderId="0"/>
    <xf numFmtId="0" fontId="51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1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7" fillId="0" borderId="0"/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22" fillId="0" borderId="0">
      <alignment vertical="center"/>
    </xf>
    <xf numFmtId="0" fontId="19" fillId="0" borderId="0">
      <alignment vertical="center"/>
    </xf>
    <xf numFmtId="0" fontId="39" fillId="0" borderId="0"/>
    <xf numFmtId="0" fontId="19" fillId="0" borderId="0">
      <alignment vertical="center"/>
    </xf>
    <xf numFmtId="0" fontId="39" fillId="0" borderId="0"/>
    <xf numFmtId="0" fontId="39" fillId="0" borderId="0"/>
    <xf numFmtId="0" fontId="19" fillId="0" borderId="0">
      <alignment vertical="center"/>
    </xf>
    <xf numFmtId="0" fontId="39" fillId="0" borderId="0"/>
    <xf numFmtId="0" fontId="39" fillId="0" borderId="0"/>
    <xf numFmtId="0" fontId="137" fillId="0" borderId="0">
      <alignment vertical="center"/>
    </xf>
    <xf numFmtId="0" fontId="39" fillId="0" borderId="0"/>
    <xf numFmtId="0" fontId="38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/>
    <xf numFmtId="0" fontId="137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38" fillId="0" borderId="0"/>
    <xf numFmtId="0" fontId="137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9" fillId="0" borderId="0" applyProtection="0"/>
    <xf numFmtId="0" fontId="39" fillId="0" borderId="0"/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137" fillId="0" borderId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8" fillId="0" borderId="0"/>
    <xf numFmtId="0" fontId="84" fillId="0" borderId="0"/>
    <xf numFmtId="0" fontId="84" fillId="0" borderId="0"/>
    <xf numFmtId="0" fontId="38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50" fillId="0" borderId="13">
      <protection locked="0"/>
    </xf>
    <xf numFmtId="194" fontId="39" fillId="0" borderId="0">
      <protection locked="0"/>
    </xf>
    <xf numFmtId="210" fontId="38" fillId="0" borderId="0">
      <protection locked="0"/>
    </xf>
    <xf numFmtId="198" fontId="39" fillId="0" borderId="0">
      <protection locked="0"/>
    </xf>
    <xf numFmtId="211" fontId="38" fillId="0" borderId="0">
      <protection locked="0"/>
    </xf>
    <xf numFmtId="0" fontId="19" fillId="53" borderId="82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86" applyNumberFormat="0" applyFill="0" applyAlignment="0" applyProtection="0">
      <alignment vertical="center"/>
    </xf>
    <xf numFmtId="0" fontId="158" fillId="0" borderId="87" applyNumberFormat="0" applyFill="0" applyAlignment="0" applyProtection="0">
      <alignment vertical="center"/>
    </xf>
    <xf numFmtId="0" fontId="159" fillId="0" borderId="88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0" fillId="57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162" fillId="54" borderId="0" applyNumberFormat="0" applyBorder="0" applyAlignment="0" applyProtection="0">
      <alignment vertical="center"/>
    </xf>
    <xf numFmtId="0" fontId="163" fillId="56" borderId="81" applyNumberFormat="0" applyAlignment="0" applyProtection="0">
      <alignment vertical="center"/>
    </xf>
    <xf numFmtId="0" fontId="164" fillId="51" borderId="89" applyNumberFormat="0" applyAlignment="0" applyProtection="0">
      <alignment vertical="center"/>
    </xf>
    <xf numFmtId="0" fontId="165" fillId="51" borderId="81" applyNumberFormat="0" applyAlignment="0" applyProtection="0">
      <alignment vertical="center"/>
    </xf>
    <xf numFmtId="0" fontId="166" fillId="0" borderId="84" applyNumberFormat="0" applyFill="0" applyAlignment="0" applyProtection="0">
      <alignment vertical="center"/>
    </xf>
    <xf numFmtId="0" fontId="167" fillId="55" borderId="83" applyNumberFormat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8" fillId="53" borderId="82" applyNumberFormat="0" applyFont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0" borderId="85" applyNumberFormat="0" applyFill="0" applyAlignment="0" applyProtection="0">
      <alignment vertical="center"/>
    </xf>
    <xf numFmtId="0" fontId="171" fillId="4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1" fillId="39" borderId="0" applyNumberFormat="0" applyBorder="0" applyAlignment="0" applyProtection="0">
      <alignment vertical="center"/>
    </xf>
    <xf numFmtId="0" fontId="171" fillId="4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1" fillId="40" borderId="0" applyNumberFormat="0" applyBorder="0" applyAlignment="0" applyProtection="0">
      <alignment vertical="center"/>
    </xf>
    <xf numFmtId="0" fontId="171" fillId="4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71" fillId="41" borderId="0" applyNumberFormat="0" applyBorder="0" applyAlignment="0" applyProtection="0">
      <alignment vertical="center"/>
    </xf>
    <xf numFmtId="0" fontId="171" fillId="4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1" fillId="42" borderId="0" applyNumberFormat="0" applyBorder="0" applyAlignment="0" applyProtection="0">
      <alignment vertical="center"/>
    </xf>
    <xf numFmtId="0" fontId="171" fillId="4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71" fillId="43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71" fillId="44" borderId="0" applyNumberFormat="0" applyBorder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53" borderId="82" applyNumberFormat="0" applyFon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2" fillId="0" borderId="0" applyFont="0" applyFill="0" applyBorder="0" applyAlignment="0" applyProtection="0"/>
    <xf numFmtId="0" fontId="90" fillId="59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19" fillId="61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19" fillId="66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19" fillId="67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201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203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4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6" fillId="0" borderId="0"/>
    <xf numFmtId="3" fontId="177" fillId="0" borderId="0" applyFont="0" applyFill="0" applyBorder="0" applyAlignment="0" applyProtection="0"/>
    <xf numFmtId="0" fontId="172" fillId="0" borderId="0" applyFont="0" applyFill="0" applyBorder="0" applyAlignment="0" applyProtection="0"/>
    <xf numFmtId="191" fontId="90" fillId="0" borderId="0" applyFont="0" applyFill="0" applyBorder="0" applyAlignment="0" applyProtection="0"/>
    <xf numFmtId="0" fontId="177" fillId="0" borderId="0" applyFont="0" applyFill="0" applyBorder="0" applyAlignment="0" applyProtection="0"/>
    <xf numFmtId="2" fontId="177" fillId="0" borderId="0" applyFont="0" applyFill="0" applyBorder="0" applyAlignment="0" applyProtection="0"/>
    <xf numFmtId="0" fontId="178" fillId="0" borderId="0">
      <alignment horizontal="left"/>
    </xf>
    <xf numFmtId="0" fontId="179" fillId="0" borderId="3" applyNumberFormat="0" applyAlignment="0" applyProtection="0">
      <alignment horizontal="left" vertical="center"/>
    </xf>
    <xf numFmtId="0" fontId="179" fillId="0" borderId="4">
      <alignment horizontal="left" vertical="center"/>
    </xf>
    <xf numFmtId="0" fontId="179" fillId="0" borderId="4">
      <alignment horizontal="left" vertical="center"/>
    </xf>
    <xf numFmtId="0" fontId="179" fillId="0" borderId="4">
      <alignment horizontal="left" vertical="center"/>
    </xf>
    <xf numFmtId="0" fontId="180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10" fontId="181" fillId="22" borderId="8" applyNumberFormat="0" applyBorder="0" applyAlignment="0" applyProtection="0"/>
    <xf numFmtId="10" fontId="181" fillId="22" borderId="8" applyNumberFormat="0" applyBorder="0" applyAlignment="0" applyProtection="0"/>
    <xf numFmtId="10" fontId="181" fillId="22" borderId="8" applyNumberFormat="0" applyBorder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82" fillId="0" borderId="10"/>
    <xf numFmtId="10" fontId="177" fillId="0" borderId="0" applyFont="0" applyFill="0" applyBorder="0" applyAlignment="0" applyProtection="0"/>
    <xf numFmtId="0" fontId="182" fillId="0" borderId="0"/>
    <xf numFmtId="0" fontId="183" fillId="0" borderId="0" applyFill="0" applyBorder="0" applyProtection="0">
      <alignment horizontal="centerContinuous" vertical="center"/>
    </xf>
    <xf numFmtId="0" fontId="184" fillId="22" borderId="0" applyFill="0" applyBorder="0" applyProtection="0">
      <alignment horizontal="center" vertical="center"/>
    </xf>
    <xf numFmtId="0" fontId="185" fillId="0" borderId="15">
      <alignment horizontal="left"/>
    </xf>
    <xf numFmtId="0" fontId="93" fillId="23" borderId="1" applyNumberFormat="0" applyAlignment="0" applyProtection="0">
      <alignment vertical="center"/>
    </xf>
    <xf numFmtId="207" fontId="90" fillId="0" borderId="0">
      <protection locked="0"/>
    </xf>
    <xf numFmtId="0" fontId="186" fillId="0" borderId="0">
      <protection locked="0"/>
    </xf>
    <xf numFmtId="0" fontId="186" fillId="0" borderId="0">
      <protection locked="0"/>
    </xf>
    <xf numFmtId="0" fontId="187" fillId="0" borderId="0">
      <protection locked="0"/>
    </xf>
    <xf numFmtId="0" fontId="187" fillId="0" borderId="0">
      <protection locked="0"/>
    </xf>
    <xf numFmtId="0" fontId="39" fillId="24" borderId="11" applyNumberFormat="0" applyFont="0" applyAlignment="0" applyProtection="0">
      <alignment vertical="center"/>
    </xf>
    <xf numFmtId="0" fontId="188" fillId="0" borderId="0">
      <alignment vertical="center"/>
    </xf>
    <xf numFmtId="9" fontId="189" fillId="22" borderId="0" applyFill="0" applyBorder="0" applyProtection="0">
      <alignment horizontal="right"/>
    </xf>
    <xf numFmtId="10" fontId="189" fillId="0" borderId="0" applyFill="0" applyBorder="0" applyProtection="0">
      <alignment horizontal="right"/>
    </xf>
    <xf numFmtId="193" fontId="177" fillId="0" borderId="0">
      <alignment vertical="center"/>
    </xf>
    <xf numFmtId="178" fontId="39" fillId="0" borderId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/>
    <xf numFmtId="0" fontId="100" fillId="64" borderId="1" applyNumberFormat="0" applyAlignment="0" applyProtection="0">
      <alignment vertical="center"/>
    </xf>
    <xf numFmtId="4" fontId="187" fillId="0" borderId="0">
      <protection locked="0"/>
    </xf>
    <xf numFmtId="208" fontId="90" fillId="0" borderId="0">
      <protection locked="0"/>
    </xf>
    <xf numFmtId="0" fontId="190" fillId="0" borderId="0">
      <alignment vertical="center"/>
    </xf>
    <xf numFmtId="0" fontId="105" fillId="23" borderId="12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212" fontId="90" fillId="22" borderId="0" applyFill="0" applyBorder="0" applyProtection="0">
      <alignment horizontal="right"/>
    </xf>
    <xf numFmtId="209" fontId="90" fillId="0" borderId="0">
      <protection locked="0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0" fillId="0" borderId="0"/>
    <xf numFmtId="0" fontId="19" fillId="0" borderId="0">
      <alignment vertical="center"/>
    </xf>
    <xf numFmtId="0" fontId="90" fillId="0" borderId="0">
      <alignment vertical="center"/>
    </xf>
    <xf numFmtId="0" fontId="187" fillId="0" borderId="13">
      <protection locked="0"/>
    </xf>
    <xf numFmtId="210" fontId="90" fillId="0" borderId="0">
      <protection locked="0"/>
    </xf>
    <xf numFmtId="211" fontId="90" fillId="0" borderId="0">
      <protection locked="0"/>
    </xf>
    <xf numFmtId="0" fontId="16" fillId="0" borderId="0">
      <alignment vertical="center"/>
    </xf>
    <xf numFmtId="0" fontId="113" fillId="2" borderId="0" applyNumberFormat="0" applyBorder="0" applyAlignment="0" applyProtection="0"/>
    <xf numFmtId="0" fontId="19" fillId="2" borderId="0" applyNumberFormat="0" applyBorder="0" applyAlignment="0" applyProtection="0">
      <alignment vertical="center"/>
    </xf>
    <xf numFmtId="0" fontId="113" fillId="3" borderId="0" applyNumberFormat="0" applyBorder="0" applyAlignment="0" applyProtection="0"/>
    <xf numFmtId="0" fontId="19" fillId="3" borderId="0" applyNumberFormat="0" applyBorder="0" applyAlignment="0" applyProtection="0">
      <alignment vertical="center"/>
    </xf>
    <xf numFmtId="0" fontId="113" fillId="4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113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6" borderId="0" applyNumberFormat="0" applyBorder="0" applyAlignment="0" applyProtection="0"/>
    <xf numFmtId="0" fontId="19" fillId="6" borderId="0" applyNumberFormat="0" applyBorder="0" applyAlignment="0" applyProtection="0">
      <alignment vertical="center"/>
    </xf>
    <xf numFmtId="0" fontId="113" fillId="7" borderId="0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35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5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5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5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5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13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13" fillId="9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3" fillId="10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3" fillId="5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8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13" fillId="11" borderId="0" applyNumberFormat="0" applyBorder="0" applyAlignment="0" applyProtection="0"/>
    <xf numFmtId="0" fontId="19" fillId="11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5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5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5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5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14" fillId="12" borderId="0" applyNumberFormat="0" applyBorder="0" applyAlignment="0" applyProtection="0"/>
    <xf numFmtId="0" fontId="23" fillId="12" borderId="0" applyNumberFormat="0" applyBorder="0" applyAlignment="0" applyProtection="0">
      <alignment vertical="center"/>
    </xf>
    <xf numFmtId="0" fontId="114" fillId="9" borderId="0" applyNumberFormat="0" applyBorder="0" applyAlignment="0" applyProtection="0"/>
    <xf numFmtId="0" fontId="23" fillId="9" borderId="0" applyNumberFormat="0" applyBorder="0" applyAlignment="0" applyProtection="0">
      <alignment vertical="center"/>
    </xf>
    <xf numFmtId="0" fontId="114" fillId="10" borderId="0" applyNumberFormat="0" applyBorder="0" applyAlignment="0" applyProtection="0"/>
    <xf numFmtId="0" fontId="23" fillId="10" borderId="0" applyNumberFormat="0" applyBorder="0" applyAlignment="0" applyProtection="0">
      <alignment vertical="center"/>
    </xf>
    <xf numFmtId="0" fontId="114" fillId="13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14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15" borderId="0" applyNumberFormat="0" applyBorder="0" applyAlignment="0" applyProtection="0"/>
    <xf numFmtId="0" fontId="23" fillId="15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91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91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191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1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91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9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91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91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191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9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114" fillId="16" borderId="0" applyNumberFormat="0" applyBorder="0" applyAlignment="0" applyProtection="0"/>
    <xf numFmtId="0" fontId="23" fillId="16" borderId="0" applyNumberFormat="0" applyBorder="0" applyAlignment="0" applyProtection="0">
      <alignment vertical="center"/>
    </xf>
    <xf numFmtId="0" fontId="114" fillId="17" borderId="0" applyNumberFormat="0" applyBorder="0" applyAlignment="0" applyProtection="0"/>
    <xf numFmtId="0" fontId="23" fillId="17" borderId="0" applyNumberFormat="0" applyBorder="0" applyAlignment="0" applyProtection="0">
      <alignment vertical="center"/>
    </xf>
    <xf numFmtId="0" fontId="114" fillId="18" borderId="0" applyNumberFormat="0" applyBorder="0" applyAlignment="0" applyProtection="0"/>
    <xf numFmtId="0" fontId="23" fillId="18" borderId="0" applyNumberFormat="0" applyBorder="0" applyAlignment="0" applyProtection="0">
      <alignment vertical="center"/>
    </xf>
    <xf numFmtId="0" fontId="114" fillId="13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14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19" borderId="0" applyNumberFormat="0" applyBorder="0" applyAlignment="0" applyProtection="0"/>
    <xf numFmtId="0" fontId="23" fillId="19" borderId="0" applyNumberFormat="0" applyBorder="0" applyAlignment="0" applyProtection="0">
      <alignment vertical="center"/>
    </xf>
    <xf numFmtId="200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15" fillId="3" borderId="0" applyNumberFormat="0" applyBorder="0" applyAlignment="0" applyProtection="0"/>
    <xf numFmtId="0" fontId="49" fillId="3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47" fillId="20" borderId="1" applyNumberFormat="0" applyAlignment="0" applyProtection="0">
      <alignment vertical="center"/>
    </xf>
    <xf numFmtId="0" fontId="116" fillId="20" borderId="1" applyNumberFormat="0" applyAlignment="0" applyProtection="0"/>
    <xf numFmtId="0" fontId="47" fillId="20" borderId="1" applyNumberFormat="0" applyAlignment="0" applyProtection="0">
      <alignment vertical="center"/>
    </xf>
    <xf numFmtId="0" fontId="117" fillId="21" borderId="2" applyNumberFormat="0" applyAlignment="0" applyProtection="0"/>
    <xf numFmtId="0" fontId="55" fillId="21" borderId="2" applyNumberFormat="0" applyAlignment="0" applyProtection="0">
      <alignment vertical="center"/>
    </xf>
    <xf numFmtId="191" fontId="38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119" fillId="4" borderId="0" applyNumberFormat="0" applyBorder="0" applyAlignment="0" applyProtection="0"/>
    <xf numFmtId="0" fontId="64" fillId="4" borderId="0" applyNumberFormat="0" applyBorder="0" applyAlignment="0" applyProtection="0">
      <alignment vertical="center"/>
    </xf>
    <xf numFmtId="38" fontId="181" fillId="22" borderId="0" applyNumberFormat="0" applyBorder="0" applyAlignment="0" applyProtection="0"/>
    <xf numFmtId="38" fontId="40" fillId="22" borderId="0" applyNumberFormat="0" applyBorder="0" applyAlignment="0" applyProtection="0"/>
    <xf numFmtId="38" fontId="181" fillId="22" borderId="0" applyNumberFormat="0" applyBorder="0" applyAlignment="0" applyProtection="0"/>
    <xf numFmtId="0" fontId="179" fillId="0" borderId="4">
      <alignment horizontal="left" vertical="center"/>
    </xf>
    <xf numFmtId="0" fontId="42" fillId="0" borderId="4">
      <alignment horizontal="left" vertical="center"/>
    </xf>
    <xf numFmtId="0" fontId="179" fillId="0" borderId="4">
      <alignment horizontal="left" vertical="center"/>
    </xf>
    <xf numFmtId="0" fontId="42" fillId="0" borderId="4">
      <alignment horizontal="left" vertical="center"/>
    </xf>
    <xf numFmtId="0" fontId="179" fillId="0" borderId="4">
      <alignment horizontal="left" vertical="center"/>
    </xf>
    <xf numFmtId="0" fontId="42" fillId="0" borderId="4">
      <alignment horizontal="left" vertical="center"/>
    </xf>
    <xf numFmtId="0" fontId="18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20" fillId="0" borderId="7" applyNumberFormat="0" applyFill="0" applyAlignment="0" applyProtection="0"/>
    <xf numFmtId="0" fontId="63" fillId="0" borderId="7" applyNumberFormat="0" applyFill="0" applyAlignment="0" applyProtection="0">
      <alignment vertical="center"/>
    </xf>
    <xf numFmtId="0" fontId="120" fillId="0" borderId="0" applyNumberForma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10" fontId="40" fillId="24" borderId="8" applyNumberFormat="0" applyBorder="0" applyAlignment="0" applyProtection="0"/>
    <xf numFmtId="10" fontId="181" fillId="22" borderId="8" applyNumberFormat="0" applyBorder="0" applyAlignment="0" applyProtection="0"/>
    <xf numFmtId="10" fontId="40" fillId="24" borderId="8" applyNumberFormat="0" applyBorder="0" applyAlignment="0" applyProtection="0"/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21" fillId="7" borderId="1" applyNumberFormat="0" applyAlignment="0" applyProtection="0"/>
    <xf numFmtId="0" fontId="121" fillId="7" borderId="1" applyNumberFormat="0" applyAlignment="0" applyProtection="0"/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22" fillId="0" borderId="9" applyNumberFormat="0" applyFill="0" applyAlignment="0" applyProtection="0"/>
    <xf numFmtId="0" fontId="56" fillId="0" borderId="9" applyNumberFormat="0" applyFill="0" applyAlignment="0" applyProtection="0">
      <alignment vertical="center"/>
    </xf>
    <xf numFmtId="0" fontId="44" fillId="0" borderId="90"/>
    <xf numFmtId="0" fontId="182" fillId="0" borderId="90"/>
    <xf numFmtId="0" fontId="182" fillId="0" borderId="90"/>
    <xf numFmtId="0" fontId="44" fillId="0" borderId="90"/>
    <xf numFmtId="0" fontId="44" fillId="0" borderId="90"/>
    <xf numFmtId="0" fontId="44" fillId="0" borderId="90"/>
    <xf numFmtId="0" fontId="182" fillId="0" borderId="90"/>
    <xf numFmtId="0" fontId="182" fillId="0" borderId="90"/>
    <xf numFmtId="0" fontId="182" fillId="0" borderId="90"/>
    <xf numFmtId="0" fontId="44" fillId="0" borderId="90"/>
    <xf numFmtId="0" fontId="182" fillId="0" borderId="90"/>
    <xf numFmtId="0" fontId="182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123" fillId="25" borderId="0" applyNumberFormat="0" applyBorder="0" applyAlignment="0" applyProtection="0"/>
    <xf numFmtId="0" fontId="52" fillId="25" borderId="0" applyNumberFormat="0" applyBorder="0" applyAlignment="0" applyProtection="0">
      <alignment vertical="center"/>
    </xf>
    <xf numFmtId="0" fontId="38" fillId="26" borderId="11" applyNumberFormat="0" applyFont="0" applyAlignment="0" applyProtection="0"/>
    <xf numFmtId="0" fontId="124" fillId="20" borderId="12" applyNumberFormat="0" applyAlignment="0" applyProtection="0"/>
    <xf numFmtId="0" fontId="65" fillId="20" borderId="12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77" fillId="0" borderId="13" applyNumberFormat="0" applyFont="0" applyFill="0" applyAlignment="0" applyProtection="0"/>
    <xf numFmtId="0" fontId="37" fillId="0" borderId="13" applyNumberFormat="0" applyFont="0" applyFill="0" applyAlignment="0" applyProtection="0"/>
    <xf numFmtId="0" fontId="177" fillId="0" borderId="13" applyNumberFormat="0" applyFont="0" applyFill="0" applyAlignment="0" applyProtection="0"/>
    <xf numFmtId="0" fontId="126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1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91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91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9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191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91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191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9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9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51" fillId="0" borderId="0">
      <alignment vertical="center"/>
    </xf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42" fillId="5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195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195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197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197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9" fillId="0" borderId="0" applyProtection="0"/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177" fontId="39" fillId="0" borderId="0" applyProtection="0"/>
    <xf numFmtId="177" fontId="39" fillId="0" borderId="0" applyProtection="0"/>
    <xf numFmtId="226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8" fontId="39" fillId="0" borderId="0" applyFont="0" applyFill="0" applyBorder="0" applyAlignment="0" applyProtection="0"/>
    <xf numFmtId="0" fontId="39" fillId="0" borderId="0" applyProtection="0"/>
    <xf numFmtId="177" fontId="39" fillId="0" borderId="0" applyProtection="0"/>
    <xf numFmtId="214" fontId="39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214" fontId="39" fillId="0" borderId="0" applyFont="0" applyFill="0" applyBorder="0" applyAlignment="0" applyProtection="0"/>
    <xf numFmtId="41" fontId="112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9" fillId="0" borderId="0" applyProtection="0"/>
    <xf numFmtId="177" fontId="39" fillId="0" borderId="0" applyProtection="0"/>
    <xf numFmtId="0" fontId="39" fillId="0" borderId="0" applyProtection="0"/>
    <xf numFmtId="0" fontId="39" fillId="0" borderId="0" applyProtection="0"/>
    <xf numFmtId="0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9" fillId="0" borderId="0" applyProtection="0"/>
    <xf numFmtId="0" fontId="39" fillId="0" borderId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Protection="0"/>
    <xf numFmtId="177" fontId="39" fillId="0" borderId="0" applyProtection="0"/>
    <xf numFmtId="177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13" fontId="39" fillId="0" borderId="0" applyFont="0" applyFill="0" applyBorder="0" applyAlignment="0" applyProtection="0"/>
    <xf numFmtId="178" fontId="39" fillId="0" borderId="0" applyProtection="0"/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8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9" fillId="0" borderId="0" applyProtection="0"/>
    <xf numFmtId="0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13" fontId="39" fillId="0" borderId="0" applyFont="0" applyFill="0" applyBorder="0" applyAlignment="0" applyProtection="0"/>
    <xf numFmtId="227" fontId="39" fillId="0" borderId="0" applyFont="0" applyFill="0" applyBorder="0" applyAlignment="0" applyProtection="0"/>
    <xf numFmtId="177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28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7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45" fillId="0" borderId="84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98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198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1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9" fillId="0" borderId="0">
      <alignment vertical="center"/>
    </xf>
    <xf numFmtId="0" fontId="148" fillId="0" borderId="86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201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20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202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202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203" fillId="0" borderId="0">
      <alignment vertical="center"/>
    </xf>
    <xf numFmtId="0" fontId="66" fillId="0" borderId="0">
      <alignment vertical="center"/>
    </xf>
    <xf numFmtId="0" fontId="203" fillId="0" borderId="0">
      <alignment vertical="center"/>
    </xf>
    <xf numFmtId="0" fontId="66" fillId="0" borderId="0">
      <alignment vertical="center"/>
    </xf>
    <xf numFmtId="176" fontId="39" fillId="0" borderId="0" applyFont="0" applyFill="0" applyBorder="0" applyAlignment="0" applyProtection="0"/>
    <xf numFmtId="215" fontId="39" fillId="0" borderId="0" applyFont="0" applyFill="0" applyBorder="0" applyAlignment="0" applyProtection="0"/>
    <xf numFmtId="176" fontId="39" fillId="0" borderId="0" applyFont="0" applyFill="0" applyBorder="0" applyAlignment="0" applyProtection="0"/>
    <xf numFmtId="42" fontId="38" fillId="0" borderId="0" applyFont="0" applyFill="0" applyBorder="0" applyAlignment="0" applyProtection="0"/>
    <xf numFmtId="0" fontId="39" fillId="0" borderId="0"/>
    <xf numFmtId="0" fontId="137" fillId="0" borderId="0">
      <alignment vertical="center"/>
    </xf>
    <xf numFmtId="0" fontId="39" fillId="0" borderId="0"/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7" fillId="0" borderId="0"/>
    <xf numFmtId="0" fontId="37" fillId="0" borderId="0"/>
    <xf numFmtId="0" fontId="137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137" fillId="0" borderId="0">
      <alignment vertical="center"/>
    </xf>
    <xf numFmtId="0" fontId="38" fillId="0" borderId="0"/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137" fillId="0" borderId="0">
      <alignment vertical="center"/>
    </xf>
    <xf numFmtId="0" fontId="38" fillId="0" borderId="0"/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110" fillId="0" borderId="0"/>
    <xf numFmtId="0" fontId="38" fillId="0" borderId="0"/>
    <xf numFmtId="0" fontId="38" fillId="0" borderId="0"/>
    <xf numFmtId="0" fontId="51" fillId="0" borderId="0"/>
    <xf numFmtId="0" fontId="112" fillId="0" borderId="0"/>
    <xf numFmtId="0" fontId="112" fillId="0" borderId="0"/>
    <xf numFmtId="0" fontId="38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39" fillId="0" borderId="0"/>
    <xf numFmtId="0" fontId="19" fillId="0" borderId="0">
      <alignment vertical="center"/>
    </xf>
    <xf numFmtId="0" fontId="19" fillId="0" borderId="0">
      <alignment vertical="center"/>
    </xf>
    <xf numFmtId="0" fontId="39" fillId="0" borderId="0"/>
    <xf numFmtId="0" fontId="39" fillId="0" borderId="0"/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204" fillId="0" borderId="0"/>
    <xf numFmtId="0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20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9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9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7" fillId="0" borderId="0"/>
    <xf numFmtId="0" fontId="39" fillId="0" borderId="0"/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9" fillId="0" borderId="0"/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9" fillId="0" borderId="0"/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9" fillId="0" borderId="0" applyProtection="0"/>
    <xf numFmtId="0" fontId="39" fillId="0" borderId="0"/>
    <xf numFmtId="0" fontId="19" fillId="0" borderId="0">
      <alignment vertical="center"/>
    </xf>
    <xf numFmtId="0" fontId="39" fillId="0" borderId="0" applyProtection="0"/>
    <xf numFmtId="0" fontId="39" fillId="0" borderId="0" applyProtection="0"/>
    <xf numFmtId="0" fontId="19" fillId="0" borderId="0">
      <alignment vertical="center"/>
    </xf>
    <xf numFmtId="0" fontId="137" fillId="0" borderId="0">
      <alignment vertical="center"/>
    </xf>
    <xf numFmtId="0" fontId="39" fillId="0" borderId="0" applyProtection="0"/>
    <xf numFmtId="0" fontId="19" fillId="0" borderId="0">
      <alignment vertical="center"/>
    </xf>
    <xf numFmtId="0" fontId="39" fillId="0" borderId="0"/>
    <xf numFmtId="0" fontId="19" fillId="0" borderId="0">
      <alignment vertical="center"/>
    </xf>
    <xf numFmtId="0" fontId="39" fillId="0" borderId="0"/>
    <xf numFmtId="0" fontId="39" fillId="0" borderId="0" applyProtection="0"/>
    <xf numFmtId="0" fontId="19" fillId="0" borderId="0">
      <alignment vertical="center"/>
    </xf>
    <xf numFmtId="0" fontId="39" fillId="0" borderId="0" applyProtection="0"/>
    <xf numFmtId="0" fontId="137" fillId="0" borderId="0">
      <alignment vertical="center"/>
    </xf>
    <xf numFmtId="0" fontId="39" fillId="0" borderId="0" applyProtection="0"/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6" fillId="0" borderId="0">
      <alignment vertical="center"/>
    </xf>
    <xf numFmtId="0" fontId="38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7" fillId="0" borderId="0"/>
    <xf numFmtId="0" fontId="38" fillId="0" borderId="0"/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39" fillId="0" borderId="0"/>
    <xf numFmtId="0" fontId="137" fillId="0" borderId="0">
      <alignment vertical="center"/>
    </xf>
    <xf numFmtId="0" fontId="39" fillId="0" borderId="0"/>
    <xf numFmtId="0" fontId="19" fillId="0" borderId="0">
      <alignment vertical="center"/>
    </xf>
    <xf numFmtId="0" fontId="107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2" fillId="0" borderId="10"/>
    <xf numFmtId="0" fontId="44" fillId="0" borderId="10"/>
    <xf numFmtId="0" fontId="44" fillId="0" borderId="10"/>
    <xf numFmtId="0" fontId="44" fillId="0" borderId="10"/>
    <xf numFmtId="0" fontId="182" fillId="0" borderId="10"/>
    <xf numFmtId="0" fontId="182" fillId="0" borderId="10"/>
    <xf numFmtId="0" fontId="182" fillId="0" borderId="10"/>
    <xf numFmtId="0" fontId="44" fillId="0" borderId="10"/>
    <xf numFmtId="0" fontId="182" fillId="0" borderId="10"/>
    <xf numFmtId="0" fontId="182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53" borderId="82" applyNumberFormat="0" applyFon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53" borderId="82" applyNumberFormat="0" applyFon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69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206" fillId="2" borderId="0" applyNumberFormat="0" applyBorder="0" applyAlignment="0" applyProtection="0">
      <alignment vertical="center"/>
    </xf>
    <xf numFmtId="0" fontId="206" fillId="2" borderId="0" applyNumberFormat="0" applyBorder="0" applyAlignment="0" applyProtection="0">
      <alignment vertical="center"/>
    </xf>
    <xf numFmtId="0" fontId="206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06" fillId="3" borderId="0" applyNumberFormat="0" applyBorder="0" applyAlignment="0" applyProtection="0">
      <alignment vertical="center"/>
    </xf>
    <xf numFmtId="0" fontId="206" fillId="3" borderId="0" applyNumberFormat="0" applyBorder="0" applyAlignment="0" applyProtection="0">
      <alignment vertical="center"/>
    </xf>
    <xf numFmtId="0" fontId="206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06" fillId="4" borderId="0" applyNumberFormat="0" applyBorder="0" applyAlignment="0" applyProtection="0">
      <alignment vertical="center"/>
    </xf>
    <xf numFmtId="0" fontId="206" fillId="4" borderId="0" applyNumberFormat="0" applyBorder="0" applyAlignment="0" applyProtection="0">
      <alignment vertical="center"/>
    </xf>
    <xf numFmtId="0" fontId="206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6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206" fillId="6" borderId="0" applyNumberFormat="0" applyBorder="0" applyAlignment="0" applyProtection="0">
      <alignment vertical="center"/>
    </xf>
    <xf numFmtId="0" fontId="206" fillId="6" borderId="0" applyNumberFormat="0" applyBorder="0" applyAlignment="0" applyProtection="0">
      <alignment vertical="center"/>
    </xf>
    <xf numFmtId="0" fontId="206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206" fillId="7" borderId="0" applyNumberFormat="0" applyBorder="0" applyAlignment="0" applyProtection="0">
      <alignment vertical="center"/>
    </xf>
    <xf numFmtId="0" fontId="206" fillId="7" borderId="0" applyNumberFormat="0" applyBorder="0" applyAlignment="0" applyProtection="0">
      <alignment vertical="center"/>
    </xf>
    <xf numFmtId="0" fontId="206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206" fillId="9" borderId="0" applyNumberFormat="0" applyBorder="0" applyAlignment="0" applyProtection="0">
      <alignment vertical="center"/>
    </xf>
    <xf numFmtId="0" fontId="206" fillId="9" borderId="0" applyNumberFormat="0" applyBorder="0" applyAlignment="0" applyProtection="0">
      <alignment vertical="center"/>
    </xf>
    <xf numFmtId="0" fontId="206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206" fillId="10" borderId="0" applyNumberFormat="0" applyBorder="0" applyAlignment="0" applyProtection="0">
      <alignment vertical="center"/>
    </xf>
    <xf numFmtId="0" fontId="206" fillId="10" borderId="0" applyNumberFormat="0" applyBorder="0" applyAlignment="0" applyProtection="0">
      <alignment vertical="center"/>
    </xf>
    <xf numFmtId="0" fontId="206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206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206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206" fillId="11" borderId="0" applyNumberFormat="0" applyBorder="0" applyAlignment="0" applyProtection="0">
      <alignment vertical="center"/>
    </xf>
    <xf numFmtId="0" fontId="206" fillId="11" borderId="0" applyNumberFormat="0" applyBorder="0" applyAlignment="0" applyProtection="0">
      <alignment vertical="center"/>
    </xf>
    <xf numFmtId="0" fontId="206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07" fillId="12" borderId="0" applyNumberFormat="0" applyBorder="0" applyAlignment="0" applyProtection="0">
      <alignment vertical="center"/>
    </xf>
    <xf numFmtId="0" fontId="207" fillId="12" borderId="0" applyNumberFormat="0" applyBorder="0" applyAlignment="0" applyProtection="0">
      <alignment vertical="center"/>
    </xf>
    <xf numFmtId="0" fontId="207" fillId="12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07" fillId="15" borderId="0" applyNumberFormat="0" applyBorder="0" applyAlignment="0" applyProtection="0">
      <alignment vertical="center"/>
    </xf>
    <xf numFmtId="0" fontId="207" fillId="15" borderId="0" applyNumberFormat="0" applyBorder="0" applyAlignment="0" applyProtection="0">
      <alignment vertical="center"/>
    </xf>
    <xf numFmtId="0" fontId="207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07" fillId="16" borderId="0" applyNumberFormat="0" applyBorder="0" applyAlignment="0" applyProtection="0">
      <alignment vertical="center"/>
    </xf>
    <xf numFmtId="0" fontId="207" fillId="16" borderId="0" applyNumberFormat="0" applyBorder="0" applyAlignment="0" applyProtection="0">
      <alignment vertical="center"/>
    </xf>
    <xf numFmtId="0" fontId="207" fillId="16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07" fillId="17" borderId="0" applyNumberFormat="0" applyBorder="0" applyAlignment="0" applyProtection="0">
      <alignment vertical="center"/>
    </xf>
    <xf numFmtId="0" fontId="207" fillId="17" borderId="0" applyNumberFormat="0" applyBorder="0" applyAlignment="0" applyProtection="0">
      <alignment vertical="center"/>
    </xf>
    <xf numFmtId="0" fontId="207" fillId="17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07" fillId="18" borderId="0" applyNumberFormat="0" applyBorder="0" applyAlignment="0" applyProtection="0">
      <alignment vertical="center"/>
    </xf>
    <xf numFmtId="0" fontId="207" fillId="18" borderId="0" applyNumberFormat="0" applyBorder="0" applyAlignment="0" applyProtection="0">
      <alignment vertical="center"/>
    </xf>
    <xf numFmtId="0" fontId="207" fillId="18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207" fillId="13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207" fillId="14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07" fillId="19" borderId="0" applyNumberFormat="0" applyBorder="0" applyAlignment="0" applyProtection="0">
      <alignment vertical="center"/>
    </xf>
    <xf numFmtId="0" fontId="207" fillId="19" borderId="0" applyNumberFormat="0" applyBorder="0" applyAlignment="0" applyProtection="0">
      <alignment vertical="center"/>
    </xf>
    <xf numFmtId="0" fontId="207" fillId="1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47" fillId="69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47" fillId="69" borderId="1" applyNumberFormat="0" applyAlignment="0" applyProtection="0">
      <alignment vertical="center"/>
    </xf>
    <xf numFmtId="0" fontId="47" fillId="69" borderId="1" applyNumberFormat="0" applyAlignment="0" applyProtection="0">
      <alignment vertical="center"/>
    </xf>
    <xf numFmtId="0" fontId="47" fillId="69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209" fillId="20" borderId="1" applyNumberFormat="0" applyAlignment="0" applyProtection="0">
      <alignment vertical="center"/>
    </xf>
    <xf numFmtId="0" fontId="209" fillId="20" borderId="1" applyNumberFormat="0" applyAlignment="0" applyProtection="0">
      <alignment vertical="center"/>
    </xf>
    <xf numFmtId="0" fontId="209" fillId="20" borderId="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210" fillId="3" borderId="0" applyNumberFormat="0" applyBorder="0" applyAlignment="0" applyProtection="0">
      <alignment vertical="center"/>
    </xf>
    <xf numFmtId="0" fontId="210" fillId="3" borderId="0" applyNumberFormat="0" applyBorder="0" applyAlignment="0" applyProtection="0">
      <alignment vertical="center"/>
    </xf>
    <xf numFmtId="0" fontId="210" fillId="3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206" fillId="26" borderId="11" applyNumberFormat="0" applyFont="0" applyAlignment="0" applyProtection="0">
      <alignment vertical="center"/>
    </xf>
    <xf numFmtId="0" fontId="206" fillId="26" borderId="11" applyNumberFormat="0" applyFont="0" applyAlignment="0" applyProtection="0">
      <alignment vertical="center"/>
    </xf>
    <xf numFmtId="0" fontId="206" fillId="26" borderId="11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211" fillId="0" borderId="0" applyFont="0" applyFill="0" applyBorder="0" applyAlignment="0" applyProtection="0">
      <alignment vertical="center"/>
    </xf>
    <xf numFmtId="9" fontId="211" fillId="0" borderId="0" applyFont="0" applyFill="0" applyBorder="0" applyAlignment="0" applyProtection="0">
      <alignment vertical="center"/>
    </xf>
    <xf numFmtId="9" fontId="211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212" fillId="25" borderId="0" applyNumberFormat="0" applyBorder="0" applyAlignment="0" applyProtection="0">
      <alignment vertical="center"/>
    </xf>
    <xf numFmtId="0" fontId="212" fillId="25" borderId="0" applyNumberFormat="0" applyBorder="0" applyAlignment="0" applyProtection="0">
      <alignment vertical="center"/>
    </xf>
    <xf numFmtId="0" fontId="212" fillId="25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55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214" fillId="21" borderId="2" applyNumberFormat="0" applyAlignment="0" applyProtection="0">
      <alignment vertical="center"/>
    </xf>
    <xf numFmtId="0" fontId="214" fillId="21" borderId="2" applyNumberFormat="0" applyAlignment="0" applyProtection="0">
      <alignment vertical="center"/>
    </xf>
    <xf numFmtId="0" fontId="214" fillId="21" borderId="2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41" fontId="206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1" fillId="0" borderId="0" applyFont="0" applyFill="0" applyBorder="0" applyAlignment="0" applyProtection="0">
      <alignment vertical="center"/>
    </xf>
    <xf numFmtId="41" fontId="21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1" fillId="0" borderId="0" applyFont="0" applyFill="0" applyBorder="0" applyAlignment="0" applyProtection="0">
      <alignment vertical="center"/>
    </xf>
    <xf numFmtId="41" fontId="211" fillId="0" borderId="0" applyFont="0" applyFill="0" applyBorder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216" fillId="0" borderId="9" applyNumberFormat="0" applyFill="0" applyAlignment="0" applyProtection="0">
      <alignment vertical="center"/>
    </xf>
    <xf numFmtId="0" fontId="216" fillId="0" borderId="9" applyNumberFormat="0" applyFill="0" applyAlignment="0" applyProtection="0">
      <alignment vertical="center"/>
    </xf>
    <xf numFmtId="0" fontId="216" fillId="0" borderId="9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93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93" applyNumberFormat="0" applyFill="0" applyAlignment="0" applyProtection="0">
      <alignment vertical="center"/>
    </xf>
    <xf numFmtId="0" fontId="57" fillId="0" borderId="93" applyNumberFormat="0" applyFill="0" applyAlignment="0" applyProtection="0">
      <alignment vertical="center"/>
    </xf>
    <xf numFmtId="0" fontId="57" fillId="0" borderId="9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217" fillId="0" borderId="14" applyNumberFormat="0" applyFill="0" applyAlignment="0" applyProtection="0">
      <alignment vertical="center"/>
    </xf>
    <xf numFmtId="0" fontId="217" fillId="0" borderId="14" applyNumberFormat="0" applyFill="0" applyAlignment="0" applyProtection="0">
      <alignment vertical="center"/>
    </xf>
    <xf numFmtId="0" fontId="217" fillId="0" borderId="14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25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25" borderId="1" applyNumberFormat="0" applyAlignment="0" applyProtection="0">
      <alignment vertical="center"/>
    </xf>
    <xf numFmtId="0" fontId="58" fillId="25" borderId="1" applyNumberFormat="0" applyAlignment="0" applyProtection="0">
      <alignment vertical="center"/>
    </xf>
    <xf numFmtId="0" fontId="58" fillId="25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218" fillId="7" borderId="1" applyNumberFormat="0" applyAlignment="0" applyProtection="0">
      <alignment vertical="center"/>
    </xf>
    <xf numFmtId="0" fontId="218" fillId="7" borderId="1" applyNumberFormat="0" applyAlignment="0" applyProtection="0">
      <alignment vertical="center"/>
    </xf>
    <xf numFmtId="0" fontId="218" fillId="7" borderId="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219" fillId="0" borderId="94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219" fillId="0" borderId="94" applyNumberFormat="0" applyFill="0" applyAlignment="0" applyProtection="0">
      <alignment vertical="center"/>
    </xf>
    <xf numFmtId="0" fontId="219" fillId="0" borderId="94" applyNumberFormat="0" applyFill="0" applyAlignment="0" applyProtection="0">
      <alignment vertical="center"/>
    </xf>
    <xf numFmtId="0" fontId="219" fillId="0" borderId="94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220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220" fillId="0" borderId="6" applyNumberFormat="0" applyFill="0" applyAlignment="0" applyProtection="0">
      <alignment vertical="center"/>
    </xf>
    <xf numFmtId="0" fontId="220" fillId="0" borderId="6" applyNumberFormat="0" applyFill="0" applyAlignment="0" applyProtection="0">
      <alignment vertical="center"/>
    </xf>
    <xf numFmtId="0" fontId="220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221" fillId="0" borderId="95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221" fillId="0" borderId="95" applyNumberFormat="0" applyFill="0" applyAlignment="0" applyProtection="0">
      <alignment vertical="center"/>
    </xf>
    <xf numFmtId="0" fontId="221" fillId="0" borderId="95" applyNumberFormat="0" applyFill="0" applyAlignment="0" applyProtection="0">
      <alignment vertical="center"/>
    </xf>
    <xf numFmtId="0" fontId="221" fillId="0" borderId="95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221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223" fillId="4" borderId="0" applyNumberFormat="0" applyBorder="0" applyAlignment="0" applyProtection="0">
      <alignment vertical="center"/>
    </xf>
    <xf numFmtId="0" fontId="223" fillId="4" borderId="0" applyNumberFormat="0" applyBorder="0" applyAlignment="0" applyProtection="0">
      <alignment vertical="center"/>
    </xf>
    <xf numFmtId="0" fontId="223" fillId="4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69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65" fillId="69" borderId="12" applyNumberFormat="0" applyAlignment="0" applyProtection="0">
      <alignment vertical="center"/>
    </xf>
    <xf numFmtId="0" fontId="65" fillId="69" borderId="12" applyNumberFormat="0" applyAlignment="0" applyProtection="0">
      <alignment vertical="center"/>
    </xf>
    <xf numFmtId="0" fontId="65" fillId="69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224" fillId="20" borderId="12" applyNumberFormat="0" applyAlignment="0" applyProtection="0">
      <alignment vertical="center"/>
    </xf>
    <xf numFmtId="0" fontId="224" fillId="20" borderId="12" applyNumberFormat="0" applyAlignment="0" applyProtection="0">
      <alignment vertical="center"/>
    </xf>
    <xf numFmtId="0" fontId="224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21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1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1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15" fillId="0" borderId="0">
      <alignment vertical="center"/>
    </xf>
    <xf numFmtId="0" fontId="1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06" fillId="0" borderId="0">
      <alignment vertical="center"/>
    </xf>
    <xf numFmtId="0" fontId="70" fillId="0" borderId="0"/>
    <xf numFmtId="0" fontId="90" fillId="0" borderId="0">
      <alignment vertical="center"/>
    </xf>
    <xf numFmtId="0" fontId="7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/>
    <xf numFmtId="0" fontId="38" fillId="0" borderId="0"/>
    <xf numFmtId="0" fontId="227" fillId="0" borderId="0">
      <alignment vertical="center"/>
    </xf>
    <xf numFmtId="0" fontId="227" fillId="0" borderId="0">
      <alignment vertical="center"/>
    </xf>
    <xf numFmtId="0" fontId="206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06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06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06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38" fillId="0" borderId="0"/>
    <xf numFmtId="0" fontId="90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38" fillId="0" borderId="0"/>
    <xf numFmtId="0" fontId="90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206" fillId="0" borderId="0">
      <alignment vertical="center"/>
    </xf>
    <xf numFmtId="0" fontId="90" fillId="0" borderId="0">
      <alignment vertical="center"/>
    </xf>
    <xf numFmtId="0" fontId="38" fillId="0" borderId="0"/>
    <xf numFmtId="0" fontId="90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206" fillId="0" borderId="0">
      <alignment vertical="center"/>
    </xf>
    <xf numFmtId="0" fontId="90" fillId="0" borderId="0">
      <alignment vertical="center"/>
    </xf>
    <xf numFmtId="0" fontId="37" fillId="0" borderId="0" applyNumberFormat="0" applyFont="0" applyFill="0" applyBorder="0" applyAlignment="0" applyProtection="0"/>
    <xf numFmtId="0" fontId="13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06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25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28" fillId="0" borderId="0" applyNumberFormat="0" applyFill="0" applyBorder="0" applyAlignment="0" applyProtection="0">
      <alignment vertical="center"/>
    </xf>
    <xf numFmtId="0" fontId="22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53" borderId="82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53" borderId="82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82" fillId="0" borderId="10"/>
    <xf numFmtId="0" fontId="44" fillId="0" borderId="1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53" borderId="82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53" borderId="82" applyNumberFormat="0" applyFon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3" borderId="82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3" borderId="82" applyNumberFormat="0" applyFon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3" borderId="82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9" fontId="21" fillId="0" borderId="96">
      <alignment horizontal="center" vertical="center"/>
    </xf>
    <xf numFmtId="49" fontId="21" fillId="0" borderId="96">
      <alignment horizontal="center" vertical="center"/>
    </xf>
    <xf numFmtId="230" fontId="38" fillId="0" borderId="0" applyFont="0" applyFill="0" applyBorder="0" applyAlignment="0" applyProtection="0">
      <alignment vertical="center"/>
    </xf>
    <xf numFmtId="38" fontId="39" fillId="0" borderId="97">
      <alignment horizontal="right"/>
    </xf>
    <xf numFmtId="0" fontId="37" fillId="0" borderId="0"/>
    <xf numFmtId="0" fontId="128" fillId="0" borderId="0"/>
    <xf numFmtId="0" fontId="21" fillId="0" borderId="0" applyFont="0" applyFill="0" applyBorder="0" applyAlignment="0" applyProtection="0"/>
    <xf numFmtId="0" fontId="37" fillId="0" borderId="0"/>
    <xf numFmtId="0" fontId="21" fillId="0" borderId="0" applyFont="0" applyFill="0" applyBorder="0" applyAlignment="0" applyProtection="0"/>
    <xf numFmtId="0" fontId="128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9" fillId="2" borderId="0" applyNumberFormat="0" applyBorder="0" applyAlignment="0" applyProtection="0">
      <alignment vertical="center"/>
    </xf>
    <xf numFmtId="0" fontId="113" fillId="59" borderId="0" applyNumberFormat="0" applyBorder="0" applyAlignment="0" applyProtection="0"/>
    <xf numFmtId="0" fontId="113" fillId="59" borderId="0" applyNumberFormat="0" applyBorder="0" applyAlignment="0" applyProtection="0"/>
    <xf numFmtId="0" fontId="113" fillId="2" borderId="0" applyNumberFormat="0" applyBorder="0" applyAlignment="0" applyProtection="0"/>
    <xf numFmtId="0" fontId="19" fillId="3" borderId="0" applyNumberFormat="0" applyBorder="0" applyAlignment="0" applyProtection="0">
      <alignment vertical="center"/>
    </xf>
    <xf numFmtId="0" fontId="113" fillId="60" borderId="0" applyNumberFormat="0" applyBorder="0" applyAlignment="0" applyProtection="0"/>
    <xf numFmtId="0" fontId="113" fillId="60" borderId="0" applyNumberFormat="0" applyBorder="0" applyAlignment="0" applyProtection="0"/>
    <xf numFmtId="0" fontId="113" fillId="3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113" fillId="61" borderId="0" applyNumberFormat="0" applyBorder="0" applyAlignment="0" applyProtection="0"/>
    <xf numFmtId="0" fontId="113" fillId="61" borderId="0" applyNumberFormat="0" applyBorder="0" applyAlignment="0" applyProtection="0"/>
    <xf numFmtId="0" fontId="113" fillId="4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62" borderId="0" applyNumberFormat="0" applyBorder="0" applyAlignment="0" applyProtection="0"/>
    <xf numFmtId="0" fontId="113" fillId="62" borderId="0" applyNumberFormat="0" applyBorder="0" applyAlignment="0" applyProtection="0"/>
    <xf numFmtId="0" fontId="113" fillId="5" borderId="0" applyNumberFormat="0" applyBorder="0" applyAlignment="0" applyProtection="0"/>
    <xf numFmtId="0" fontId="19" fillId="6" borderId="0" applyNumberFormat="0" applyBorder="0" applyAlignment="0" applyProtection="0">
      <alignment vertical="center"/>
    </xf>
    <xf numFmtId="0" fontId="113" fillId="63" borderId="0" applyNumberFormat="0" applyBorder="0" applyAlignment="0" applyProtection="0"/>
    <xf numFmtId="0" fontId="113" fillId="63" borderId="0" applyNumberFormat="0" applyBorder="0" applyAlignment="0" applyProtection="0"/>
    <xf numFmtId="0" fontId="113" fillId="6" borderId="0" applyNumberFormat="0" applyBorder="0" applyAlignment="0" applyProtection="0"/>
    <xf numFmtId="0" fontId="19" fillId="7" borderId="0" applyNumberFormat="0" applyBorder="0" applyAlignment="0" applyProtection="0">
      <alignment vertical="center"/>
    </xf>
    <xf numFmtId="0" fontId="113" fillId="64" borderId="0" applyNumberFormat="0" applyBorder="0" applyAlignment="0" applyProtection="0"/>
    <xf numFmtId="0" fontId="113" fillId="64" borderId="0" applyNumberFormat="0" applyBorder="0" applyAlignment="0" applyProtection="0"/>
    <xf numFmtId="0" fontId="113" fillId="7" borderId="0" applyNumberFormat="0" applyBorder="0" applyAlignment="0" applyProtection="0"/>
    <xf numFmtId="0" fontId="19" fillId="2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241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135" fillId="2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241" fillId="2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90" fillId="5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241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135" fillId="3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19" fillId="60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241" fillId="3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90" fillId="6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241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135" fillId="4" borderId="0" applyNumberFormat="0" applyBorder="0" applyAlignment="0" applyProtection="0">
      <alignment vertical="center"/>
    </xf>
    <xf numFmtId="0" fontId="19" fillId="61" borderId="0" applyNumberFormat="0" applyBorder="0" applyAlignment="0" applyProtection="0">
      <alignment vertical="center"/>
    </xf>
    <xf numFmtId="0" fontId="19" fillId="61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241" fillId="4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90" fillId="6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241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135" fillId="5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241" fillId="5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241" fillId="3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135" fillId="6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19" fillId="63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241" fillId="31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90" fillId="6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241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135" fillId="7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19" fillId="64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241" fillId="32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90" fillId="6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3" fillId="65" borderId="0" applyNumberFormat="0" applyBorder="0" applyAlignment="0" applyProtection="0"/>
    <xf numFmtId="0" fontId="113" fillId="65" borderId="0" applyNumberFormat="0" applyBorder="0" applyAlignment="0" applyProtection="0"/>
    <xf numFmtId="0" fontId="113" fillId="8" borderId="0" applyNumberFormat="0" applyBorder="0" applyAlignment="0" applyProtection="0"/>
    <xf numFmtId="0" fontId="19" fillId="9" borderId="0" applyNumberFormat="0" applyBorder="0" applyAlignment="0" applyProtection="0">
      <alignment vertical="center"/>
    </xf>
    <xf numFmtId="0" fontId="113" fillId="66" borderId="0" applyNumberFormat="0" applyBorder="0" applyAlignment="0" applyProtection="0"/>
    <xf numFmtId="0" fontId="113" fillId="66" borderId="0" applyNumberFormat="0" applyBorder="0" applyAlignment="0" applyProtection="0"/>
    <xf numFmtId="0" fontId="113" fillId="9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13" fillId="67" borderId="0" applyNumberFormat="0" applyBorder="0" applyAlignment="0" applyProtection="0"/>
    <xf numFmtId="0" fontId="113" fillId="67" borderId="0" applyNumberFormat="0" applyBorder="0" applyAlignment="0" applyProtection="0"/>
    <xf numFmtId="0" fontId="113" fillId="10" borderId="0" applyNumberFormat="0" applyBorder="0" applyAlignment="0" applyProtection="0"/>
    <xf numFmtId="0" fontId="19" fillId="5" borderId="0" applyNumberFormat="0" applyBorder="0" applyAlignment="0" applyProtection="0">
      <alignment vertical="center"/>
    </xf>
    <xf numFmtId="0" fontId="113" fillId="62" borderId="0" applyNumberFormat="0" applyBorder="0" applyAlignment="0" applyProtection="0"/>
    <xf numFmtId="0" fontId="113" fillId="62" borderId="0" applyNumberFormat="0" applyBorder="0" applyAlignment="0" applyProtection="0"/>
    <xf numFmtId="0" fontId="113" fillId="5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13" fillId="65" borderId="0" applyNumberFormat="0" applyBorder="0" applyAlignment="0" applyProtection="0"/>
    <xf numFmtId="0" fontId="113" fillId="65" borderId="0" applyNumberFormat="0" applyBorder="0" applyAlignment="0" applyProtection="0"/>
    <xf numFmtId="0" fontId="113" fillId="8" borderId="0" applyNumberFormat="0" applyBorder="0" applyAlignment="0" applyProtection="0"/>
    <xf numFmtId="0" fontId="19" fillId="11" borderId="0" applyNumberFormat="0" applyBorder="0" applyAlignment="0" applyProtection="0">
      <alignment vertical="center"/>
    </xf>
    <xf numFmtId="0" fontId="113" fillId="68" borderId="0" applyNumberFormat="0" applyBorder="0" applyAlignment="0" applyProtection="0"/>
    <xf numFmtId="0" fontId="113" fillId="68" borderId="0" applyNumberFormat="0" applyBorder="0" applyAlignment="0" applyProtection="0"/>
    <xf numFmtId="0" fontId="113" fillId="11" borderId="0" applyNumberFormat="0" applyBorder="0" applyAlignment="0" applyProtection="0"/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241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5" fillId="8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241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241" fillId="3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135" fillId="9" borderId="0" applyNumberFormat="0" applyBorder="0" applyAlignment="0" applyProtection="0">
      <alignment vertical="center"/>
    </xf>
    <xf numFmtId="0" fontId="19" fillId="66" borderId="0" applyNumberFormat="0" applyBorder="0" applyAlignment="0" applyProtection="0">
      <alignment vertical="center"/>
    </xf>
    <xf numFmtId="0" fontId="19" fillId="66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241" fillId="34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90" fillId="6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241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9" fillId="67" borderId="0" applyNumberFormat="0" applyBorder="0" applyAlignment="0" applyProtection="0">
      <alignment vertical="center"/>
    </xf>
    <xf numFmtId="0" fontId="19" fillId="67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241" fillId="10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90" fillId="67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241" fillId="3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135" fillId="5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19" fillId="62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241" fillId="36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90" fillId="6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241" fillId="3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135" fillId="8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9" fillId="65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241" fillId="37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90" fillId="65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241" fillId="3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135" fillId="11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0" fontId="19" fillId="6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241" fillId="38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90" fillId="6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14" fillId="72" borderId="0" applyNumberFormat="0" applyBorder="0" applyAlignment="0" applyProtection="0"/>
    <xf numFmtId="0" fontId="114" fillId="72" borderId="0" applyNumberFormat="0" applyBorder="0" applyAlignment="0" applyProtection="0"/>
    <xf numFmtId="0" fontId="114" fillId="12" borderId="0" applyNumberFormat="0" applyBorder="0" applyAlignment="0" applyProtection="0"/>
    <xf numFmtId="0" fontId="23" fillId="9" borderId="0" applyNumberFormat="0" applyBorder="0" applyAlignment="0" applyProtection="0">
      <alignment vertical="center"/>
    </xf>
    <xf numFmtId="0" fontId="114" fillId="66" borderId="0" applyNumberFormat="0" applyBorder="0" applyAlignment="0" applyProtection="0"/>
    <xf numFmtId="0" fontId="114" fillId="66" borderId="0" applyNumberFormat="0" applyBorder="0" applyAlignment="0" applyProtection="0"/>
    <xf numFmtId="0" fontId="114" fillId="9" borderId="0" applyNumberFormat="0" applyBorder="0" applyAlignment="0" applyProtection="0"/>
    <xf numFmtId="0" fontId="23" fillId="10" borderId="0" applyNumberFormat="0" applyBorder="0" applyAlignment="0" applyProtection="0">
      <alignment vertical="center"/>
    </xf>
    <xf numFmtId="0" fontId="114" fillId="67" borderId="0" applyNumberFormat="0" applyBorder="0" applyAlignment="0" applyProtection="0"/>
    <xf numFmtId="0" fontId="114" fillId="67" borderId="0" applyNumberFormat="0" applyBorder="0" applyAlignment="0" applyProtection="0"/>
    <xf numFmtId="0" fontId="114" fillId="10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73" borderId="0" applyNumberFormat="0" applyBorder="0" applyAlignment="0" applyProtection="0"/>
    <xf numFmtId="0" fontId="114" fillId="73" borderId="0" applyNumberFormat="0" applyBorder="0" applyAlignment="0" applyProtection="0"/>
    <xf numFmtId="0" fontId="114" fillId="13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74" borderId="0" applyNumberFormat="0" applyBorder="0" applyAlignment="0" applyProtection="0"/>
    <xf numFmtId="0" fontId="114" fillId="74" borderId="0" applyNumberFormat="0" applyBorder="0" applyAlignment="0" applyProtection="0"/>
    <xf numFmtId="0" fontId="114" fillId="14" borderId="0" applyNumberFormat="0" applyBorder="0" applyAlignment="0" applyProtection="0"/>
    <xf numFmtId="0" fontId="23" fillId="15" borderId="0" applyNumberFormat="0" applyBorder="0" applyAlignment="0" applyProtection="0">
      <alignment vertical="center"/>
    </xf>
    <xf numFmtId="0" fontId="114" fillId="75" borderId="0" applyNumberFormat="0" applyBorder="0" applyAlignment="0" applyProtection="0"/>
    <xf numFmtId="0" fontId="114" fillId="75" borderId="0" applyNumberFormat="0" applyBorder="0" applyAlignment="0" applyProtection="0"/>
    <xf numFmtId="0" fontId="114" fillId="15" borderId="0" applyNumberFormat="0" applyBorder="0" applyAlignment="0" applyProtection="0"/>
    <xf numFmtId="0" fontId="91" fillId="7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42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72" borderId="0" applyNumberFormat="0" applyBorder="0" applyAlignment="0" applyProtection="0">
      <alignment vertical="center"/>
    </xf>
    <xf numFmtId="0" fontId="91" fillId="72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242" fillId="39" borderId="0" applyNumberFormat="0" applyBorder="0" applyAlignment="0" applyProtection="0">
      <alignment vertical="center"/>
    </xf>
    <xf numFmtId="0" fontId="91" fillId="72" borderId="0" applyNumberFormat="0" applyBorder="0" applyAlignment="0" applyProtection="0">
      <alignment vertical="center"/>
    </xf>
    <xf numFmtId="0" fontId="91" fillId="72" borderId="0" applyNumberFormat="0" applyBorder="0" applyAlignment="0" applyProtection="0">
      <alignment vertical="center"/>
    </xf>
    <xf numFmtId="0" fontId="171" fillId="39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242" fillId="39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42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242" fillId="40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91" fillId="66" borderId="0" applyNumberFormat="0" applyBorder="0" applyAlignment="0" applyProtection="0">
      <alignment vertical="center"/>
    </xf>
    <xf numFmtId="0" fontId="171" fillId="40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242" fillId="40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91" fillId="67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42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91" fillId="67" borderId="0" applyNumberFormat="0" applyBorder="0" applyAlignment="0" applyProtection="0">
      <alignment vertical="center"/>
    </xf>
    <xf numFmtId="0" fontId="91" fillId="67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242" fillId="10" borderId="0" applyNumberFormat="0" applyBorder="0" applyAlignment="0" applyProtection="0">
      <alignment vertical="center"/>
    </xf>
    <xf numFmtId="0" fontId="91" fillId="67" borderId="0" applyNumberFormat="0" applyBorder="0" applyAlignment="0" applyProtection="0">
      <alignment vertical="center"/>
    </xf>
    <xf numFmtId="0" fontId="91" fillId="67" borderId="0" applyNumberFormat="0" applyBorder="0" applyAlignment="0" applyProtection="0">
      <alignment vertical="center"/>
    </xf>
    <xf numFmtId="0" fontId="171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4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42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42" fillId="1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171" fillId="42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24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42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42" fillId="43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171" fillId="43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242" fillId="43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7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42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91" fillId="75" borderId="0" applyNumberFormat="0" applyBorder="0" applyAlignment="0" applyProtection="0">
      <alignment vertical="center"/>
    </xf>
    <xf numFmtId="0" fontId="91" fillId="7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42" fillId="15" borderId="0" applyNumberFormat="0" applyBorder="0" applyAlignment="0" applyProtection="0">
      <alignment vertical="center"/>
    </xf>
    <xf numFmtId="0" fontId="91" fillId="75" borderId="0" applyNumberFormat="0" applyBorder="0" applyAlignment="0" applyProtection="0">
      <alignment vertical="center"/>
    </xf>
    <xf numFmtId="0" fontId="91" fillId="75" borderId="0" applyNumberFormat="0" applyBorder="0" applyAlignment="0" applyProtection="0">
      <alignment vertical="center"/>
    </xf>
    <xf numFmtId="0" fontId="171" fillId="44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24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14" fillId="76" borderId="0" applyNumberFormat="0" applyBorder="0" applyAlignment="0" applyProtection="0"/>
    <xf numFmtId="0" fontId="114" fillId="76" borderId="0" applyNumberFormat="0" applyBorder="0" applyAlignment="0" applyProtection="0"/>
    <xf numFmtId="0" fontId="114" fillId="16" borderId="0" applyNumberFormat="0" applyBorder="0" applyAlignment="0" applyProtection="0"/>
    <xf numFmtId="0" fontId="23" fillId="17" borderId="0" applyNumberFormat="0" applyBorder="0" applyAlignment="0" applyProtection="0">
      <alignment vertical="center"/>
    </xf>
    <xf numFmtId="0" fontId="114" fillId="77" borderId="0" applyNumberFormat="0" applyBorder="0" applyAlignment="0" applyProtection="0"/>
    <xf numFmtId="0" fontId="114" fillId="77" borderId="0" applyNumberFormat="0" applyBorder="0" applyAlignment="0" applyProtection="0"/>
    <xf numFmtId="0" fontId="114" fillId="17" borderId="0" applyNumberFormat="0" applyBorder="0" applyAlignment="0" applyProtection="0"/>
    <xf numFmtId="0" fontId="23" fillId="18" borderId="0" applyNumberFormat="0" applyBorder="0" applyAlignment="0" applyProtection="0">
      <alignment vertical="center"/>
    </xf>
    <xf numFmtId="0" fontId="114" fillId="78" borderId="0" applyNumberFormat="0" applyBorder="0" applyAlignment="0" applyProtection="0"/>
    <xf numFmtId="0" fontId="114" fillId="78" borderId="0" applyNumberFormat="0" applyBorder="0" applyAlignment="0" applyProtection="0"/>
    <xf numFmtId="0" fontId="114" fillId="18" borderId="0" applyNumberFormat="0" applyBorder="0" applyAlignment="0" applyProtection="0"/>
    <xf numFmtId="0" fontId="23" fillId="13" borderId="0" applyNumberFormat="0" applyBorder="0" applyAlignment="0" applyProtection="0">
      <alignment vertical="center"/>
    </xf>
    <xf numFmtId="0" fontId="114" fillId="73" borderId="0" applyNumberFormat="0" applyBorder="0" applyAlignment="0" applyProtection="0"/>
    <xf numFmtId="0" fontId="114" fillId="73" borderId="0" applyNumberFormat="0" applyBorder="0" applyAlignment="0" applyProtection="0"/>
    <xf numFmtId="0" fontId="114" fillId="13" borderId="0" applyNumberFormat="0" applyBorder="0" applyAlignment="0" applyProtection="0"/>
    <xf numFmtId="0" fontId="23" fillId="14" borderId="0" applyNumberFormat="0" applyBorder="0" applyAlignment="0" applyProtection="0">
      <alignment vertical="center"/>
    </xf>
    <xf numFmtId="0" fontId="114" fillId="74" borderId="0" applyNumberFormat="0" applyBorder="0" applyAlignment="0" applyProtection="0"/>
    <xf numFmtId="0" fontId="114" fillId="74" borderId="0" applyNumberFormat="0" applyBorder="0" applyAlignment="0" applyProtection="0"/>
    <xf numFmtId="0" fontId="114" fillId="14" borderId="0" applyNumberFormat="0" applyBorder="0" applyAlignment="0" applyProtection="0"/>
    <xf numFmtId="0" fontId="23" fillId="19" borderId="0" applyNumberFormat="0" applyBorder="0" applyAlignment="0" applyProtection="0">
      <alignment vertical="center"/>
    </xf>
    <xf numFmtId="0" fontId="114" fillId="79" borderId="0" applyNumberFormat="0" applyBorder="0" applyAlignment="0" applyProtection="0"/>
    <xf numFmtId="0" fontId="114" fillId="79" borderId="0" applyNumberFormat="0" applyBorder="0" applyAlignment="0" applyProtection="0"/>
    <xf numFmtId="0" fontId="114" fillId="19" borderId="0" applyNumberFormat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173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173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29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173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173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8" fontId="29" fillId="0" borderId="0" applyFont="0" applyFill="0" applyBorder="0" applyAlignment="0" applyProtection="0"/>
    <xf numFmtId="178" fontId="30" fillId="0" borderId="0" applyFont="0" applyFill="0" applyBorder="0" applyAlignment="0" applyProtection="0"/>
    <xf numFmtId="0" fontId="243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173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173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3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173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173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49" fillId="3" borderId="0" applyNumberFormat="0" applyBorder="0" applyAlignment="0" applyProtection="0">
      <alignment vertical="center"/>
    </xf>
    <xf numFmtId="0" fontId="115" fillId="60" borderId="0" applyNumberFormat="0" applyBorder="0" applyAlignment="0" applyProtection="0"/>
    <xf numFmtId="0" fontId="115" fillId="60" borderId="0" applyNumberFormat="0" applyBorder="0" applyAlignment="0" applyProtection="0"/>
    <xf numFmtId="0" fontId="115" fillId="3" borderId="0" applyNumberFormat="0" applyBorder="0" applyAlignment="0" applyProtection="0"/>
    <xf numFmtId="0" fontId="244" fillId="80" borderId="92">
      <alignment horizontal="center" vertical="center"/>
    </xf>
    <xf numFmtId="0" fontId="29" fillId="0" borderId="0"/>
    <xf numFmtId="0" fontId="32" fillId="0" borderId="0"/>
    <xf numFmtId="0" fontId="32" fillId="0" borderId="0"/>
    <xf numFmtId="0" fontId="30" fillId="0" borderId="0"/>
    <xf numFmtId="0" fontId="33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175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28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7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173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38" fillId="0" borderId="0" applyFill="0" applyBorder="0" applyAlignment="0"/>
    <xf numFmtId="0" fontId="116" fillId="23" borderId="1" applyNumberFormat="0" applyAlignment="0" applyProtection="0"/>
    <xf numFmtId="0" fontId="116" fillId="20" borderId="1" applyNumberFormat="0" applyAlignment="0" applyProtection="0"/>
    <xf numFmtId="0" fontId="55" fillId="21" borderId="2" applyNumberFormat="0" applyAlignment="0" applyProtection="0">
      <alignment vertical="center"/>
    </xf>
    <xf numFmtId="0" fontId="117" fillId="81" borderId="2" applyNumberFormat="0" applyAlignment="0" applyProtection="0"/>
    <xf numFmtId="0" fontId="117" fillId="81" borderId="2" applyNumberFormat="0" applyAlignment="0" applyProtection="0"/>
    <xf numFmtId="0" fontId="117" fillId="21" borderId="2" applyNumberFormat="0" applyAlignment="0" applyProtection="0"/>
    <xf numFmtId="38" fontId="131" fillId="0" borderId="0" applyFont="0" applyFill="0" applyBorder="0" applyAlignment="0" applyProtection="0"/>
    <xf numFmtId="231" fontId="38" fillId="0" borderId="0"/>
    <xf numFmtId="231" fontId="38" fillId="0" borderId="0"/>
    <xf numFmtId="232" fontId="38" fillId="0" borderId="0"/>
    <xf numFmtId="233" fontId="38" fillId="0" borderId="0"/>
    <xf numFmtId="201" fontId="131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38" fillId="0" borderId="0"/>
    <xf numFmtId="231" fontId="38" fillId="0" borderId="0"/>
    <xf numFmtId="234" fontId="38" fillId="0" borderId="0"/>
    <xf numFmtId="231" fontId="38" fillId="0" borderId="0"/>
    <xf numFmtId="0" fontId="37" fillId="0" borderId="0"/>
    <xf numFmtId="0" fontId="38" fillId="0" borderId="0"/>
    <xf numFmtId="235" fontId="38" fillId="0" borderId="0"/>
    <xf numFmtId="235" fontId="38" fillId="0" borderId="0"/>
    <xf numFmtId="236" fontId="38" fillId="0" borderId="0"/>
    <xf numFmtId="237" fontId="51" fillId="0" borderId="0"/>
    <xf numFmtId="192" fontId="38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245" fillId="0" borderId="0" applyNumberFormat="0" applyFill="0" applyBorder="0" applyAlignment="0" applyProtection="0">
      <alignment vertical="top"/>
      <protection locked="0"/>
    </xf>
    <xf numFmtId="0" fontId="64" fillId="4" borderId="0" applyNumberFormat="0" applyBorder="0" applyAlignment="0" applyProtection="0">
      <alignment vertical="center"/>
    </xf>
    <xf numFmtId="0" fontId="119" fillId="61" borderId="0" applyNumberFormat="0" applyBorder="0" applyAlignment="0" applyProtection="0"/>
    <xf numFmtId="0" fontId="119" fillId="61" borderId="0" applyNumberFormat="0" applyBorder="0" applyAlignment="0" applyProtection="0"/>
    <xf numFmtId="0" fontId="119" fillId="4" borderId="0" applyNumberFormat="0" applyBorder="0" applyAlignment="0" applyProtection="0"/>
    <xf numFmtId="38" fontId="181" fillId="22" borderId="0" applyNumberFormat="0" applyBorder="0" applyAlignment="0" applyProtection="0"/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42" fillId="0" borderId="4">
      <alignment horizontal="left" vertical="center"/>
    </xf>
    <xf numFmtId="0" fontId="180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20" fillId="0" borderId="7" applyNumberFormat="0" applyFill="0" applyAlignment="0" applyProtection="0"/>
    <xf numFmtId="0" fontId="120" fillId="0" borderId="7" applyNumberFormat="0" applyFill="0" applyAlignment="0" applyProtection="0"/>
    <xf numFmtId="0" fontId="120" fillId="0" borderId="7" applyNumberFormat="0" applyFill="0" applyAlignment="0" applyProtection="0"/>
    <xf numFmtId="0" fontId="120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246" fillId="0" borderId="0" applyNumberFormat="0" applyFill="0" applyBorder="0" applyAlignment="0" applyProtection="0">
      <alignment vertical="top"/>
      <protection locked="0"/>
    </xf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4" borderId="8" applyNumberFormat="0" applyBorder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2" borderId="8" applyNumberFormat="0" applyBorder="0" applyAlignment="0" applyProtection="0"/>
    <xf numFmtId="10" fontId="40" fillId="24" borderId="8" applyNumberFormat="0" applyBorder="0" applyAlignment="0" applyProtection="0"/>
    <xf numFmtId="10" fontId="181" fillId="22" borderId="8" applyNumberFormat="0" applyBorder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64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1" fillId="7" borderId="1" applyNumberFormat="0" applyAlignment="0" applyProtection="0"/>
    <xf numFmtId="0" fontId="122" fillId="0" borderId="9" applyNumberFormat="0" applyFill="0" applyAlignment="0" applyProtection="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44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44" fillId="0" borderId="90"/>
    <xf numFmtId="0" fontId="44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182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44" fillId="0" borderId="90"/>
    <xf numFmtId="0" fontId="52" fillId="25" borderId="0" applyNumberFormat="0" applyBorder="0" applyAlignment="0" applyProtection="0">
      <alignment vertical="center"/>
    </xf>
    <xf numFmtId="0" fontId="123" fillId="82" borderId="0" applyNumberFormat="0" applyBorder="0" applyAlignment="0" applyProtection="0"/>
    <xf numFmtId="0" fontId="123" fillId="82" borderId="0" applyNumberFormat="0" applyBorder="0" applyAlignment="0" applyProtection="0"/>
    <xf numFmtId="0" fontId="123" fillId="25" borderId="0" applyNumberFormat="0" applyBorder="0" applyAlignment="0" applyProtection="0"/>
    <xf numFmtId="238" fontId="38" fillId="0" borderId="0"/>
    <xf numFmtId="202" fontId="39" fillId="0" borderId="0"/>
    <xf numFmtId="239" fontId="38" fillId="0" borderId="0"/>
    <xf numFmtId="238" fontId="38" fillId="0" borderId="0"/>
    <xf numFmtId="238" fontId="38" fillId="0" borderId="0"/>
    <xf numFmtId="238" fontId="38" fillId="0" borderId="0"/>
    <xf numFmtId="0" fontId="38" fillId="26" borderId="11" applyNumberFormat="0" applyFont="0" applyAlignment="0" applyProtection="0">
      <alignment vertical="center"/>
    </xf>
    <xf numFmtId="0" fontId="90" fillId="24" borderId="11" applyNumberFormat="0" applyFont="0" applyAlignment="0" applyProtection="0"/>
    <xf numFmtId="0" fontId="90" fillId="24" borderId="11" applyNumberFormat="0" applyFont="0" applyAlignment="0" applyProtection="0"/>
    <xf numFmtId="0" fontId="38" fillId="26" borderId="11" applyNumberFormat="0" applyFont="0" applyAlignment="0" applyProtection="0"/>
    <xf numFmtId="240" fontId="177" fillId="83" borderId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5" fillId="20" borderId="12" applyNumberFormat="0" applyAlignment="0" applyProtection="0">
      <alignment vertical="center"/>
    </xf>
    <xf numFmtId="0" fontId="124" fillId="23" borderId="12" applyNumberFormat="0" applyAlignment="0" applyProtection="0"/>
    <xf numFmtId="0" fontId="124" fillId="23" borderId="12" applyNumberFormat="0" applyAlignment="0" applyProtection="0"/>
    <xf numFmtId="0" fontId="124" fillId="20" borderId="12" applyNumberFormat="0" applyAlignment="0" applyProtection="0"/>
    <xf numFmtId="0" fontId="247" fillId="84" borderId="92">
      <alignment horizontal="center" vertical="center"/>
    </xf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77" fillId="0" borderId="13" applyNumberFormat="0" applyFont="0" applyFill="0" applyAlignment="0" applyProtection="0"/>
    <xf numFmtId="0" fontId="45" fillId="0" borderId="15">
      <alignment horizontal="left"/>
    </xf>
    <xf numFmtId="0" fontId="126" fillId="0" borderId="0" applyNumberFormat="0" applyFill="0" applyBorder="0" applyAlignment="0" applyProtection="0"/>
    <xf numFmtId="0" fontId="91" fillId="7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42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76" borderId="0" applyNumberFormat="0" applyBorder="0" applyAlignment="0" applyProtection="0">
      <alignment vertical="center"/>
    </xf>
    <xf numFmtId="0" fontId="91" fillId="7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242" fillId="45" borderId="0" applyNumberFormat="0" applyBorder="0" applyAlignment="0" applyProtection="0">
      <alignment vertical="center"/>
    </xf>
    <xf numFmtId="0" fontId="91" fillId="76" borderId="0" applyNumberFormat="0" applyBorder="0" applyAlignment="0" applyProtection="0">
      <alignment vertical="center"/>
    </xf>
    <xf numFmtId="0" fontId="91" fillId="76" borderId="0" applyNumberFormat="0" applyBorder="0" applyAlignment="0" applyProtection="0">
      <alignment vertical="center"/>
    </xf>
    <xf numFmtId="0" fontId="171" fillId="45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242" fillId="4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7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42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77" borderId="0" applyNumberFormat="0" applyBorder="0" applyAlignment="0" applyProtection="0">
      <alignment vertical="center"/>
    </xf>
    <xf numFmtId="0" fontId="91" fillId="7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242" fillId="46" borderId="0" applyNumberFormat="0" applyBorder="0" applyAlignment="0" applyProtection="0">
      <alignment vertical="center"/>
    </xf>
    <xf numFmtId="0" fontId="91" fillId="77" borderId="0" applyNumberFormat="0" applyBorder="0" applyAlignment="0" applyProtection="0">
      <alignment vertical="center"/>
    </xf>
    <xf numFmtId="0" fontId="91" fillId="77" borderId="0" applyNumberFormat="0" applyBorder="0" applyAlignment="0" applyProtection="0">
      <alignment vertical="center"/>
    </xf>
    <xf numFmtId="0" fontId="171" fillId="46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242" fillId="46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7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42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78" borderId="0" applyNumberFormat="0" applyBorder="0" applyAlignment="0" applyProtection="0">
      <alignment vertical="center"/>
    </xf>
    <xf numFmtId="0" fontId="91" fillId="78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242" fillId="47" borderId="0" applyNumberFormat="0" applyBorder="0" applyAlignment="0" applyProtection="0">
      <alignment vertical="center"/>
    </xf>
    <xf numFmtId="0" fontId="91" fillId="78" borderId="0" applyNumberFormat="0" applyBorder="0" applyAlignment="0" applyProtection="0">
      <alignment vertical="center"/>
    </xf>
    <xf numFmtId="0" fontId="91" fillId="78" borderId="0" applyNumberFormat="0" applyBorder="0" applyAlignment="0" applyProtection="0">
      <alignment vertical="center"/>
    </xf>
    <xf numFmtId="0" fontId="171" fillId="47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242" fillId="47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42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242" fillId="48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91" fillId="73" borderId="0" applyNumberFormat="0" applyBorder="0" applyAlignment="0" applyProtection="0">
      <alignment vertical="center"/>
    </xf>
    <xf numFmtId="0" fontId="171" fillId="48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242" fillId="48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42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242" fillId="49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91" fillId="74" borderId="0" applyNumberFormat="0" applyBorder="0" applyAlignment="0" applyProtection="0">
      <alignment vertical="center"/>
    </xf>
    <xf numFmtId="0" fontId="171" fillId="49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242" fillId="49" borderId="0" applyNumberFormat="0" applyBorder="0" applyAlignment="0" applyProtection="0">
      <alignment vertical="center"/>
    </xf>
    <xf numFmtId="0" fontId="91" fillId="14" borderId="0" applyNumberFormat="0" applyBorder="0" applyAlignment="0" applyProtection="0">
      <alignment vertical="center"/>
    </xf>
    <xf numFmtId="0" fontId="91" fillId="7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42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91" fillId="79" borderId="0" applyNumberFormat="0" applyBorder="0" applyAlignment="0" applyProtection="0">
      <alignment vertical="center"/>
    </xf>
    <xf numFmtId="0" fontId="91" fillId="79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242" fillId="50" borderId="0" applyNumberFormat="0" applyBorder="0" applyAlignment="0" applyProtection="0">
      <alignment vertical="center"/>
    </xf>
    <xf numFmtId="0" fontId="91" fillId="79" borderId="0" applyNumberFormat="0" applyBorder="0" applyAlignment="0" applyProtection="0">
      <alignment vertical="center"/>
    </xf>
    <xf numFmtId="0" fontId="91" fillId="79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242" fillId="50" borderId="0" applyNumberFormat="0" applyBorder="0" applyAlignment="0" applyProtection="0">
      <alignment vertical="center"/>
    </xf>
    <xf numFmtId="0" fontId="91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4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24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47" fillId="23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249" fillId="51" borderId="81" applyNumberFormat="0" applyAlignment="0" applyProtection="0">
      <alignment vertical="center"/>
    </xf>
    <xf numFmtId="0" fontId="47" fillId="23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93" fillId="20" borderId="1" applyNumberFormat="0" applyAlignment="0" applyProtection="0">
      <alignment vertical="center"/>
    </xf>
    <xf numFmtId="0" fontId="249" fillId="51" borderId="81" applyNumberFormat="0" applyAlignment="0" applyProtection="0">
      <alignment vertical="center"/>
    </xf>
    <xf numFmtId="0" fontId="93" fillId="23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165" fillId="51" borderId="81" applyNumberFormat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249" fillId="51" borderId="8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0" fontId="93" fillId="20" borderId="1" applyNumberFormat="0" applyAlignment="0" applyProtection="0">
      <alignment vertical="center"/>
    </xf>
    <xf numFmtId="2" fontId="250" fillId="0" borderId="0" applyFont="0" applyFill="0" applyBorder="0" applyAlignment="0" applyProtection="0"/>
    <xf numFmtId="207" fontId="38" fillId="0" borderId="0">
      <protection locked="0"/>
    </xf>
    <xf numFmtId="2" fontId="250" fillId="0" borderId="0" applyFont="0" applyFill="0" applyBorder="0" applyAlignment="0" applyProtection="0"/>
    <xf numFmtId="241" fontId="38" fillId="0" borderId="0">
      <protection locked="0"/>
    </xf>
    <xf numFmtId="0" fontId="251" fillId="0" borderId="0" applyNumberFormat="0" applyFill="0" applyBorder="0" applyAlignment="0" applyProtection="0"/>
    <xf numFmtId="0" fontId="252" fillId="0" borderId="0" applyNumberFormat="0" applyFill="0" applyBorder="0" applyAlignment="0" applyProtection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242" fontId="39" fillId="0" borderId="0"/>
    <xf numFmtId="0" fontId="94" fillId="60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253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60" borderId="0" applyNumberFormat="0" applyBorder="0" applyAlignment="0" applyProtection="0">
      <alignment vertical="center"/>
    </xf>
    <xf numFmtId="0" fontId="94" fillId="60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253" fillId="52" borderId="0" applyNumberFormat="0" applyBorder="0" applyAlignment="0" applyProtection="0">
      <alignment vertical="center"/>
    </xf>
    <xf numFmtId="0" fontId="94" fillId="60" borderId="0" applyNumberFormat="0" applyBorder="0" applyAlignment="0" applyProtection="0">
      <alignment vertical="center"/>
    </xf>
    <xf numFmtId="0" fontId="94" fillId="60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253" fillId="52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250" fillId="0" borderId="0" applyFont="0" applyFill="0" applyBorder="0" applyAlignment="0" applyProtection="0"/>
    <xf numFmtId="0" fontId="250" fillId="0" borderId="0" applyFont="0" applyFill="0" applyBorder="0" applyAlignment="0" applyProtection="0"/>
    <xf numFmtId="0" fontId="127" fillId="0" borderId="0" applyNumberFormat="0" applyFill="0" applyBorder="0" applyAlignment="0" applyProtection="0">
      <alignment vertical="top"/>
      <protection locked="0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/>
    <xf numFmtId="0" fontId="137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113" fillId="53" borderId="82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4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10" fillId="26" borderId="11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38" fillId="26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137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9" fillId="24" borderId="11" applyNumberFormat="0" applyFont="0" applyAlignment="0" applyProtection="0">
      <alignment vertical="center"/>
    </xf>
    <xf numFmtId="0" fontId="7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19" fillId="53" borderId="82" applyNumberFormat="0" applyFont="0" applyAlignment="0" applyProtection="0">
      <alignment vertical="center"/>
    </xf>
    <xf numFmtId="0" fontId="39" fillId="26" borderId="11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51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3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37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7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37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95" fillId="82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254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95" fillId="82" borderId="0" applyNumberFormat="0" applyBorder="0" applyAlignment="0" applyProtection="0">
      <alignment vertical="center"/>
    </xf>
    <xf numFmtId="0" fontId="95" fillId="82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254" fillId="54" borderId="0" applyNumberFormat="0" applyBorder="0" applyAlignment="0" applyProtection="0">
      <alignment vertical="center"/>
    </xf>
    <xf numFmtId="0" fontId="95" fillId="82" borderId="0" applyNumberFormat="0" applyBorder="0" applyAlignment="0" applyProtection="0">
      <alignment vertical="center"/>
    </xf>
    <xf numFmtId="0" fontId="95" fillId="82" borderId="0" applyNumberFormat="0" applyBorder="0" applyAlignment="0" applyProtection="0">
      <alignment vertical="center"/>
    </xf>
    <xf numFmtId="0" fontId="162" fillId="54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254" fillId="5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55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8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256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97" fillId="81" borderId="2" applyNumberFormat="0" applyAlignment="0" applyProtection="0">
      <alignment vertical="center"/>
    </xf>
    <xf numFmtId="0" fontId="97" fillId="81" borderId="2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0" fontId="256" fillId="55" borderId="83" applyNumberFormat="0" applyAlignment="0" applyProtection="0">
      <alignment vertical="center"/>
    </xf>
    <xf numFmtId="0" fontId="97" fillId="81" borderId="2" applyNumberFormat="0" applyAlignment="0" applyProtection="0">
      <alignment vertical="center"/>
    </xf>
    <xf numFmtId="0" fontId="97" fillId="81" borderId="2" applyNumberFormat="0" applyAlignment="0" applyProtection="0">
      <alignment vertical="center"/>
    </xf>
    <xf numFmtId="0" fontId="167" fillId="55" borderId="83" applyNumberFormat="0" applyAlignment="0" applyProtection="0">
      <alignment vertical="center"/>
    </xf>
    <xf numFmtId="0" fontId="144" fillId="55" borderId="83" applyNumberFormat="0" applyAlignment="0" applyProtection="0">
      <alignment vertical="center"/>
    </xf>
    <xf numFmtId="0" fontId="256" fillId="55" borderId="83" applyNumberFormat="0" applyAlignment="0" applyProtection="0">
      <alignment vertical="center"/>
    </xf>
    <xf numFmtId="0" fontId="97" fillId="21" borderId="2" applyNumberFormat="0" applyAlignment="0" applyProtection="0">
      <alignment vertical="center"/>
    </xf>
    <xf numFmtId="179" fontId="38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243" fontId="19" fillId="0" borderId="0" applyFont="0" applyFill="0" applyBorder="0" applyAlignment="0" applyProtection="0">
      <alignment vertical="center"/>
    </xf>
    <xf numFmtId="0" fontId="39" fillId="0" borderId="0" applyProtection="0"/>
    <xf numFmtId="41" fontId="137" fillId="0" borderId="0" applyFont="0" applyFill="0" applyBorder="0" applyAlignment="0" applyProtection="0">
      <alignment vertical="center"/>
    </xf>
    <xf numFmtId="243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43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177" fontId="39" fillId="0" borderId="0" applyProtection="0"/>
    <xf numFmtId="177" fontId="39" fillId="0" borderId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9" fillId="0" borderId="0" applyProtection="0"/>
    <xf numFmtId="41" fontId="19" fillId="0" borderId="0" applyFont="0" applyFill="0" applyBorder="0" applyAlignment="0" applyProtection="0">
      <alignment vertical="center"/>
    </xf>
    <xf numFmtId="243" fontId="19" fillId="0" borderId="0" applyFont="0" applyFill="0" applyBorder="0" applyAlignment="0" applyProtection="0">
      <alignment vertical="center"/>
    </xf>
    <xf numFmtId="226" fontId="38" fillId="0" borderId="0" applyFont="0" applyFill="0" applyBorder="0" applyAlignment="0" applyProtection="0"/>
    <xf numFmtId="178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230" fillId="0" borderId="0" applyFont="0" applyFill="0" applyBorder="0" applyAlignment="0" applyProtection="0"/>
    <xf numFmtId="41" fontId="230" fillId="0" borderId="0" applyFont="0" applyFill="0" applyBorder="0" applyAlignment="0" applyProtection="0"/>
    <xf numFmtId="41" fontId="23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30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4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Protection="0"/>
    <xf numFmtId="41" fontId="19" fillId="0" borderId="0" applyFont="0" applyFill="0" applyBorder="0" applyAlignment="0" applyProtection="0">
      <alignment vertical="center"/>
    </xf>
    <xf numFmtId="196" fontId="39" fillId="0" borderId="0" applyFont="0" applyFill="0" applyBorder="0" applyAlignment="0" applyProtection="0"/>
    <xf numFmtId="177" fontId="39" fillId="0" borderId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43" fontId="110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43" fontId="19" fillId="0" borderId="0" applyFont="0" applyFill="0" applyBorder="0" applyAlignment="0" applyProtection="0">
      <alignment vertical="center"/>
    </xf>
    <xf numFmtId="244" fontId="39" fillId="0" borderId="0" applyFont="0" applyFill="0" applyBorder="0" applyAlignment="0" applyProtection="0"/>
    <xf numFmtId="177" fontId="39" fillId="0" borderId="0" applyProtection="0"/>
    <xf numFmtId="243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243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38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9" fillId="0" borderId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78" fontId="3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39" fillId="0" borderId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257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8" fontId="39" fillId="0" borderId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5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38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8" fontId="39" fillId="0" borderId="0" applyProtection="0"/>
    <xf numFmtId="41" fontId="19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178" fontId="39" fillId="0" borderId="0" applyProtection="0"/>
    <xf numFmtId="41" fontId="137" fillId="0" borderId="0" applyFont="0" applyFill="0" applyBorder="0" applyAlignment="0" applyProtection="0">
      <alignment vertical="center"/>
    </xf>
    <xf numFmtId="243" fontId="38" fillId="0" borderId="0" applyFont="0" applyFill="0" applyBorder="0" applyAlignment="0" applyProtection="0"/>
    <xf numFmtId="243" fontId="19" fillId="0" borderId="0" applyFont="0" applyFill="0" applyBorder="0" applyAlignment="0" applyProtection="0">
      <alignment vertical="center"/>
    </xf>
    <xf numFmtId="243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43" fontId="19" fillId="0" borderId="0" applyFont="0" applyFill="0" applyBorder="0" applyAlignment="0" applyProtection="0">
      <alignment vertical="center"/>
    </xf>
    <xf numFmtId="243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243" fontId="257" fillId="0" borderId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0" borderId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96" fontId="39" fillId="0" borderId="0" applyFont="0" applyFill="0" applyBorder="0" applyAlignment="0" applyProtection="0"/>
    <xf numFmtId="243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27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Protection="0"/>
    <xf numFmtId="41" fontId="1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177" fontId="39" fillId="0" borderId="0" applyProtection="0"/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243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25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43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258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45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213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25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3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72" fillId="0" borderId="0" applyFont="0" applyFill="0" applyBorder="0" applyAlignment="0" applyProtection="0"/>
    <xf numFmtId="0" fontId="259" fillId="0" borderId="32"/>
    <xf numFmtId="0" fontId="56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>
      <alignment vertical="center"/>
    </xf>
    <xf numFmtId="0" fontId="260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260" fillId="0" borderId="84" applyNumberFormat="0" applyFill="0" applyAlignment="0" applyProtection="0">
      <alignment vertical="center"/>
    </xf>
    <xf numFmtId="0" fontId="166" fillId="0" borderId="84" applyNumberFormat="0" applyFill="0" applyAlignment="0" applyProtection="0">
      <alignment vertical="center"/>
    </xf>
    <xf numFmtId="0" fontId="145" fillId="0" borderId="84" applyNumberFormat="0" applyFill="0" applyAlignment="0" applyProtection="0">
      <alignment vertical="center"/>
    </xf>
    <xf numFmtId="0" fontId="260" fillId="0" borderId="84" applyNumberFormat="0" applyFill="0" applyAlignment="0" applyProtection="0">
      <alignment vertical="center"/>
    </xf>
    <xf numFmtId="0" fontId="98" fillId="0" borderId="9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261" fillId="0" borderId="85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99" fillId="0" borderId="14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199" fillId="0" borderId="14" applyNumberFormat="0" applyFill="0" applyAlignment="0" applyProtection="0">
      <alignment vertical="center"/>
    </xf>
    <xf numFmtId="0" fontId="261" fillId="0" borderId="85" applyNumberFormat="0" applyFill="0" applyAlignment="0" applyProtection="0">
      <alignment vertical="center"/>
    </xf>
    <xf numFmtId="0" fontId="170" fillId="0" borderId="85" applyNumberFormat="0" applyFill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261" fillId="0" borderId="85" applyNumberFormat="0" applyFill="0" applyAlignment="0" applyProtection="0">
      <alignment vertical="center"/>
    </xf>
    <xf numFmtId="0" fontId="99" fillId="0" borderId="14" applyNumberFormat="0" applyFill="0" applyAlignment="0" applyProtection="0">
      <alignment vertical="center"/>
    </xf>
    <xf numFmtId="0" fontId="262" fillId="0" borderId="0">
      <alignment vertical="center"/>
    </xf>
    <xf numFmtId="41" fontId="38" fillId="0" borderId="0" applyFont="0" applyFill="0" applyBorder="0" applyAlignment="0" applyProtection="0"/>
    <xf numFmtId="0" fontId="100" fillId="7" borderId="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263" fillId="56" borderId="8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>
      <alignment vertical="center"/>
    </xf>
    <xf numFmtId="0" fontId="58" fillId="64" borderId="1">
      <alignment vertical="center"/>
    </xf>
    <xf numFmtId="0" fontId="58" fillId="64" borderId="1">
      <alignment vertical="center"/>
    </xf>
    <xf numFmtId="0" fontId="58" fillId="64" borderId="1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>
      <alignment vertical="center"/>
    </xf>
    <xf numFmtId="0" fontId="100" fillId="7" borderId="1" applyNumberFormat="0" applyAlignment="0" applyProtection="0">
      <alignment vertical="center"/>
    </xf>
    <xf numFmtId="0" fontId="58" fillId="64" borderId="1">
      <alignment vertical="center"/>
    </xf>
    <xf numFmtId="0" fontId="100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>
      <alignment vertical="center"/>
    </xf>
    <xf numFmtId="0" fontId="58" fillId="64" borderId="1">
      <alignment vertical="center"/>
    </xf>
    <xf numFmtId="0" fontId="58" fillId="64" borderId="1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58" fillId="64" borderId="1">
      <alignment vertical="center"/>
    </xf>
    <xf numFmtId="0" fontId="200" fillId="7" borderId="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200" fillId="7" borderId="1" applyNumberFormat="0" applyAlignment="0" applyProtection="0">
      <alignment vertical="center"/>
    </xf>
    <xf numFmtId="0" fontId="263" fillId="56" borderId="81" applyNumberFormat="0" applyAlignment="0" applyProtection="0">
      <alignment vertical="center"/>
    </xf>
    <xf numFmtId="0" fontId="100" fillId="64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63" fillId="56" borderId="81" applyNumberFormat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263" fillId="56" borderId="8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0" fontId="100" fillId="7" borderId="1" applyNumberFormat="0" applyAlignment="0" applyProtection="0">
      <alignment vertical="center"/>
    </xf>
    <xf numFmtId="4" fontId="250" fillId="0" borderId="0" applyFont="0" applyFill="0" applyBorder="0" applyAlignment="0" applyProtection="0"/>
    <xf numFmtId="3" fontId="250" fillId="0" borderId="0" applyFont="0" applyFill="0" applyBorder="0" applyAlignment="0" applyProtection="0"/>
    <xf numFmtId="208" fontId="38" fillId="0" borderId="0">
      <protection locked="0"/>
    </xf>
    <xf numFmtId="3" fontId="250" fillId="0" borderId="0" applyFont="0" applyFill="0" applyBorder="0" applyAlignment="0" applyProtection="0"/>
    <xf numFmtId="186" fontId="38" fillId="0" borderId="0">
      <protection locked="0"/>
    </xf>
    <xf numFmtId="0" fontId="59" fillId="0" borderId="0">
      <alignment vertical="center"/>
    </xf>
    <xf numFmtId="0" fontId="61" fillId="0" borderId="5" applyNumberFormat="0" applyFill="0" applyAlignment="0" applyProtection="0">
      <alignment vertical="center"/>
    </xf>
    <xf numFmtId="0" fontId="61" fillId="0" borderId="5" applyNumberFormat="0" applyFill="0" applyAlignment="0" applyProtection="0">
      <alignment vertical="center"/>
    </xf>
    <xf numFmtId="0" fontId="264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265" fillId="0" borderId="86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264" fillId="0" borderId="86" applyNumberFormat="0" applyFill="0" applyAlignment="0" applyProtection="0">
      <alignment vertical="center"/>
    </xf>
    <xf numFmtId="0" fontId="157" fillId="0" borderId="86" applyNumberFormat="0" applyFill="0" applyAlignment="0" applyProtection="0">
      <alignment vertical="center"/>
    </xf>
    <xf numFmtId="0" fontId="148" fillId="0" borderId="86" applyNumberFormat="0" applyFill="0" applyAlignment="0" applyProtection="0">
      <alignment vertical="center"/>
    </xf>
    <xf numFmtId="0" fontId="264" fillId="0" borderId="86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266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266" fillId="0" borderId="87" applyNumberFormat="0" applyFill="0" applyAlignment="0" applyProtection="0">
      <alignment vertical="center"/>
    </xf>
    <xf numFmtId="0" fontId="158" fillId="0" borderId="87" applyNumberFormat="0" applyFill="0" applyAlignment="0" applyProtection="0">
      <alignment vertical="center"/>
    </xf>
    <xf numFmtId="0" fontId="149" fillId="0" borderId="87" applyNumberFormat="0" applyFill="0" applyAlignment="0" applyProtection="0">
      <alignment vertical="center"/>
    </xf>
    <xf numFmtId="0" fontId="266" fillId="0" borderId="87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267" fillId="0" borderId="88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267" fillId="0" borderId="88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59" fillId="0" borderId="88" applyNumberFormat="0" applyFill="0" applyAlignment="0" applyProtection="0">
      <alignment vertical="center"/>
    </xf>
    <xf numFmtId="0" fontId="150" fillId="0" borderId="88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67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6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67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6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68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04" fillId="61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269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61" borderId="0" applyNumberFormat="0" applyBorder="0" applyAlignment="0" applyProtection="0">
      <alignment vertical="center"/>
    </xf>
    <xf numFmtId="0" fontId="104" fillId="61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269" fillId="57" borderId="0" applyNumberFormat="0" applyBorder="0" applyAlignment="0" applyProtection="0">
      <alignment vertical="center"/>
    </xf>
    <xf numFmtId="0" fontId="104" fillId="61" borderId="0" applyNumberFormat="0" applyBorder="0" applyAlignment="0" applyProtection="0">
      <alignment vertical="center"/>
    </xf>
    <xf numFmtId="0" fontId="104" fillId="61" borderId="0" applyNumberFormat="0" applyBorder="0" applyAlignment="0" applyProtection="0">
      <alignment vertical="center"/>
    </xf>
    <xf numFmtId="0" fontId="160" fillId="57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269" fillId="57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39" fillId="0" borderId="0"/>
    <xf numFmtId="0" fontId="105" fillId="23" borderId="12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65" fillId="20" borderId="12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270" fillId="51" borderId="89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202" fillId="20" borderId="12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270" fillId="51" borderId="89" applyNumberFormat="0" applyAlignment="0" applyProtection="0">
      <alignment vertical="center"/>
    </xf>
    <xf numFmtId="0" fontId="202" fillId="20" borderId="12" applyNumberFormat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105" fillId="23" borderId="12" applyNumberFormat="0" applyAlignment="0" applyProtection="0">
      <alignment vertical="center"/>
    </xf>
    <xf numFmtId="0" fontId="164" fillId="51" borderId="89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270" fillId="51" borderId="89" applyNumberFormat="0" applyAlignment="0" applyProtection="0">
      <alignment vertical="center"/>
    </xf>
    <xf numFmtId="0" fontId="105" fillId="20" borderId="12" applyNumberFormat="0" applyAlignment="0" applyProtection="0">
      <alignment vertical="center"/>
    </xf>
    <xf numFmtId="0" fontId="39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03" fillId="0" borderId="0">
      <alignment vertical="center"/>
    </xf>
    <xf numFmtId="0" fontId="66" fillId="0" borderId="0">
      <alignment vertical="center"/>
    </xf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257" fillId="0" borderId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215" fontId="39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110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8" fillId="0" borderId="0" applyFont="0" applyFill="0" applyBorder="0" applyAlignment="0" applyProtection="0"/>
    <xf numFmtId="10" fontId="250" fillId="0" borderId="0" applyFont="0" applyFill="0" applyBorder="0" applyAlignment="0" applyProtection="0"/>
    <xf numFmtId="209" fontId="38" fillId="0" borderId="0">
      <protection locked="0"/>
    </xf>
    <xf numFmtId="10" fontId="250" fillId="0" borderId="0" applyFont="0" applyFill="0" applyBorder="0" applyAlignment="0" applyProtection="0"/>
    <xf numFmtId="246" fontId="177" fillId="83" borderId="0">
      <alignment vertical="center"/>
    </xf>
    <xf numFmtId="0" fontId="39" fillId="0" borderId="0">
      <protection locked="0"/>
    </xf>
    <xf numFmtId="240" fontId="37" fillId="0" borderId="92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90" fillId="0" borderId="0"/>
    <xf numFmtId="0" fontId="137" fillId="0" borderId="0">
      <alignment vertical="center"/>
    </xf>
    <xf numFmtId="0" fontId="90" fillId="0" borderId="0"/>
    <xf numFmtId="0" fontId="271" fillId="0" borderId="0">
      <alignment vertical="center"/>
    </xf>
    <xf numFmtId="0" fontId="39" fillId="0" borderId="0"/>
    <xf numFmtId="0" fontId="38" fillId="0" borderId="0"/>
    <xf numFmtId="0" fontId="7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47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7" fillId="0" borderId="0"/>
    <xf numFmtId="247" fontId="137" fillId="0" borderId="0">
      <alignment vertical="center"/>
    </xf>
    <xf numFmtId="247" fontId="137" fillId="0" borderId="0">
      <alignment vertical="center"/>
    </xf>
    <xf numFmtId="247" fontId="137" fillId="0" borderId="0">
      <alignment vertical="center"/>
    </xf>
    <xf numFmtId="247" fontId="137" fillId="0" borderId="0">
      <alignment vertical="center"/>
    </xf>
    <xf numFmtId="247" fontId="137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37" fillId="0" borderId="0"/>
    <xf numFmtId="0" fontId="38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272" fillId="0" borderId="0"/>
    <xf numFmtId="0" fontId="272" fillId="0" borderId="0"/>
    <xf numFmtId="0" fontId="19" fillId="0" borderId="0">
      <alignment vertical="center"/>
    </xf>
    <xf numFmtId="0" fontId="38" fillId="0" borderId="0"/>
    <xf numFmtId="0" fontId="39" fillId="0" borderId="0"/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271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38" fillId="0" borderId="0"/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/>
    <xf numFmtId="0" fontId="273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230" fillId="0" borderId="0"/>
    <xf numFmtId="0" fontId="230" fillId="0" borderId="0"/>
    <xf numFmtId="0" fontId="38" fillId="0" borderId="0">
      <alignment vertical="center"/>
    </xf>
    <xf numFmtId="0" fontId="38" fillId="0" borderId="0">
      <alignment vertical="center"/>
    </xf>
    <xf numFmtId="0" fontId="230" fillId="0" borderId="0"/>
    <xf numFmtId="0" fontId="38" fillId="0" borderId="0">
      <alignment vertical="center"/>
    </xf>
    <xf numFmtId="0" fontId="23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12" fillId="0" borderId="0"/>
    <xf numFmtId="0" fontId="38" fillId="0" borderId="0">
      <alignment vertical="center"/>
    </xf>
    <xf numFmtId="0" fontId="110" fillId="0" borderId="0"/>
    <xf numFmtId="0" fontId="38" fillId="0" borderId="0">
      <alignment vertical="center"/>
    </xf>
    <xf numFmtId="0" fontId="19" fillId="0" borderId="0">
      <alignment vertical="center"/>
    </xf>
    <xf numFmtId="0" fontId="38" fillId="0" borderId="0"/>
    <xf numFmtId="0" fontId="271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112" fillId="0" borderId="0"/>
    <xf numFmtId="0" fontId="109" fillId="0" borderId="0"/>
    <xf numFmtId="0" fontId="38" fillId="0" borderId="0">
      <alignment vertical="center"/>
    </xf>
    <xf numFmtId="0" fontId="110" fillId="0" borderId="0"/>
    <xf numFmtId="0" fontId="38" fillId="0" borderId="0">
      <alignment vertical="center"/>
    </xf>
    <xf numFmtId="0" fontId="38" fillId="0" borderId="0"/>
    <xf numFmtId="0" fontId="274" fillId="0" borderId="0"/>
    <xf numFmtId="0" fontId="38" fillId="0" borderId="0"/>
    <xf numFmtId="0" fontId="23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/>
    <xf numFmtId="0" fontId="19" fillId="0" borderId="0">
      <alignment vertical="center"/>
    </xf>
    <xf numFmtId="0" fontId="38" fillId="0" borderId="0"/>
    <xf numFmtId="0" fontId="38" fillId="0" borderId="0"/>
    <xf numFmtId="0" fontId="19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90" fillId="0" borderId="0"/>
    <xf numFmtId="0" fontId="90" fillId="0" borderId="0"/>
    <xf numFmtId="0" fontId="38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275" fillId="0" borderId="0">
      <alignment vertical="center"/>
    </xf>
    <xf numFmtId="0" fontId="19" fillId="0" borderId="0">
      <alignment vertical="center"/>
    </xf>
    <xf numFmtId="0" fontId="27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39" fillId="0" borderId="0"/>
    <xf numFmtId="0" fontId="38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271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204" fillId="0" borderId="0"/>
    <xf numFmtId="0" fontId="204" fillId="0" borderId="0"/>
    <xf numFmtId="0" fontId="19" fillId="0" borderId="0">
      <alignment vertical="center"/>
    </xf>
    <xf numFmtId="0" fontId="241" fillId="0" borderId="0">
      <alignment vertical="center"/>
    </xf>
    <xf numFmtId="0" fontId="19" fillId="0" borderId="0">
      <alignment vertical="center"/>
    </xf>
    <xf numFmtId="0" fontId="90" fillId="0" borderId="0"/>
    <xf numFmtId="0" fontId="90" fillId="0" borderId="0"/>
    <xf numFmtId="0" fontId="38" fillId="0" borderId="0"/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204" fillId="0" borderId="0"/>
    <xf numFmtId="0" fontId="38" fillId="0" borderId="0">
      <alignment vertical="center"/>
    </xf>
    <xf numFmtId="0" fontId="19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37" fillId="0" borderId="0"/>
    <xf numFmtId="0" fontId="19" fillId="0" borderId="0">
      <alignment vertical="center"/>
    </xf>
    <xf numFmtId="0" fontId="19" fillId="0" borderId="0">
      <alignment vertical="center"/>
    </xf>
    <xf numFmtId="0" fontId="10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57" fillId="0" borderId="0"/>
    <xf numFmtId="0" fontId="19" fillId="0" borderId="0">
      <alignment vertical="center"/>
    </xf>
    <xf numFmtId="0" fontId="19" fillId="0" borderId="0">
      <alignment vertical="center"/>
    </xf>
    <xf numFmtId="0" fontId="39" fillId="0" borderId="0"/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19" fillId="0" borderId="0">
      <alignment vertical="center"/>
    </xf>
    <xf numFmtId="0" fontId="39" fillId="0" borderId="0"/>
    <xf numFmtId="0" fontId="13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38" fillId="0" borderId="0"/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/>
    <xf numFmtId="0" fontId="39" fillId="0" borderId="0"/>
    <xf numFmtId="0" fontId="19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38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37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38" fillId="0" borderId="0">
      <alignment vertical="center"/>
    </xf>
    <xf numFmtId="0" fontId="137" fillId="0" borderId="0">
      <alignment vertical="center"/>
    </xf>
    <xf numFmtId="0" fontId="38" fillId="0" borderId="0"/>
    <xf numFmtId="0" fontId="137" fillId="0" borderId="0">
      <alignment vertical="center"/>
    </xf>
    <xf numFmtId="0" fontId="90" fillId="0" borderId="0"/>
    <xf numFmtId="0" fontId="90" fillId="0" borderId="0"/>
    <xf numFmtId="0" fontId="3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38" fillId="0" borderId="0"/>
    <xf numFmtId="0" fontId="38" fillId="0" borderId="0"/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37" fillId="0" borderId="0"/>
    <xf numFmtId="0" fontId="38" fillId="0" borderId="0"/>
    <xf numFmtId="0" fontId="276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273" fillId="0" borderId="0">
      <alignment vertical="center"/>
    </xf>
    <xf numFmtId="0" fontId="39" fillId="0" borderId="0"/>
    <xf numFmtId="0" fontId="271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9" fillId="0" borderId="0"/>
    <xf numFmtId="0" fontId="137" fillId="0" borderId="0">
      <alignment vertical="center"/>
    </xf>
    <xf numFmtId="0" fontId="39" fillId="0" borderId="0"/>
    <xf numFmtId="0" fontId="137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3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39" fillId="0" borderId="0" applyProtection="0"/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19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9" fillId="0" borderId="0" applyProtection="0"/>
    <xf numFmtId="0" fontId="39" fillId="0" borderId="0" applyProtection="0"/>
    <xf numFmtId="0" fontId="39" fillId="0" borderId="0" applyProtection="0"/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20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7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51" fillId="0" borderId="0"/>
    <xf numFmtId="0" fontId="88" fillId="0" borderId="0">
      <alignment vertical="center"/>
    </xf>
    <xf numFmtId="0" fontId="39" fillId="0" borderId="0"/>
    <xf numFmtId="0" fontId="88" fillId="0" borderId="0">
      <alignment vertical="center"/>
    </xf>
    <xf numFmtId="0" fontId="271" fillId="0" borderId="0">
      <alignment vertical="center"/>
    </xf>
    <xf numFmtId="0" fontId="137" fillId="0" borderId="0">
      <alignment vertical="center"/>
    </xf>
    <xf numFmtId="0" fontId="38" fillId="0" borderId="0"/>
    <xf numFmtId="0" fontId="19" fillId="0" borderId="0">
      <alignment vertical="center"/>
    </xf>
    <xf numFmtId="0" fontId="38" fillId="0" borderId="0">
      <alignment vertical="center"/>
    </xf>
    <xf numFmtId="0" fontId="3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/>
    <xf numFmtId="0" fontId="3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7" fillId="0" borderId="0"/>
    <xf numFmtId="0" fontId="137" fillId="0" borderId="0">
      <alignment vertical="center"/>
    </xf>
    <xf numFmtId="0" fontId="37" fillId="0" borderId="0"/>
    <xf numFmtId="0" fontId="109" fillId="0" borderId="0"/>
    <xf numFmtId="0" fontId="90" fillId="0" borderId="0">
      <alignment vertical="center"/>
    </xf>
    <xf numFmtId="0" fontId="90" fillId="0" borderId="0">
      <alignment vertical="center"/>
    </xf>
    <xf numFmtId="0" fontId="137" fillId="0" borderId="0">
      <alignment vertical="center"/>
    </xf>
    <xf numFmtId="0" fontId="39" fillId="0" borderId="0"/>
    <xf numFmtId="0" fontId="137" fillId="0" borderId="0">
      <alignment vertical="center"/>
    </xf>
    <xf numFmtId="0" fontId="271" fillId="0" borderId="0">
      <alignment vertical="center"/>
    </xf>
    <xf numFmtId="0" fontId="37" fillId="0" borderId="0"/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109" fillId="0" borderId="0"/>
    <xf numFmtId="0" fontId="38" fillId="0" borderId="0"/>
    <xf numFmtId="0" fontId="90" fillId="0" borderId="0">
      <alignment vertical="center"/>
    </xf>
    <xf numFmtId="0" fontId="137" fillId="0" borderId="0">
      <alignment vertical="center"/>
    </xf>
    <xf numFmtId="0" fontId="90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27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7" fillId="0" borderId="0" applyNumberFormat="0" applyFill="0" applyBorder="0" applyAlignment="0" applyProtection="0"/>
    <xf numFmtId="0" fontId="278" fillId="0" borderId="0" applyNumberFormat="0" applyFill="0" applyBorder="0" applyAlignment="0" applyProtection="0">
      <alignment vertical="top"/>
      <protection locked="0"/>
    </xf>
    <xf numFmtId="0" fontId="250" fillId="0" borderId="13" applyNumberFormat="0" applyFont="0" applyFill="0" applyAlignment="0" applyProtection="0"/>
    <xf numFmtId="0" fontId="39" fillId="0" borderId="0" applyFont="0" applyFill="0" applyBorder="0" applyAlignment="0" applyProtection="0"/>
    <xf numFmtId="210" fontId="38" fillId="0" borderId="0">
      <protection locked="0"/>
    </xf>
    <xf numFmtId="0" fontId="39" fillId="0" borderId="0" applyFont="0" applyFill="0" applyBorder="0" applyAlignment="0" applyProtection="0"/>
    <xf numFmtId="0" fontId="39" fillId="0" borderId="0">
      <protection locked="0"/>
    </xf>
    <xf numFmtId="0" fontId="250" fillId="0" borderId="0" applyFont="0" applyFill="0" applyBorder="0" applyAlignment="0" applyProtection="0"/>
    <xf numFmtId="211" fontId="38" fillId="0" borderId="0">
      <protection locked="0"/>
    </xf>
    <xf numFmtId="0" fontId="250" fillId="0" borderId="0" applyFont="0" applyFill="0" applyBorder="0" applyAlignment="0" applyProtection="0"/>
    <xf numFmtId="248" fontId="38" fillId="0" borderId="0"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2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0" fontId="91" fillId="15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8" borderId="0" applyNumberFormat="0" applyBorder="0" applyAlignment="0" applyProtection="0">
      <alignment vertical="center"/>
    </xf>
    <xf numFmtId="0" fontId="91" fillId="13" borderId="0" applyNumberFormat="0" applyBorder="0" applyAlignment="0" applyProtection="0">
      <alignment vertical="center"/>
    </xf>
    <xf numFmtId="177" fontId="39" fillId="0" borderId="0" applyFont="0" applyFill="0" applyBorder="0" applyAlignment="0" applyProtection="0"/>
    <xf numFmtId="0" fontId="101" fillId="0" borderId="5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8" fillId="0" borderId="0"/>
    <xf numFmtId="0" fontId="39" fillId="0" borderId="0"/>
    <xf numFmtId="0" fontId="137" fillId="0" borderId="0">
      <alignment vertical="center"/>
    </xf>
    <xf numFmtId="0" fontId="137" fillId="0" borderId="0">
      <alignment vertical="center"/>
    </xf>
    <xf numFmtId="0" fontId="38" fillId="0" borderId="0"/>
    <xf numFmtId="0" fontId="137" fillId="31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40" fillId="51" borderId="81" applyNumberFormat="0" applyAlignment="0" applyProtection="0">
      <alignment vertical="center"/>
    </xf>
    <xf numFmtId="0" fontId="146" fillId="0" borderId="85" applyNumberFormat="0" applyFill="0" applyAlignment="0" applyProtection="0">
      <alignment vertical="center"/>
    </xf>
    <xf numFmtId="0" fontId="147" fillId="56" borderId="81" applyNumberFormat="0" applyAlignment="0" applyProtection="0">
      <alignment vertical="center"/>
    </xf>
    <xf numFmtId="0" fontId="153" fillId="51" borderId="89" applyNumberFormat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13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44" fillId="0" borderId="10"/>
    <xf numFmtId="0" fontId="44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182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44" fillId="0" borderId="10"/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3" borderId="82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78">
    <xf numFmtId="0" fontId="0" fillId="0" borderId="0" xfId="0"/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49" fontId="68" fillId="22" borderId="0" xfId="0" applyNumberFormat="1" applyFont="1" applyFill="1" applyBorder="1" applyAlignment="1" applyProtection="1">
      <alignment horizontal="lef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9" fillId="22" borderId="0" xfId="0" applyNumberFormat="1" applyFont="1" applyFill="1" applyBorder="1" applyAlignment="1" applyProtection="1">
      <alignment horizontal="left" vertical="center"/>
      <protection hidden="1"/>
    </xf>
    <xf numFmtId="49" fontId="69" fillId="22" borderId="0" xfId="0" applyNumberFormat="1" applyFont="1" applyFill="1" applyBorder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vertical="center"/>
      <protection hidden="1"/>
    </xf>
    <xf numFmtId="49" fontId="69" fillId="22" borderId="0" xfId="0" applyNumberFormat="1" applyFont="1" applyFill="1" applyBorder="1" applyAlignment="1" applyProtection="1">
      <alignment horizontal="right" vertical="center"/>
      <protection hidden="1"/>
    </xf>
    <xf numFmtId="182" fontId="70" fillId="58" borderId="16" xfId="894" applyNumberFormat="1" applyFont="1" applyFill="1" applyBorder="1" applyAlignment="1" applyProtection="1">
      <alignment horizontal="center" vertical="center"/>
      <protection hidden="1"/>
    </xf>
    <xf numFmtId="41" fontId="70" fillId="58" borderId="0" xfId="894" applyNumberFormat="1" applyFont="1" applyFill="1" applyBorder="1" applyAlignment="1" applyProtection="1">
      <alignment horizontal="center" vertical="center"/>
      <protection hidden="1"/>
    </xf>
    <xf numFmtId="42" fontId="70" fillId="58" borderId="17" xfId="894" applyNumberFormat="1" applyFont="1" applyFill="1" applyBorder="1" applyAlignment="1" applyProtection="1">
      <alignment horizontal="left" vertical="center" shrinkToFit="1"/>
      <protection hidden="1"/>
    </xf>
    <xf numFmtId="0" fontId="70" fillId="58" borderId="0" xfId="894" applyFont="1" applyFill="1" applyBorder="1" applyAlignment="1" applyProtection="1">
      <alignment horizontal="center" vertical="center"/>
      <protection hidden="1"/>
    </xf>
    <xf numFmtId="41" fontId="70" fillId="58" borderId="17" xfId="0" applyNumberFormat="1" applyFont="1" applyFill="1" applyBorder="1" applyAlignment="1" applyProtection="1">
      <alignment horizontal="left" vertical="center"/>
      <protection hidden="1"/>
    </xf>
    <xf numFmtId="0" fontId="70" fillId="58" borderId="17" xfId="891" applyFont="1" applyFill="1" applyBorder="1" applyAlignment="1" applyProtection="1">
      <alignment horizontal="left" vertical="center"/>
      <protection hidden="1"/>
    </xf>
    <xf numFmtId="182" fontId="70" fillId="58" borderId="16" xfId="0" applyNumberFormat="1" applyFont="1" applyFill="1" applyBorder="1" applyAlignment="1" applyProtection="1">
      <alignment horizontal="center" vertical="center"/>
      <protection hidden="1"/>
    </xf>
    <xf numFmtId="42" fontId="70" fillId="58" borderId="17" xfId="0" applyNumberFormat="1" applyFont="1" applyFill="1" applyBorder="1" applyAlignment="1" applyProtection="1">
      <alignment horizontal="left" vertical="center" shrinkToFit="1"/>
      <protection hidden="1"/>
    </xf>
    <xf numFmtId="0" fontId="70" fillId="58" borderId="17" xfId="0" applyFont="1" applyFill="1" applyBorder="1" applyAlignment="1" applyProtection="1">
      <alignment horizontal="left" vertical="center"/>
      <protection hidden="1"/>
    </xf>
    <xf numFmtId="220" fontId="70" fillId="58" borderId="17" xfId="0" applyNumberFormat="1" applyFont="1" applyFill="1" applyBorder="1" applyAlignment="1" applyProtection="1">
      <alignment horizontal="left" vertical="center"/>
      <protection hidden="1"/>
    </xf>
    <xf numFmtId="41" fontId="70" fillId="58" borderId="19" xfId="0" applyNumberFormat="1" applyFont="1" applyFill="1" applyBorder="1" applyAlignment="1" applyProtection="1">
      <alignment horizontal="left" vertical="center"/>
      <protection hidden="1"/>
    </xf>
    <xf numFmtId="41" fontId="70" fillId="58" borderId="0" xfId="905" applyNumberFormat="1" applyFont="1" applyFill="1" applyBorder="1" applyAlignment="1" applyProtection="1">
      <alignment horizontal="right" vertical="center"/>
      <protection hidden="1"/>
    </xf>
    <xf numFmtId="41" fontId="70" fillId="58" borderId="0" xfId="905" applyNumberFormat="1" applyFont="1" applyFill="1" applyAlignment="1" applyProtection="1">
      <alignment horizontal="right" vertical="center"/>
      <protection hidden="1"/>
    </xf>
    <xf numFmtId="41" fontId="70" fillId="58" borderId="0" xfId="905" quotePrefix="1" applyNumberFormat="1" applyFont="1" applyFill="1" applyBorder="1" applyAlignment="1" applyProtection="1">
      <alignment horizontal="right" vertical="center"/>
      <protection hidden="1"/>
    </xf>
    <xf numFmtId="41" fontId="70" fillId="58" borderId="0" xfId="890" applyNumberFormat="1" applyFont="1" applyFill="1" applyBorder="1" applyAlignment="1" applyProtection="1">
      <alignment horizontal="right" vertical="center"/>
      <protection hidden="1"/>
    </xf>
    <xf numFmtId="0" fontId="70" fillId="58" borderId="0" xfId="890" applyFont="1" applyFill="1" applyBorder="1" applyAlignment="1" applyProtection="1">
      <alignment horizontal="center" vertical="center"/>
      <protection hidden="1"/>
    </xf>
    <xf numFmtId="41" fontId="79" fillId="58" borderId="0" xfId="0" applyNumberFormat="1" applyFont="1" applyFill="1" applyAlignment="1" applyProtection="1">
      <alignment horizontal="right" vertical="center"/>
      <protection hidden="1"/>
    </xf>
    <xf numFmtId="41" fontId="70" fillId="58" borderId="16" xfId="0" applyNumberFormat="1" applyFont="1" applyFill="1" applyBorder="1" applyAlignment="1" applyProtection="1">
      <alignment horizontal="right" vertical="center"/>
      <protection hidden="1"/>
    </xf>
    <xf numFmtId="41" fontId="70" fillId="58" borderId="0" xfId="550" applyNumberFormat="1" applyFont="1" applyFill="1" applyBorder="1" applyAlignment="1" applyProtection="1">
      <alignment vertical="center"/>
      <protection hidden="1"/>
    </xf>
    <xf numFmtId="223" fontId="79" fillId="58" borderId="0" xfId="0" applyNumberFormat="1" applyFont="1" applyFill="1" applyAlignment="1" applyProtection="1">
      <alignment horizontal="right" vertical="center"/>
      <protection hidden="1"/>
    </xf>
    <xf numFmtId="49" fontId="79" fillId="58" borderId="19" xfId="0" quotePrefix="1" applyNumberFormat="1" applyFont="1" applyFill="1" applyBorder="1" applyAlignment="1" applyProtection="1">
      <alignment horizontal="center" vertical="center"/>
      <protection hidden="1"/>
    </xf>
    <xf numFmtId="49" fontId="78" fillId="58" borderId="16" xfId="894" applyNumberFormat="1" applyFont="1" applyFill="1" applyBorder="1" applyAlignment="1" applyProtection="1">
      <alignment horizontal="left" vertical="center" shrinkToFit="1"/>
      <protection hidden="1"/>
    </xf>
    <xf numFmtId="49" fontId="78" fillId="58" borderId="16" xfId="891" applyNumberFormat="1" applyFont="1" applyFill="1" applyBorder="1" applyAlignment="1" applyProtection="1">
      <alignment horizontal="left" vertical="center" shrinkToFit="1"/>
      <protection hidden="1"/>
    </xf>
    <xf numFmtId="223" fontId="70" fillId="58" borderId="0" xfId="0" applyNumberFormat="1" applyFont="1" applyFill="1" applyAlignment="1" applyProtection="1">
      <alignment horizontal="right" vertical="center"/>
      <protection hidden="1"/>
    </xf>
    <xf numFmtId="41" fontId="70" fillId="58" borderId="10" xfId="550" applyNumberFormat="1" applyFont="1" applyFill="1" applyBorder="1" applyAlignment="1" applyProtection="1">
      <alignment vertical="center"/>
      <protection hidden="1"/>
    </xf>
    <xf numFmtId="41" fontId="70" fillId="58" borderId="90" xfId="0" applyNumberFormat="1" applyFont="1" applyFill="1" applyBorder="1" applyAlignment="1" applyProtection="1">
      <alignment horizontal="right" vertical="center"/>
      <protection hidden="1"/>
    </xf>
    <xf numFmtId="41" fontId="70" fillId="58" borderId="17" xfId="0" applyNumberFormat="1" applyFont="1" applyFill="1" applyBorder="1" applyAlignment="1" applyProtection="1">
      <alignment vertical="center"/>
      <protection hidden="1"/>
    </xf>
    <xf numFmtId="41" fontId="70" fillId="58" borderId="0" xfId="0" applyNumberFormat="1" applyFont="1" applyFill="1" applyBorder="1" applyAlignment="1" applyProtection="1">
      <alignment vertical="center"/>
      <protection hidden="1"/>
    </xf>
    <xf numFmtId="41" fontId="70" fillId="58" borderId="0" xfId="0" quotePrefix="1" applyNumberFormat="1" applyFont="1" applyFill="1" applyBorder="1" applyAlignment="1" applyProtection="1">
      <alignment vertical="center"/>
      <protection hidden="1"/>
    </xf>
    <xf numFmtId="41" fontId="70" fillId="58" borderId="90" xfId="899" applyNumberFormat="1" applyFont="1" applyFill="1" applyBorder="1" applyAlignment="1" applyProtection="1">
      <alignment horizontal="right" vertical="center"/>
      <protection hidden="1"/>
    </xf>
    <xf numFmtId="0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9" fillId="58" borderId="0" xfId="0" applyNumberFormat="1" applyFont="1" applyFill="1" applyBorder="1" applyAlignment="1" applyProtection="1">
      <alignment horizontal="right" vertical="center"/>
      <protection hidden="1"/>
    </xf>
    <xf numFmtId="41" fontId="70" fillId="58" borderId="0" xfId="0" quotePrefix="1" applyNumberFormat="1" applyFont="1" applyFill="1" applyAlignment="1" applyProtection="1">
      <alignment horizontal="right" vertical="center"/>
      <protection hidden="1"/>
    </xf>
    <xf numFmtId="41" fontId="70" fillId="58" borderId="19" xfId="0" applyNumberFormat="1" applyFont="1" applyFill="1" applyBorder="1" applyAlignment="1" applyProtection="1">
      <alignment horizontal="right" vertical="center"/>
      <protection hidden="1"/>
    </xf>
    <xf numFmtId="41" fontId="70" fillId="58" borderId="0" xfId="899" applyNumberFormat="1" applyFont="1" applyFill="1" applyBorder="1" applyAlignment="1" applyProtection="1">
      <alignment horizontal="right" vertical="center"/>
      <protection hidden="1"/>
    </xf>
    <xf numFmtId="41" fontId="70" fillId="58" borderId="0" xfId="0" applyNumberFormat="1" applyFont="1" applyFill="1" applyBorder="1" applyAlignment="1" applyProtection="1">
      <alignment horizontal="right" vertical="center"/>
      <protection hidden="1"/>
    </xf>
    <xf numFmtId="41" fontId="70" fillId="58" borderId="92" xfId="0" applyNumberFormat="1" applyFont="1" applyFill="1" applyBorder="1" applyAlignment="1" applyProtection="1">
      <alignment horizontal="right" vertical="center"/>
      <protection hidden="1"/>
    </xf>
    <xf numFmtId="41" fontId="70" fillId="58" borderId="0" xfId="0" applyNumberFormat="1" applyFont="1" applyFill="1" applyAlignment="1" applyProtection="1">
      <alignment horizontal="right" vertical="center"/>
      <protection hidden="1"/>
    </xf>
    <xf numFmtId="41" fontId="70" fillId="58" borderId="0" xfId="0" quotePrefix="1" applyNumberFormat="1" applyFont="1" applyFill="1" applyBorder="1" applyAlignment="1" applyProtection="1">
      <alignment horizontal="right" vertical="center"/>
      <protection hidden="1"/>
    </xf>
    <xf numFmtId="41" fontId="70" fillId="58" borderId="0" xfId="0" applyNumberFormat="1" applyFont="1" applyFill="1" applyAlignment="1" applyProtection="1">
      <alignment vertical="center"/>
      <protection hidden="1"/>
    </xf>
    <xf numFmtId="41" fontId="70" fillId="58" borderId="19" xfId="0" applyNumberFormat="1" applyFont="1" applyFill="1" applyBorder="1" applyAlignment="1" applyProtection="1">
      <alignment vertical="center"/>
      <protection hidden="1"/>
    </xf>
    <xf numFmtId="186" fontId="70" fillId="58" borderId="0" xfId="0" applyNumberFormat="1" applyFont="1" applyFill="1" applyAlignment="1" applyProtection="1">
      <alignment horizontal="right" vertical="center"/>
      <protection hidden="1"/>
    </xf>
    <xf numFmtId="0" fontId="70" fillId="58" borderId="0" xfId="0" applyFont="1" applyFill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center" vertical="center"/>
      <protection hidden="1"/>
    </xf>
    <xf numFmtId="3" fontId="70" fillId="58" borderId="0" xfId="0" applyNumberFormat="1" applyFont="1" applyFill="1" applyBorder="1" applyAlignment="1" applyProtection="1">
      <alignment horizontal="left" vertical="center"/>
      <protection hidden="1"/>
    </xf>
    <xf numFmtId="3" fontId="70" fillId="58" borderId="0" xfId="0" applyNumberFormat="1" applyFont="1" applyFill="1" applyBorder="1" applyAlignment="1" applyProtection="1">
      <alignment horizontal="center" vertical="center"/>
      <protection hidden="1"/>
    </xf>
    <xf numFmtId="177" fontId="70" fillId="58" borderId="0" xfId="704" applyFont="1" applyFill="1" applyBorder="1" applyAlignment="1" applyProtection="1">
      <alignment horizontal="center" vertical="center"/>
      <protection hidden="1"/>
    </xf>
    <xf numFmtId="0" fontId="71" fillId="58" borderId="0" xfId="0" applyFont="1" applyFill="1" applyAlignment="1" applyProtection="1">
      <alignment horizontal="center" vertical="center"/>
      <protection hidden="1"/>
    </xf>
    <xf numFmtId="0" fontId="72" fillId="58" borderId="0" xfId="0" applyFont="1" applyFill="1" applyBorder="1" applyAlignment="1" applyProtection="1">
      <alignment horizontal="center" vertical="center"/>
      <protection hidden="1"/>
    </xf>
    <xf numFmtId="3" fontId="72" fillId="58" borderId="0" xfId="0" applyNumberFormat="1" applyFont="1" applyFill="1" applyAlignment="1" applyProtection="1">
      <alignment horizontal="center" vertical="center"/>
      <protection hidden="1"/>
    </xf>
    <xf numFmtId="3" fontId="71" fillId="58" borderId="0" xfId="0" applyNumberFormat="1" applyFont="1" applyFill="1" applyBorder="1" applyAlignment="1" applyProtection="1">
      <alignment horizontal="center" vertical="center"/>
      <protection hidden="1"/>
    </xf>
    <xf numFmtId="3" fontId="72" fillId="58" borderId="0" xfId="0" applyNumberFormat="1" applyFont="1" applyFill="1" applyBorder="1" applyAlignment="1" applyProtection="1">
      <alignment horizontal="center" vertical="center"/>
      <protection hidden="1"/>
    </xf>
    <xf numFmtId="177" fontId="73" fillId="58" borderId="0" xfId="704" applyFont="1" applyFill="1" applyBorder="1" applyAlignment="1" applyProtection="1">
      <alignment horizontal="center" vertical="center"/>
      <protection hidden="1"/>
    </xf>
    <xf numFmtId="0" fontId="72" fillId="58" borderId="0" xfId="0" applyFont="1" applyFill="1" applyAlignment="1" applyProtection="1">
      <alignment horizontal="center" vertical="center"/>
      <protection hidden="1"/>
    </xf>
    <xf numFmtId="0" fontId="71" fillId="58" borderId="0" xfId="0" applyFont="1" applyFill="1" applyBorder="1" applyAlignment="1" applyProtection="1">
      <alignment horizontal="center" vertical="center"/>
      <protection hidden="1"/>
    </xf>
    <xf numFmtId="3" fontId="75" fillId="58" borderId="0" xfId="0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left" vertical="center"/>
      <protection hidden="1"/>
    </xf>
    <xf numFmtId="3" fontId="70" fillId="58" borderId="0" xfId="0" applyNumberFormat="1" applyFont="1" applyFill="1" applyBorder="1" applyAlignment="1" applyProtection="1">
      <alignment horizontal="right" vertical="center"/>
      <protection hidden="1"/>
    </xf>
    <xf numFmtId="177" fontId="70" fillId="58" borderId="0" xfId="704" applyFont="1" applyFill="1" applyBorder="1" applyAlignment="1" applyProtection="1">
      <alignment horizontal="left" vertical="center"/>
      <protection hidden="1"/>
    </xf>
    <xf numFmtId="177" fontId="70" fillId="58" borderId="0" xfId="704" applyFont="1" applyFill="1" applyBorder="1" applyAlignment="1" applyProtection="1">
      <alignment horizontal="right" vertical="center"/>
      <protection hidden="1"/>
    </xf>
    <xf numFmtId="41" fontId="70" fillId="58" borderId="92" xfId="702" quotePrefix="1" applyNumberFormat="1" applyFont="1" applyFill="1" applyBorder="1" applyAlignment="1" applyProtection="1">
      <alignment horizontal="center" vertical="center"/>
      <protection hidden="1"/>
    </xf>
    <xf numFmtId="41" fontId="79" fillId="58" borderId="17" xfId="702" quotePrefix="1" applyNumberFormat="1" applyFont="1" applyFill="1" applyBorder="1" applyAlignment="1" applyProtection="1">
      <alignment horizontal="center" vertical="center"/>
      <protection hidden="1"/>
    </xf>
    <xf numFmtId="41" fontId="79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7" xfId="702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left" vertical="center"/>
      <protection hidden="1"/>
    </xf>
    <xf numFmtId="41" fontId="70" fillId="58" borderId="16" xfId="0" applyNumberFormat="1" applyFont="1" applyFill="1" applyBorder="1" applyAlignment="1" applyProtection="1">
      <alignment horizontal="left" vertical="center"/>
      <protection hidden="1"/>
    </xf>
    <xf numFmtId="0" fontId="78" fillId="58" borderId="33" xfId="0" applyNumberFormat="1" applyFont="1" applyFill="1" applyBorder="1" applyAlignment="1" applyProtection="1">
      <alignment horizontal="left"/>
      <protection hidden="1"/>
    </xf>
    <xf numFmtId="0" fontId="78" fillId="58" borderId="33" xfId="0" applyNumberFormat="1" applyFont="1" applyFill="1" applyBorder="1" applyAlignment="1" applyProtection="1">
      <alignment horizontal="right"/>
      <protection hidden="1"/>
    </xf>
    <xf numFmtId="0" fontId="78" fillId="58" borderId="33" xfId="704" applyNumberFormat="1" applyFont="1" applyFill="1" applyBorder="1" applyAlignment="1" applyProtection="1">
      <alignment horizontal="left"/>
      <protection hidden="1"/>
    </xf>
    <xf numFmtId="0" fontId="78" fillId="58" borderId="0" xfId="0" applyNumberFormat="1" applyFont="1" applyFill="1" applyBorder="1" applyAlignment="1" applyProtection="1">
      <alignment horizontal="left"/>
      <protection hidden="1"/>
    </xf>
    <xf numFmtId="0" fontId="78" fillId="58" borderId="0" xfId="0" applyNumberFormat="1" applyFont="1" applyFill="1" applyBorder="1" applyAlignment="1" applyProtection="1">
      <alignment horizontal="right"/>
      <protection hidden="1"/>
    </xf>
    <xf numFmtId="0" fontId="78" fillId="58" borderId="0" xfId="704" applyNumberFormat="1" applyFont="1" applyFill="1" applyBorder="1" applyAlignment="1" applyProtection="1">
      <alignment horizontal="left"/>
      <protection hidden="1"/>
    </xf>
    <xf numFmtId="0" fontId="78" fillId="58" borderId="0" xfId="0" applyNumberFormat="1" applyFont="1" applyFill="1" applyAlignment="1" applyProtection="1">
      <alignment horizontal="left"/>
      <protection hidden="1"/>
    </xf>
    <xf numFmtId="0" fontId="78" fillId="58" borderId="0" xfId="0" applyNumberFormat="1" applyFont="1" applyFill="1" applyBorder="1" applyAlignment="1" applyProtection="1">
      <alignment horizontal="center"/>
      <protection hidden="1"/>
    </xf>
    <xf numFmtId="0" fontId="78" fillId="58" borderId="0" xfId="0" applyNumberFormat="1" applyFont="1" applyFill="1" applyAlignment="1" applyProtection="1">
      <alignment horizontal="center"/>
      <protection hidden="1"/>
    </xf>
    <xf numFmtId="0" fontId="78" fillId="58" borderId="0" xfId="704" applyNumberFormat="1" applyFont="1" applyFill="1" applyBorder="1" applyAlignment="1" applyProtection="1">
      <alignment horizontal="center"/>
      <protection hidden="1"/>
    </xf>
    <xf numFmtId="0" fontId="78" fillId="58" borderId="0" xfId="0" applyNumberFormat="1" applyFont="1" applyFill="1" applyAlignment="1" applyProtection="1">
      <alignment horizontal="right"/>
      <protection hidden="1"/>
    </xf>
    <xf numFmtId="0" fontId="80" fillId="58" borderId="0" xfId="0" applyFont="1" applyFill="1" applyAlignment="1" applyProtection="1">
      <alignment horizontal="center" vertical="center"/>
      <protection hidden="1"/>
    </xf>
    <xf numFmtId="0" fontId="0" fillId="58" borderId="0" xfId="0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center"/>
      <protection hidden="1"/>
    </xf>
    <xf numFmtId="3" fontId="80" fillId="58" borderId="0" xfId="0" applyNumberFormat="1" applyFont="1" applyFill="1" applyAlignment="1" applyProtection="1">
      <alignment horizontal="center" vertical="center"/>
      <protection hidden="1"/>
    </xf>
    <xf numFmtId="3" fontId="0" fillId="58" borderId="0" xfId="0" applyNumberFormat="1" applyFont="1" applyFill="1" applyBorder="1" applyAlignment="1" applyProtection="1">
      <alignment horizontal="center" vertical="center"/>
      <protection hidden="1"/>
    </xf>
    <xf numFmtId="0" fontId="80" fillId="58" borderId="0" xfId="0" applyFont="1" applyFill="1" applyBorder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left" vertical="center"/>
      <protection hidden="1"/>
    </xf>
    <xf numFmtId="3" fontId="70" fillId="58" borderId="0" xfId="894" applyNumberFormat="1" applyFont="1" applyFill="1" applyAlignment="1" applyProtection="1">
      <alignment horizontal="right" vertical="center"/>
      <protection hidden="1"/>
    </xf>
    <xf numFmtId="0" fontId="0" fillId="58" borderId="0" xfId="0" applyFont="1" applyFill="1" applyProtection="1">
      <protection hidden="1"/>
    </xf>
    <xf numFmtId="0" fontId="70" fillId="58" borderId="0" xfId="0" applyFont="1" applyFill="1" applyBorder="1" applyAlignment="1" applyProtection="1">
      <alignment horizontal="left"/>
      <protection hidden="1"/>
    </xf>
    <xf numFmtId="0" fontId="70" fillId="58" borderId="10" xfId="0" applyFont="1" applyFill="1" applyBorder="1" applyAlignment="1" applyProtection="1">
      <alignment horizontal="left"/>
      <protection hidden="1"/>
    </xf>
    <xf numFmtId="0" fontId="0" fillId="58" borderId="10" xfId="0" applyFont="1" applyFill="1" applyBorder="1" applyProtection="1">
      <protection hidden="1"/>
    </xf>
    <xf numFmtId="0" fontId="70" fillId="58" borderId="10" xfId="0" applyFont="1" applyFill="1" applyBorder="1" applyAlignment="1" applyProtection="1">
      <alignment horizontal="right"/>
      <protection hidden="1"/>
    </xf>
    <xf numFmtId="222" fontId="70" fillId="58" borderId="0" xfId="0" applyNumberFormat="1" applyFont="1" applyFill="1" applyAlignment="1" applyProtection="1">
      <alignment horizontal="right" vertical="center"/>
      <protection hidden="1"/>
    </xf>
    <xf numFmtId="222" fontId="70" fillId="58" borderId="0" xfId="0" applyNumberFormat="1" applyFont="1" applyFill="1" applyBorder="1" applyAlignment="1" applyProtection="1">
      <alignment horizontal="right" vertical="center"/>
      <protection hidden="1"/>
    </xf>
    <xf numFmtId="182" fontId="78" fillId="58" borderId="0" xfId="894" applyNumberFormat="1" applyFont="1" applyFill="1" applyBorder="1" applyAlignment="1" applyProtection="1">
      <alignment horizontal="center" vertical="center"/>
      <protection hidden="1"/>
    </xf>
    <xf numFmtId="49" fontId="78" fillId="58" borderId="16" xfId="896" applyNumberFormat="1" applyFont="1" applyFill="1" applyBorder="1" applyAlignment="1" applyProtection="1">
      <alignment horizontal="left" vertical="center" shrinkToFit="1"/>
      <protection hidden="1"/>
    </xf>
    <xf numFmtId="182" fontId="78" fillId="58" borderId="0" xfId="0" applyNumberFormat="1" applyFont="1" applyFill="1" applyBorder="1" applyAlignment="1" applyProtection="1">
      <alignment horizontal="center" vertical="center"/>
      <protection hidden="1"/>
    </xf>
    <xf numFmtId="0" fontId="78" fillId="58" borderId="90" xfId="901" applyNumberFormat="1" applyFont="1" applyFill="1" applyBorder="1" applyAlignment="1" applyProtection="1">
      <alignment horizontal="center" vertical="center" wrapText="1"/>
      <protection hidden="1"/>
    </xf>
    <xf numFmtId="49" fontId="78" fillId="58" borderId="91" xfId="894" applyNumberFormat="1" applyFont="1" applyFill="1" applyBorder="1" applyAlignment="1" applyProtection="1">
      <alignment horizontal="left" vertical="center" shrinkToFit="1"/>
      <protection hidden="1"/>
    </xf>
    <xf numFmtId="0" fontId="78" fillId="58" borderId="33" xfId="904" applyFont="1" applyFill="1" applyBorder="1" applyAlignment="1" applyProtection="1">
      <alignment horizontal="left" vertical="center"/>
      <protection hidden="1"/>
    </xf>
    <xf numFmtId="0" fontId="78" fillId="58" borderId="33" xfId="0" applyFont="1" applyFill="1" applyBorder="1" applyAlignment="1" applyProtection="1">
      <alignment horizontal="left"/>
      <protection hidden="1"/>
    </xf>
    <xf numFmtId="0" fontId="78" fillId="58" borderId="33" xfId="0" applyFont="1" applyFill="1" applyBorder="1" applyAlignment="1" applyProtection="1">
      <alignment horizontal="right" vertical="center"/>
      <protection hidden="1"/>
    </xf>
    <xf numFmtId="49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8" fillId="58" borderId="0" xfId="904" applyFont="1" applyFill="1" applyBorder="1" applyAlignment="1" applyProtection="1">
      <alignment horizontal="left" vertical="center"/>
      <protection hidden="1"/>
    </xf>
    <xf numFmtId="3" fontId="70" fillId="58" borderId="0" xfId="894" applyNumberFormat="1" applyFont="1" applyFill="1" applyAlignment="1" applyProtection="1">
      <alignment horizontal="left" vertical="center"/>
      <protection hidden="1"/>
    </xf>
    <xf numFmtId="0" fontId="70" fillId="58" borderId="0" xfId="894" applyFont="1" applyFill="1" applyAlignment="1" applyProtection="1">
      <alignment horizontal="center" vertical="center"/>
      <protection hidden="1"/>
    </xf>
    <xf numFmtId="0" fontId="70" fillId="58" borderId="0" xfId="894" applyFont="1" applyFill="1" applyBorder="1" applyAlignment="1" applyProtection="1">
      <alignment horizontal="right" vertical="center"/>
      <protection hidden="1"/>
    </xf>
    <xf numFmtId="0" fontId="111" fillId="58" borderId="0" xfId="0" applyFont="1" applyFill="1" applyAlignment="1" applyProtection="1">
      <protection hidden="1"/>
    </xf>
    <xf numFmtId="0" fontId="70" fillId="58" borderId="0" xfId="894" applyFont="1" applyFill="1" applyBorder="1" applyAlignment="1" applyProtection="1">
      <alignment horizontal="left"/>
      <protection hidden="1"/>
    </xf>
    <xf numFmtId="0" fontId="70" fillId="58" borderId="0" xfId="894" applyFont="1" applyFill="1" applyBorder="1" applyAlignment="1" applyProtection="1">
      <alignment horizontal="right"/>
      <protection hidden="1"/>
    </xf>
    <xf numFmtId="0" fontId="70" fillId="58" borderId="44" xfId="894" applyFont="1" applyFill="1" applyBorder="1" applyAlignment="1" applyProtection="1">
      <alignment horizontal="center" vertical="center"/>
      <protection hidden="1"/>
    </xf>
    <xf numFmtId="49" fontId="70" fillId="58" borderId="16" xfId="894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894" applyNumberFormat="1" applyFont="1" applyFill="1" applyBorder="1" applyAlignment="1" applyProtection="1">
      <alignment horizontal="right" vertical="center"/>
      <protection hidden="1"/>
    </xf>
    <xf numFmtId="41" fontId="70" fillId="58" borderId="16" xfId="894" applyNumberFormat="1" applyFont="1" applyFill="1" applyBorder="1" applyAlignment="1" applyProtection="1">
      <alignment horizontal="right" vertical="center"/>
      <protection hidden="1"/>
    </xf>
    <xf numFmtId="0" fontId="70" fillId="58" borderId="0" xfId="702" quotePrefix="1" applyNumberFormat="1" applyFont="1" applyFill="1" applyBorder="1" applyAlignment="1" applyProtection="1">
      <alignment horizontal="center" vertical="center"/>
      <protection hidden="1"/>
    </xf>
    <xf numFmtId="49" fontId="79" fillId="58" borderId="16" xfId="894" quotePrefix="1" applyNumberFormat="1" applyFont="1" applyFill="1" applyBorder="1" applyAlignment="1" applyProtection="1">
      <alignment horizontal="center" vertical="center"/>
      <protection hidden="1"/>
    </xf>
    <xf numFmtId="41" fontId="79" fillId="58" borderId="0" xfId="894" applyNumberFormat="1" applyFont="1" applyFill="1" applyBorder="1" applyAlignment="1" applyProtection="1">
      <alignment horizontal="right" vertical="center"/>
      <protection hidden="1"/>
    </xf>
    <xf numFmtId="41" fontId="79" fillId="58" borderId="16" xfId="894" applyNumberFormat="1" applyFont="1" applyFill="1" applyBorder="1" applyAlignment="1" applyProtection="1">
      <alignment horizontal="right" vertical="center"/>
      <protection hidden="1"/>
    </xf>
    <xf numFmtId="49" fontId="79" fillId="58" borderId="0" xfId="894" quotePrefix="1" applyNumberFormat="1" applyFont="1" applyFill="1" applyBorder="1" applyAlignment="1" applyProtection="1">
      <alignment horizontal="center" vertical="center"/>
      <protection hidden="1"/>
    </xf>
    <xf numFmtId="216" fontId="79" fillId="58" borderId="0" xfId="750" applyNumberFormat="1" applyFont="1" applyFill="1" applyBorder="1" applyAlignment="1" applyProtection="1">
      <alignment horizontal="right" vertical="center" shrinkToFit="1"/>
      <protection hidden="1"/>
    </xf>
    <xf numFmtId="177" fontId="70" fillId="58" borderId="17" xfId="702" applyFont="1" applyFill="1" applyBorder="1" applyAlignment="1" applyProtection="1">
      <alignment horizontal="center" vertical="center"/>
      <protection hidden="1"/>
    </xf>
    <xf numFmtId="0" fontId="78" fillId="58" borderId="33" xfId="894" applyFont="1" applyFill="1" applyBorder="1" applyAlignment="1" applyProtection="1">
      <alignment horizontal="left"/>
      <protection hidden="1"/>
    </xf>
    <xf numFmtId="0" fontId="78" fillId="58" borderId="33" xfId="894" applyFont="1" applyFill="1" applyBorder="1" applyAlignment="1" applyProtection="1">
      <alignment horizontal="right"/>
      <protection hidden="1"/>
    </xf>
    <xf numFmtId="1" fontId="78" fillId="58" borderId="0" xfId="903" applyNumberFormat="1" applyFont="1" applyFill="1" applyBorder="1" applyAlignment="1" applyProtection="1">
      <alignment horizontal="right"/>
      <protection hidden="1"/>
    </xf>
    <xf numFmtId="0" fontId="0" fillId="58" borderId="0" xfId="894" applyFont="1" applyFill="1" applyBorder="1" applyAlignment="1" applyProtection="1">
      <alignment horizontal="center" vertical="center"/>
      <protection hidden="1"/>
    </xf>
    <xf numFmtId="0" fontId="80" fillId="58" borderId="0" xfId="894" applyFont="1" applyFill="1" applyAlignment="1" applyProtection="1">
      <alignment horizontal="center" vertical="center"/>
      <protection hidden="1"/>
    </xf>
    <xf numFmtId="0" fontId="0" fillId="58" borderId="0" xfId="894" applyFont="1" applyFill="1" applyAlignment="1" applyProtection="1">
      <alignment horizontal="center" vertical="center"/>
      <protection hidden="1"/>
    </xf>
    <xf numFmtId="0" fontId="75" fillId="58" borderId="0" xfId="894" applyFont="1" applyFill="1" applyBorder="1" applyAlignment="1" applyProtection="1">
      <alignment horizontal="center" vertical="top"/>
      <protection hidden="1"/>
    </xf>
    <xf numFmtId="0" fontId="70" fillId="58" borderId="0" xfId="894" applyFont="1" applyFill="1" applyBorder="1" applyAlignment="1" applyProtection="1">
      <alignment vertical="center"/>
      <protection hidden="1"/>
    </xf>
    <xf numFmtId="0" fontId="70" fillId="58" borderId="0" xfId="894" applyFont="1" applyFill="1" applyBorder="1" applyAlignment="1" applyProtection="1">
      <alignment horizontal="left" vertical="center"/>
      <protection hidden="1"/>
    </xf>
    <xf numFmtId="0" fontId="75" fillId="58" borderId="0" xfId="894" applyFont="1" applyFill="1" applyAlignment="1" applyProtection="1">
      <alignment vertical="center"/>
      <protection hidden="1"/>
    </xf>
    <xf numFmtId="0" fontId="79" fillId="58" borderId="0" xfId="894" applyFont="1" applyFill="1" applyBorder="1" applyAlignment="1" applyProtection="1">
      <alignment horizontal="center" vertical="center"/>
      <protection hidden="1"/>
    </xf>
    <xf numFmtId="49" fontId="70" fillId="58" borderId="92" xfId="894" applyNumberFormat="1" applyFont="1" applyFill="1" applyBorder="1" applyAlignment="1" applyProtection="1">
      <alignment horizontal="center" vertical="center"/>
      <protection hidden="1"/>
    </xf>
    <xf numFmtId="41" fontId="79" fillId="58" borderId="0" xfId="894" applyNumberFormat="1" applyFont="1" applyFill="1" applyAlignment="1" applyProtection="1">
      <alignment horizontal="center" vertical="center"/>
      <protection hidden="1"/>
    </xf>
    <xf numFmtId="49" fontId="79" fillId="58" borderId="17" xfId="894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894" applyNumberFormat="1" applyFont="1" applyFill="1" applyAlignment="1" applyProtection="1">
      <alignment vertical="center"/>
      <protection hidden="1"/>
    </xf>
    <xf numFmtId="182" fontId="70" fillId="58" borderId="0" xfId="894" applyNumberFormat="1" applyFont="1" applyFill="1" applyBorder="1" applyAlignment="1" applyProtection="1">
      <alignment horizontal="center" vertical="center"/>
      <protection hidden="1"/>
    </xf>
    <xf numFmtId="182" fontId="70" fillId="58" borderId="17" xfId="894" applyNumberFormat="1" applyFont="1" applyFill="1" applyBorder="1" applyAlignment="1" applyProtection="1">
      <alignment horizontal="center" vertical="center"/>
      <protection hidden="1"/>
    </xf>
    <xf numFmtId="42" fontId="70" fillId="58" borderId="19" xfId="894" applyNumberFormat="1" applyFont="1" applyFill="1" applyBorder="1" applyAlignment="1" applyProtection="1">
      <alignment horizontal="left" vertical="center" shrinkToFit="1"/>
      <protection hidden="1"/>
    </xf>
    <xf numFmtId="0" fontId="78" fillId="58" borderId="33" xfId="904" applyFont="1" applyFill="1" applyBorder="1" applyAlignment="1" applyProtection="1">
      <alignment horizontal="left"/>
      <protection hidden="1"/>
    </xf>
    <xf numFmtId="0" fontId="78" fillId="58" borderId="0" xfId="894" applyFont="1" applyFill="1" applyBorder="1" applyAlignment="1" applyProtection="1">
      <alignment horizontal="left"/>
      <protection hidden="1"/>
    </xf>
    <xf numFmtId="0" fontId="75" fillId="58" borderId="0" xfId="894" applyFont="1" applyFill="1" applyBorder="1" applyAlignment="1" applyProtection="1">
      <alignment horizontal="center" vertical="center"/>
      <protection hidden="1"/>
    </xf>
    <xf numFmtId="41" fontId="79" fillId="58" borderId="0" xfId="894" applyNumberFormat="1" applyFont="1" applyFill="1" applyBorder="1" applyAlignment="1" applyProtection="1">
      <alignment horizontal="center" vertical="center"/>
      <protection hidden="1"/>
    </xf>
    <xf numFmtId="41" fontId="70" fillId="58" borderId="0" xfId="894" applyNumberFormat="1" applyFont="1" applyFill="1" applyBorder="1" applyAlignment="1" applyProtection="1">
      <alignment vertical="center"/>
      <protection hidden="1"/>
    </xf>
    <xf numFmtId="41" fontId="70" fillId="58" borderId="33" xfId="894" applyNumberFormat="1" applyFont="1" applyFill="1" applyBorder="1" applyAlignment="1" applyProtection="1">
      <alignment horizontal="center" vertical="center"/>
      <protection hidden="1"/>
    </xf>
    <xf numFmtId="0" fontId="78" fillId="58" borderId="33" xfId="904" applyFont="1" applyFill="1" applyBorder="1" applyAlignment="1" applyProtection="1">
      <alignment horizontal="right"/>
      <protection hidden="1"/>
    </xf>
    <xf numFmtId="0" fontId="70" fillId="58" borderId="0" xfId="750" applyNumberFormat="1" applyFont="1" applyFill="1" applyBorder="1" applyAlignment="1" applyProtection="1">
      <alignment vertical="center"/>
      <protection hidden="1"/>
    </xf>
    <xf numFmtId="0" fontId="70" fillId="58" borderId="0" xfId="750" applyNumberFormat="1" applyFont="1" applyFill="1" applyBorder="1" applyAlignment="1" applyProtection="1">
      <alignment horizontal="right" vertical="center"/>
      <protection hidden="1"/>
    </xf>
    <xf numFmtId="0" fontId="70" fillId="58" borderId="0" xfId="580" applyNumberFormat="1" applyFont="1" applyFill="1" applyAlignment="1" applyProtection="1">
      <alignment vertical="center"/>
      <protection hidden="1"/>
    </xf>
    <xf numFmtId="0" fontId="75" fillId="58" borderId="0" xfId="0" applyFont="1" applyFill="1" applyBorder="1" applyAlignment="1" applyProtection="1">
      <alignment vertical="center"/>
      <protection hidden="1"/>
    </xf>
    <xf numFmtId="177" fontId="70" fillId="58" borderId="0" xfId="550" applyFont="1" applyFill="1" applyBorder="1" applyAlignment="1" applyProtection="1">
      <alignment horizontal="right" vertical="center"/>
      <protection hidden="1"/>
    </xf>
    <xf numFmtId="0" fontId="79" fillId="58" borderId="0" xfId="0" applyFont="1" applyFill="1" applyBorder="1" applyAlignment="1" applyProtection="1">
      <alignment horizontal="center" vertical="center"/>
      <protection hidden="1"/>
    </xf>
    <xf numFmtId="41" fontId="70" fillId="58" borderId="92" xfId="905" quotePrefix="1" applyNumberFormat="1" applyFont="1" applyFill="1" applyBorder="1" applyAlignment="1" applyProtection="1">
      <alignment horizontal="center" vertical="center"/>
      <protection hidden="1"/>
    </xf>
    <xf numFmtId="177" fontId="79" fillId="58" borderId="0" xfId="550" applyFont="1" applyFill="1" applyBorder="1" applyAlignment="1" applyProtection="1">
      <alignment horizontal="right" vertical="center"/>
      <protection hidden="1"/>
    </xf>
    <xf numFmtId="41" fontId="79" fillId="58" borderId="16" xfId="0" applyNumberFormat="1" applyFont="1" applyFill="1" applyBorder="1" applyAlignment="1" applyProtection="1">
      <alignment horizontal="right" vertical="center"/>
      <protection hidden="1"/>
    </xf>
    <xf numFmtId="41" fontId="70" fillId="58" borderId="17" xfId="0" applyNumberFormat="1" applyFont="1" applyFill="1" applyBorder="1" applyAlignment="1" applyProtection="1">
      <alignment horizontal="right" vertical="center"/>
      <protection hidden="1"/>
    </xf>
    <xf numFmtId="0" fontId="70" fillId="58" borderId="17" xfId="0" applyNumberFormat="1" applyFont="1" applyFill="1" applyBorder="1" applyAlignment="1" applyProtection="1">
      <alignment horizontal="left" vertical="center" shrinkToFit="1"/>
      <protection hidden="1"/>
    </xf>
    <xf numFmtId="41" fontId="70" fillId="58" borderId="20" xfId="0" applyNumberFormat="1" applyFont="1" applyFill="1" applyBorder="1" applyAlignment="1" applyProtection="1">
      <alignment horizontal="center" vertical="center"/>
      <protection hidden="1"/>
    </xf>
    <xf numFmtId="0" fontId="70" fillId="58" borderId="19" xfId="0" applyNumberFormat="1" applyFont="1" applyFill="1" applyBorder="1" applyAlignment="1" applyProtection="1">
      <alignment horizontal="left" vertical="center" shrinkToFit="1"/>
      <protection hidden="1"/>
    </xf>
    <xf numFmtId="0" fontId="78" fillId="58" borderId="33" xfId="904" applyFont="1" applyFill="1" applyBorder="1" applyAlignment="1" applyProtection="1">
      <alignment horizontal="center"/>
      <protection hidden="1"/>
    </xf>
    <xf numFmtId="0" fontId="78" fillId="58" borderId="33" xfId="0" applyFont="1" applyFill="1" applyBorder="1" applyAlignment="1" applyProtection="1">
      <alignment horizontal="center"/>
      <protection hidden="1"/>
    </xf>
    <xf numFmtId="0" fontId="78" fillId="58" borderId="0" xfId="0" applyFont="1" applyFill="1" applyBorder="1" applyAlignment="1" applyProtection="1">
      <alignment horizontal="center"/>
      <protection hidden="1"/>
    </xf>
    <xf numFmtId="0" fontId="78" fillId="58" borderId="0" xfId="0" applyFont="1" applyFill="1" applyBorder="1" applyAlignment="1" applyProtection="1">
      <alignment horizontal="left" vertical="center"/>
      <protection hidden="1"/>
    </xf>
    <xf numFmtId="0" fontId="78" fillId="58" borderId="0" xfId="0" applyFont="1" applyFill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left" vertical="top"/>
      <protection hidden="1"/>
    </xf>
    <xf numFmtId="1" fontId="84" fillId="58" borderId="0" xfId="903" applyNumberFormat="1" applyFont="1" applyFill="1" applyBorder="1" applyAlignment="1" applyProtection="1">
      <alignment horizontal="center" vertical="top"/>
      <protection hidden="1"/>
    </xf>
    <xf numFmtId="182" fontId="0" fillId="58" borderId="0" xfId="0" applyNumberFormat="1" applyFont="1" applyFill="1" applyAlignment="1" applyProtection="1">
      <alignment horizontal="center" vertical="top"/>
      <protection hidden="1"/>
    </xf>
    <xf numFmtId="182" fontId="84" fillId="58" borderId="0" xfId="903" applyNumberFormat="1" applyFont="1" applyFill="1" applyBorder="1" applyAlignment="1" applyProtection="1">
      <alignment horizontal="center" vertical="top"/>
      <protection hidden="1"/>
    </xf>
    <xf numFmtId="3" fontId="70" fillId="58" borderId="0" xfId="0" applyNumberFormat="1" applyFont="1" applyFill="1" applyBorder="1" applyAlignment="1" applyProtection="1">
      <alignment horizontal="left" vertical="top"/>
      <protection hidden="1"/>
    </xf>
    <xf numFmtId="0" fontId="0" fillId="58" borderId="0" xfId="0" applyFont="1" applyFill="1" applyBorder="1" applyAlignment="1" applyProtection="1">
      <alignment horizontal="center" vertical="top"/>
      <protection hidden="1"/>
    </xf>
    <xf numFmtId="1" fontId="84" fillId="58" borderId="0" xfId="903" applyNumberFormat="1" applyFont="1" applyFill="1" applyBorder="1" applyAlignment="1" applyProtection="1">
      <alignment horizontal="center" vertical="center"/>
      <protection hidden="1"/>
    </xf>
    <xf numFmtId="0" fontId="70" fillId="58" borderId="26" xfId="0" applyFont="1" applyFill="1" applyBorder="1" applyAlignment="1" applyProtection="1">
      <alignment vertical="center"/>
      <protection hidden="1"/>
    </xf>
    <xf numFmtId="0" fontId="70" fillId="58" borderId="21" xfId="0" applyFont="1" applyFill="1" applyBorder="1" applyAlignment="1" applyProtection="1">
      <alignment vertical="center"/>
      <protection hidden="1"/>
    </xf>
    <xf numFmtId="0" fontId="0" fillId="58" borderId="28" xfId="0" applyFont="1" applyFill="1" applyBorder="1" applyAlignment="1" applyProtection="1">
      <alignment vertical="center"/>
      <protection hidden="1"/>
    </xf>
    <xf numFmtId="0" fontId="0" fillId="58" borderId="22" xfId="0" applyFont="1" applyFill="1" applyBorder="1" applyAlignment="1" applyProtection="1">
      <alignment vertical="center"/>
      <protection hidden="1"/>
    </xf>
    <xf numFmtId="49" fontId="70" fillId="58" borderId="16" xfId="0" applyNumberFormat="1" applyFont="1" applyFill="1" applyBorder="1" applyAlignment="1" applyProtection="1">
      <alignment horizontal="center" vertical="center"/>
      <protection hidden="1"/>
    </xf>
    <xf numFmtId="222" fontId="70" fillId="58" borderId="0" xfId="550" applyNumberFormat="1" applyFont="1" applyFill="1" applyBorder="1" applyAlignment="1" applyProtection="1">
      <alignment horizontal="right" vertical="center"/>
      <protection hidden="1"/>
    </xf>
    <xf numFmtId="222" fontId="70" fillId="58" borderId="0" xfId="550" applyNumberFormat="1" applyFont="1" applyFill="1" applyBorder="1" applyAlignment="1" applyProtection="1">
      <alignment vertical="center" wrapText="1"/>
      <protection hidden="1"/>
    </xf>
    <xf numFmtId="222" fontId="70" fillId="58" borderId="0" xfId="550" applyNumberFormat="1" applyFont="1" applyFill="1" applyBorder="1" applyAlignment="1" applyProtection="1">
      <alignment vertical="center"/>
      <protection hidden="1"/>
    </xf>
    <xf numFmtId="222" fontId="70" fillId="58" borderId="92" xfId="0" applyNumberFormat="1" applyFont="1" applyFill="1" applyBorder="1" applyAlignment="1" applyProtection="1">
      <alignment horizontal="center" vertical="center"/>
      <protection hidden="1"/>
    </xf>
    <xf numFmtId="49" fontId="79" fillId="58" borderId="20" xfId="0" applyNumberFormat="1" applyFont="1" applyFill="1" applyBorder="1" applyAlignment="1" applyProtection="1">
      <alignment horizontal="center" vertical="center"/>
      <protection hidden="1"/>
    </xf>
    <xf numFmtId="222" fontId="79" fillId="58" borderId="19" xfId="550" applyNumberFormat="1" applyFont="1" applyFill="1" applyBorder="1" applyAlignment="1" applyProtection="1">
      <alignment vertical="center"/>
      <protection hidden="1"/>
    </xf>
    <xf numFmtId="49" fontId="79" fillId="58" borderId="19" xfId="0" applyNumberFormat="1" applyFont="1" applyFill="1" applyBorder="1" applyAlignment="1" applyProtection="1">
      <alignment horizontal="center" vertical="center"/>
      <protection hidden="1"/>
    </xf>
    <xf numFmtId="177" fontId="70" fillId="58" borderId="10" xfId="704" applyFont="1" applyFill="1" applyBorder="1" applyAlignment="1" applyProtection="1">
      <alignment horizontal="center" vertical="center"/>
      <protection hidden="1"/>
    </xf>
    <xf numFmtId="0" fontId="0" fillId="58" borderId="10" xfId="0" applyFont="1" applyFill="1" applyBorder="1" applyAlignment="1" applyProtection="1">
      <alignment horizontal="center" vertical="center"/>
      <protection hidden="1"/>
    </xf>
    <xf numFmtId="0" fontId="70" fillId="58" borderId="10" xfId="0" applyFont="1" applyFill="1" applyBorder="1" applyAlignment="1" applyProtection="1">
      <alignment horizontal="center" vertical="center" wrapText="1"/>
      <protection hidden="1"/>
    </xf>
    <xf numFmtId="0" fontId="70" fillId="58" borderId="3" xfId="0" applyFont="1" applyFill="1" applyBorder="1" applyAlignment="1" applyProtection="1">
      <alignment horizontal="center" vertical="center" wrapText="1"/>
      <protection hidden="1"/>
    </xf>
    <xf numFmtId="222" fontId="79" fillId="58" borderId="0" xfId="550" applyNumberFormat="1" applyFont="1" applyFill="1" applyBorder="1" applyAlignment="1" applyProtection="1">
      <alignment vertical="center" wrapText="1"/>
      <protection hidden="1"/>
    </xf>
    <xf numFmtId="222" fontId="79" fillId="58" borderId="10" xfId="550" applyNumberFormat="1" applyFont="1" applyFill="1" applyBorder="1" applyAlignment="1" applyProtection="1">
      <alignment vertical="center" wrapText="1"/>
      <protection hidden="1"/>
    </xf>
    <xf numFmtId="0" fontId="78" fillId="58" borderId="0" xfId="0" applyFont="1" applyFill="1" applyBorder="1" applyAlignment="1" applyProtection="1">
      <protection hidden="1"/>
    </xf>
    <xf numFmtId="0" fontId="78" fillId="58" borderId="0" xfId="0" applyFont="1" applyFill="1" applyBorder="1" applyAlignment="1" applyProtection="1">
      <alignment vertical="center"/>
      <protection hidden="1"/>
    </xf>
    <xf numFmtId="186" fontId="78" fillId="58" borderId="0" xfId="0" applyNumberFormat="1" applyFont="1" applyFill="1" applyBorder="1" applyAlignment="1" applyProtection="1">
      <protection hidden="1"/>
    </xf>
    <xf numFmtId="0" fontId="78" fillId="58" borderId="0" xfId="702" applyNumberFormat="1" applyFont="1" applyFill="1" applyBorder="1" applyAlignment="1" applyProtection="1">
      <alignment horizontal="right"/>
      <protection hidden="1"/>
    </xf>
    <xf numFmtId="177" fontId="70" fillId="58" borderId="0" xfId="550" applyFont="1" applyFill="1" applyBorder="1" applyAlignment="1" applyProtection="1">
      <alignment horizontal="right" vertical="center" wrapText="1"/>
      <protection hidden="1"/>
    </xf>
    <xf numFmtId="0" fontId="0" fillId="58" borderId="0" xfId="0" applyFont="1" applyFill="1" applyBorder="1" applyProtection="1">
      <protection hidden="1"/>
    </xf>
    <xf numFmtId="182" fontId="70" fillId="58" borderId="0" xfId="0" applyNumberFormat="1" applyFont="1" applyFill="1" applyBorder="1" applyAlignment="1" applyProtection="1">
      <alignment horizontal="center" vertical="center"/>
      <protection hidden="1"/>
    </xf>
    <xf numFmtId="1" fontId="70" fillId="58" borderId="0" xfId="903" applyNumberFormat="1" applyFont="1" applyFill="1" applyBorder="1" applyAlignment="1" applyProtection="1">
      <alignment horizontal="center" vertical="center"/>
      <protection hidden="1"/>
    </xf>
    <xf numFmtId="182" fontId="70" fillId="58" borderId="0" xfId="903" applyNumberFormat="1" applyFont="1" applyFill="1" applyBorder="1" applyAlignment="1" applyProtection="1">
      <alignment horizontal="center" vertical="center"/>
      <protection hidden="1"/>
    </xf>
    <xf numFmtId="1" fontId="75" fillId="58" borderId="0" xfId="903" applyNumberFormat="1" applyFont="1" applyFill="1" applyBorder="1" applyAlignment="1" applyProtection="1">
      <alignment horizontal="left" vertical="center"/>
      <protection hidden="1"/>
    </xf>
    <xf numFmtId="0" fontId="75" fillId="58" borderId="0" xfId="0" applyFont="1" applyFill="1" applyAlignment="1" applyProtection="1">
      <alignment horizontal="left" vertical="center"/>
      <protection hidden="1"/>
    </xf>
    <xf numFmtId="1" fontId="70" fillId="58" borderId="0" xfId="903" applyNumberFormat="1" applyFont="1" applyFill="1" applyBorder="1" applyAlignment="1" applyProtection="1">
      <alignment horizontal="left" vertical="center"/>
      <protection hidden="1"/>
    </xf>
    <xf numFmtId="182" fontId="70" fillId="58" borderId="0" xfId="0" applyNumberFormat="1" applyFont="1" applyFill="1" applyBorder="1" applyAlignment="1" applyProtection="1">
      <alignment horizontal="left" vertical="center"/>
      <protection hidden="1"/>
    </xf>
    <xf numFmtId="182" fontId="70" fillId="58" borderId="0" xfId="903" applyNumberFormat="1" applyFont="1" applyFill="1" applyBorder="1" applyAlignment="1" applyProtection="1">
      <alignment horizontal="left" vertical="center"/>
      <protection hidden="1"/>
    </xf>
    <xf numFmtId="1" fontId="70" fillId="58" borderId="0" xfId="903" applyNumberFormat="1" applyFont="1" applyFill="1" applyBorder="1" applyAlignment="1" applyProtection="1">
      <alignment horizontal="right" vertical="center"/>
      <protection hidden="1"/>
    </xf>
    <xf numFmtId="182" fontId="70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16" xfId="0" quotePrefix="1" applyFont="1" applyFill="1" applyBorder="1" applyAlignment="1" applyProtection="1">
      <alignment horizontal="center" vertical="center"/>
      <protection hidden="1"/>
    </xf>
    <xf numFmtId="187" fontId="70" fillId="58" borderId="0" xfId="0" applyNumberFormat="1" applyFont="1" applyFill="1" applyBorder="1" applyAlignment="1" applyProtection="1">
      <alignment horizontal="right" vertical="center"/>
      <protection hidden="1"/>
    </xf>
    <xf numFmtId="187" fontId="70" fillId="58" borderId="0" xfId="0" applyNumberFormat="1" applyFont="1" applyFill="1" applyAlignment="1" applyProtection="1">
      <alignment horizontal="right" vertical="center"/>
      <protection hidden="1"/>
    </xf>
    <xf numFmtId="1" fontId="79" fillId="58" borderId="0" xfId="903" applyNumberFormat="1" applyFont="1" applyFill="1" applyBorder="1" applyAlignment="1" applyProtection="1">
      <alignment horizontal="center" vertical="center"/>
      <protection hidden="1"/>
    </xf>
    <xf numFmtId="0" fontId="70" fillId="58" borderId="92" xfId="702" quotePrefix="1" applyNumberFormat="1" applyFont="1" applyFill="1" applyBorder="1" applyAlignment="1" applyProtection="1">
      <alignment horizontal="center" vertical="center"/>
      <protection hidden="1"/>
    </xf>
    <xf numFmtId="206" fontId="79" fillId="58" borderId="0" xfId="0" applyNumberFormat="1" applyFont="1" applyFill="1" applyBorder="1" applyAlignment="1" applyProtection="1">
      <alignment horizontal="right" vertical="center"/>
      <protection hidden="1"/>
    </xf>
    <xf numFmtId="189" fontId="79" fillId="58" borderId="0" xfId="0" applyNumberFormat="1" applyFont="1" applyFill="1" applyBorder="1" applyAlignment="1" applyProtection="1">
      <alignment horizontal="right" vertical="center"/>
      <protection hidden="1"/>
    </xf>
    <xf numFmtId="187" fontId="79" fillId="58" borderId="0" xfId="0" applyNumberFormat="1" applyFont="1" applyFill="1" applyBorder="1" applyAlignment="1" applyProtection="1">
      <alignment horizontal="right" vertical="center"/>
      <protection hidden="1"/>
    </xf>
    <xf numFmtId="1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177" fontId="70" fillId="58" borderId="0" xfId="702" applyFont="1" applyFill="1" applyBorder="1" applyAlignment="1" applyProtection="1">
      <alignment horizontal="center" vertical="center"/>
      <protection hidden="1"/>
    </xf>
    <xf numFmtId="1" fontId="70" fillId="58" borderId="92" xfId="903" applyNumberFormat="1" applyFont="1" applyFill="1" applyBorder="1" applyAlignment="1" applyProtection="1">
      <alignment horizontal="center" vertical="center"/>
      <protection hidden="1"/>
    </xf>
    <xf numFmtId="1" fontId="70" fillId="58" borderId="16" xfId="903" applyNumberFormat="1" applyFont="1" applyFill="1" applyBorder="1" applyAlignment="1" applyProtection="1">
      <alignment horizontal="center" vertical="center"/>
      <protection hidden="1"/>
    </xf>
    <xf numFmtId="182" fontId="70" fillId="58" borderId="20" xfId="0" applyNumberFormat="1" applyFont="1" applyFill="1" applyBorder="1" applyAlignment="1" applyProtection="1">
      <alignment horizontal="center" vertical="center"/>
      <protection hidden="1"/>
    </xf>
    <xf numFmtId="187" fontId="70" fillId="58" borderId="10" xfId="0" applyNumberFormat="1" applyFont="1" applyFill="1" applyBorder="1" applyAlignment="1" applyProtection="1">
      <alignment horizontal="right" vertical="center"/>
      <protection hidden="1"/>
    </xf>
    <xf numFmtId="0" fontId="70" fillId="58" borderId="19" xfId="0" applyFont="1" applyFill="1" applyBorder="1" applyAlignment="1" applyProtection="1">
      <alignment horizontal="left" vertical="center"/>
      <protection hidden="1"/>
    </xf>
    <xf numFmtId="0" fontId="78" fillId="58" borderId="0" xfId="0" applyFont="1" applyFill="1" applyBorder="1" applyAlignment="1" applyProtection="1">
      <alignment horizontal="left"/>
      <protection hidden="1"/>
    </xf>
    <xf numFmtId="185" fontId="78" fillId="58" borderId="0" xfId="903" applyNumberFormat="1" applyFont="1" applyFill="1" applyBorder="1" applyAlignment="1" applyProtection="1">
      <alignment horizontal="left"/>
      <protection hidden="1"/>
    </xf>
    <xf numFmtId="1" fontId="78" fillId="58" borderId="0" xfId="903" applyNumberFormat="1" applyFont="1" applyFill="1" applyBorder="1" applyAlignment="1" applyProtection="1">
      <alignment horizontal="left"/>
      <protection hidden="1"/>
    </xf>
    <xf numFmtId="0" fontId="78" fillId="58" borderId="0" xfId="0" applyFont="1" applyFill="1" applyBorder="1" applyAlignment="1" applyProtection="1">
      <alignment horizontal="right"/>
      <protection hidden="1"/>
    </xf>
    <xf numFmtId="0" fontId="78" fillId="58" borderId="0" xfId="0" applyFont="1" applyFill="1" applyBorder="1" applyAlignment="1" applyProtection="1">
      <alignment wrapText="1"/>
      <protection hidden="1"/>
    </xf>
    <xf numFmtId="183" fontId="78" fillId="58" borderId="0" xfId="0" applyNumberFormat="1" applyFont="1" applyFill="1" applyBorder="1" applyAlignment="1" applyProtection="1">
      <alignment horizontal="left"/>
      <protection hidden="1"/>
    </xf>
    <xf numFmtId="1" fontId="78" fillId="58" borderId="33" xfId="903" applyNumberFormat="1" applyFont="1" applyFill="1" applyBorder="1" applyAlignment="1" applyProtection="1">
      <alignment horizontal="left"/>
      <protection hidden="1"/>
    </xf>
    <xf numFmtId="177" fontId="78" fillId="58" borderId="33" xfId="704" applyFont="1" applyFill="1" applyBorder="1" applyAlignment="1" applyProtection="1">
      <alignment horizontal="right"/>
      <protection hidden="1"/>
    </xf>
    <xf numFmtId="183" fontId="78" fillId="58" borderId="0" xfId="903" applyNumberFormat="1" applyFont="1" applyFill="1" applyBorder="1" applyAlignment="1" applyProtection="1">
      <alignment horizontal="left"/>
      <protection hidden="1"/>
    </xf>
    <xf numFmtId="182" fontId="78" fillId="58" borderId="0" xfId="0" applyNumberFormat="1" applyFont="1" applyFill="1" applyBorder="1" applyAlignment="1" applyProtection="1">
      <alignment horizontal="left" vertical="center"/>
      <protection hidden="1"/>
    </xf>
    <xf numFmtId="182" fontId="78" fillId="58" borderId="0" xfId="903" applyNumberFormat="1" applyFont="1" applyFill="1" applyBorder="1" applyAlignment="1" applyProtection="1">
      <alignment horizontal="left" vertical="center"/>
      <protection hidden="1"/>
    </xf>
    <xf numFmtId="186" fontId="78" fillId="58" borderId="0" xfId="0" applyNumberFormat="1" applyFont="1" applyFill="1" applyBorder="1" applyAlignment="1" applyProtection="1">
      <alignment horizontal="left" vertical="center"/>
      <protection hidden="1"/>
    </xf>
    <xf numFmtId="1" fontId="78" fillId="58" borderId="0" xfId="903" applyNumberFormat="1" applyFont="1" applyFill="1" applyAlignment="1" applyProtection="1">
      <alignment horizontal="left" vertical="center"/>
      <protection hidden="1"/>
    </xf>
    <xf numFmtId="1" fontId="70" fillId="58" borderId="0" xfId="903" applyNumberFormat="1" applyFont="1" applyFill="1" applyAlignment="1" applyProtection="1">
      <alignment horizontal="center" vertical="center"/>
      <protection hidden="1"/>
    </xf>
    <xf numFmtId="182" fontId="70" fillId="58" borderId="0" xfId="0" applyNumberFormat="1" applyFont="1" applyFill="1" applyAlignment="1" applyProtection="1">
      <alignment horizontal="center" vertical="center"/>
      <protection hidden="1"/>
    </xf>
    <xf numFmtId="1" fontId="71" fillId="58" borderId="0" xfId="903" applyNumberFormat="1" applyFont="1" applyFill="1" applyAlignment="1" applyProtection="1">
      <alignment horizontal="center" vertical="center"/>
      <protection hidden="1"/>
    </xf>
    <xf numFmtId="182" fontId="0" fillId="58" borderId="0" xfId="0" applyNumberFormat="1" applyFont="1" applyFill="1" applyAlignment="1" applyProtection="1">
      <alignment horizontal="center" vertical="center"/>
      <protection hidden="1"/>
    </xf>
    <xf numFmtId="182" fontId="84" fillId="58" borderId="0" xfId="903" applyNumberFormat="1" applyFont="1" applyFill="1" applyBorder="1" applyAlignment="1" applyProtection="1">
      <alignment horizontal="center" vertical="center"/>
      <protection hidden="1"/>
    </xf>
    <xf numFmtId="1" fontId="71" fillId="58" borderId="0" xfId="903" applyNumberFormat="1" applyFont="1" applyFill="1" applyBorder="1" applyAlignment="1" applyProtection="1">
      <alignment horizontal="center" vertical="center"/>
      <protection hidden="1"/>
    </xf>
    <xf numFmtId="1" fontId="84" fillId="58" borderId="0" xfId="903" applyNumberFormat="1" applyFont="1" applyFill="1" applyAlignment="1" applyProtection="1">
      <alignment horizontal="center" vertical="center"/>
      <protection hidden="1"/>
    </xf>
    <xf numFmtId="1" fontId="75" fillId="58" borderId="0" xfId="903" applyNumberFormat="1" applyFont="1" applyFill="1" applyAlignment="1" applyProtection="1">
      <alignment vertical="center"/>
      <protection hidden="1"/>
    </xf>
    <xf numFmtId="0" fontId="70" fillId="58" borderId="41" xfId="897" applyFont="1" applyFill="1" applyBorder="1" applyAlignment="1" applyProtection="1">
      <alignment vertical="center" wrapText="1"/>
      <protection hidden="1"/>
    </xf>
    <xf numFmtId="0" fontId="70" fillId="58" borderId="0" xfId="897" applyFont="1" applyFill="1" applyBorder="1" applyAlignment="1" applyProtection="1">
      <alignment horizontal="center" vertical="center"/>
      <protection hidden="1"/>
    </xf>
    <xf numFmtId="0" fontId="70" fillId="58" borderId="16" xfId="897" applyFont="1" applyFill="1" applyBorder="1" applyAlignment="1" applyProtection="1">
      <alignment vertical="center" wrapText="1"/>
      <protection hidden="1"/>
    </xf>
    <xf numFmtId="0" fontId="70" fillId="58" borderId="42" xfId="897" applyFont="1" applyFill="1" applyBorder="1" applyAlignment="1" applyProtection="1">
      <alignment vertical="center" wrapText="1"/>
      <protection hidden="1"/>
    </xf>
    <xf numFmtId="0" fontId="70" fillId="58" borderId="18" xfId="897" applyFont="1" applyFill="1" applyBorder="1" applyAlignment="1" applyProtection="1">
      <alignment horizontal="center" vertical="center" wrapText="1"/>
      <protection hidden="1"/>
    </xf>
    <xf numFmtId="0" fontId="70" fillId="58" borderId="43" xfId="897" applyFont="1" applyFill="1" applyBorder="1" applyAlignment="1" applyProtection="1">
      <alignment horizontal="center" vertical="center" wrapText="1"/>
      <protection hidden="1"/>
    </xf>
    <xf numFmtId="0" fontId="70" fillId="58" borderId="16" xfId="897" applyFont="1" applyFill="1" applyBorder="1" applyAlignment="1" applyProtection="1">
      <alignment horizontal="center" vertical="center"/>
      <protection hidden="1"/>
    </xf>
    <xf numFmtId="0" fontId="70" fillId="58" borderId="16" xfId="897" applyFont="1" applyFill="1" applyBorder="1" applyAlignment="1" applyProtection="1">
      <alignment vertical="center"/>
      <protection hidden="1"/>
    </xf>
    <xf numFmtId="177" fontId="70" fillId="58" borderId="0" xfId="614" applyFont="1" applyFill="1" applyBorder="1" applyAlignment="1" applyProtection="1">
      <alignment horizontal="center" vertical="center"/>
      <protection hidden="1"/>
    </xf>
    <xf numFmtId="177" fontId="70" fillId="58" borderId="0" xfId="614" applyFont="1" applyFill="1" applyBorder="1" applyAlignment="1" applyProtection="1">
      <alignment horizontal="right" vertical="center"/>
      <protection hidden="1"/>
    </xf>
    <xf numFmtId="0" fontId="70" fillId="58" borderId="0" xfId="897" applyFont="1" applyFill="1" applyBorder="1" applyAlignment="1" applyProtection="1">
      <alignment vertical="center"/>
      <protection hidden="1"/>
    </xf>
    <xf numFmtId="0" fontId="70" fillId="58" borderId="92" xfId="897" applyFont="1" applyFill="1" applyBorder="1" applyAlignment="1" applyProtection="1">
      <alignment horizontal="center" vertical="center"/>
      <protection hidden="1"/>
    </xf>
    <xf numFmtId="0" fontId="79" fillId="58" borderId="16" xfId="897" quotePrefix="1" applyFont="1" applyFill="1" applyBorder="1" applyAlignment="1" applyProtection="1">
      <alignment horizontal="center" vertical="center"/>
      <protection hidden="1"/>
    </xf>
    <xf numFmtId="0" fontId="79" fillId="58" borderId="16" xfId="897" applyFont="1" applyFill="1" applyBorder="1" applyAlignment="1" applyProtection="1">
      <alignment vertical="center"/>
      <protection hidden="1"/>
    </xf>
    <xf numFmtId="177" fontId="79" fillId="58" borderId="0" xfId="614" applyFont="1" applyFill="1" applyBorder="1" applyAlignment="1" applyProtection="1">
      <alignment horizontal="center" vertical="center"/>
      <protection hidden="1"/>
    </xf>
    <xf numFmtId="0" fontId="79" fillId="58" borderId="0" xfId="897" applyFont="1" applyFill="1" applyBorder="1" applyAlignment="1" applyProtection="1">
      <alignment vertical="center"/>
      <protection hidden="1"/>
    </xf>
    <xf numFmtId="0" fontId="79" fillId="58" borderId="0" xfId="897" applyFont="1" applyFill="1" applyBorder="1" applyAlignment="1" applyProtection="1">
      <alignment horizontal="center" vertical="center"/>
      <protection hidden="1"/>
    </xf>
    <xf numFmtId="0" fontId="79" fillId="58" borderId="16" xfId="897" applyFont="1" applyFill="1" applyBorder="1" applyAlignment="1" applyProtection="1">
      <alignment horizontal="center" vertical="center"/>
      <protection hidden="1"/>
    </xf>
    <xf numFmtId="0" fontId="70" fillId="58" borderId="20" xfId="897" applyFont="1" applyFill="1" applyBorder="1" applyAlignment="1" applyProtection="1">
      <alignment horizontal="center" vertical="center"/>
      <protection hidden="1"/>
    </xf>
    <xf numFmtId="177" fontId="70" fillId="58" borderId="19" xfId="614" applyFont="1" applyFill="1" applyBorder="1" applyAlignment="1" applyProtection="1">
      <alignment horizontal="center" vertical="center"/>
      <protection hidden="1"/>
    </xf>
    <xf numFmtId="41" fontId="70" fillId="58" borderId="19" xfId="893" applyNumberFormat="1" applyFont="1" applyFill="1" applyBorder="1" applyAlignment="1" applyProtection="1">
      <alignment horizontal="left" vertical="center"/>
      <protection hidden="1"/>
    </xf>
    <xf numFmtId="0" fontId="78" fillId="58" borderId="0" xfId="0" applyFont="1" applyFill="1" applyBorder="1" applyAlignment="1" applyProtection="1">
      <alignment horizontal="right" vertical="center"/>
      <protection hidden="1"/>
    </xf>
    <xf numFmtId="0" fontId="70" fillId="58" borderId="0" xfId="897" applyFont="1" applyFill="1" applyAlignment="1" applyProtection="1">
      <alignment horizontal="center" vertical="center"/>
      <protection hidden="1"/>
    </xf>
    <xf numFmtId="0" fontId="70" fillId="58" borderId="0" xfId="0" applyFont="1" applyFill="1" applyAlignment="1" applyProtection="1">
      <alignment horizontal="right" vertical="center"/>
      <protection hidden="1"/>
    </xf>
    <xf numFmtId="0" fontId="89" fillId="58" borderId="0" xfId="0" applyFont="1" applyFill="1" applyAlignment="1" applyProtection="1">
      <alignment horizontal="left" vertical="center"/>
      <protection hidden="1"/>
    </xf>
    <xf numFmtId="41" fontId="70" fillId="58" borderId="17" xfId="0" applyNumberFormat="1" applyFont="1" applyFill="1" applyBorder="1" applyAlignment="1" applyProtection="1">
      <alignment horizontal="center" vertical="center"/>
      <protection hidden="1"/>
    </xf>
    <xf numFmtId="41" fontId="78" fillId="58" borderId="33" xfId="0" applyNumberFormat="1" applyFont="1" applyFill="1" applyBorder="1" applyAlignment="1" applyProtection="1">
      <alignment horizontal="right" vertical="center"/>
      <protection hidden="1"/>
    </xf>
    <xf numFmtId="41" fontId="78" fillId="58" borderId="0" xfId="0" applyNumberFormat="1" applyFont="1" applyFill="1" applyBorder="1" applyAlignment="1" applyProtection="1">
      <alignment horizontal="right" vertical="center"/>
      <protection hidden="1"/>
    </xf>
    <xf numFmtId="0" fontId="75" fillId="58" borderId="0" xfId="0" applyFont="1" applyFill="1" applyBorder="1" applyAlignment="1" applyProtection="1">
      <alignment horizontal="left" vertical="center"/>
      <protection hidden="1"/>
    </xf>
    <xf numFmtId="0" fontId="78" fillId="58" borderId="0" xfId="904" applyFont="1" applyFill="1" applyBorder="1" applyAlignment="1" applyProtection="1">
      <alignment horizontal="left"/>
      <protection hidden="1"/>
    </xf>
    <xf numFmtId="0" fontId="78" fillId="58" borderId="0" xfId="0" applyFont="1" applyFill="1" applyAlignment="1" applyProtection="1">
      <alignment horizontal="right"/>
      <protection hidden="1"/>
    </xf>
    <xf numFmtId="0" fontId="70" fillId="58" borderId="0" xfId="0" applyFont="1" applyFill="1" applyAlignment="1" applyProtection="1">
      <alignment horizontal="left" vertical="center"/>
      <protection hidden="1"/>
    </xf>
    <xf numFmtId="0" fontId="70" fillId="58" borderId="92" xfId="0" applyFont="1" applyFill="1" applyBorder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alignment vertical="center"/>
      <protection hidden="1"/>
    </xf>
    <xf numFmtId="0" fontId="78" fillId="58" borderId="33" xfId="0" applyFont="1" applyFill="1" applyBorder="1" applyAlignment="1" applyProtection="1">
      <alignment vertical="center" wrapText="1"/>
      <protection hidden="1"/>
    </xf>
    <xf numFmtId="0" fontId="78" fillId="58" borderId="33" xfId="0" applyFont="1" applyFill="1" applyBorder="1" applyAlignment="1" applyProtection="1">
      <alignment horizontal="left" vertical="center"/>
      <protection hidden="1"/>
    </xf>
    <xf numFmtId="0" fontId="78" fillId="58" borderId="0" xfId="898" applyFont="1" applyFill="1" applyAlignment="1" applyProtection="1">
      <alignment horizontal="left" vertical="center"/>
      <protection hidden="1"/>
    </xf>
    <xf numFmtId="0" fontId="70" fillId="58" borderId="0" xfId="904" applyFont="1" applyFill="1" applyAlignment="1" applyProtection="1">
      <alignment horizontal="left" vertical="center"/>
      <protection hidden="1"/>
    </xf>
    <xf numFmtId="180" fontId="70" fillId="58" borderId="0" xfId="904" applyNumberFormat="1" applyFont="1" applyFill="1" applyAlignment="1" applyProtection="1">
      <alignment horizontal="center" vertical="center"/>
      <protection hidden="1"/>
    </xf>
    <xf numFmtId="0" fontId="70" fillId="58" borderId="0" xfId="904" applyFont="1" applyFill="1" applyAlignment="1" applyProtection="1">
      <alignment horizontal="center" vertical="center"/>
      <protection hidden="1"/>
    </xf>
    <xf numFmtId="3" fontId="70" fillId="58" borderId="0" xfId="904" applyNumberFormat="1" applyFont="1" applyFill="1" applyAlignment="1" applyProtection="1">
      <alignment horizontal="center" vertical="center"/>
      <protection hidden="1"/>
    </xf>
    <xf numFmtId="0" fontId="70" fillId="58" borderId="0" xfId="904" applyFont="1" applyFill="1" applyBorder="1" applyAlignment="1" applyProtection="1">
      <alignment horizontal="center" vertical="center"/>
      <protection hidden="1"/>
    </xf>
    <xf numFmtId="0" fontId="74" fillId="58" borderId="0" xfId="904" applyFont="1" applyFill="1" applyBorder="1" applyAlignment="1" applyProtection="1">
      <alignment horizontal="center" vertical="center"/>
      <protection hidden="1"/>
    </xf>
    <xf numFmtId="0" fontId="75" fillId="58" borderId="0" xfId="904" applyFont="1" applyFill="1" applyBorder="1" applyAlignment="1" applyProtection="1">
      <alignment horizontal="center" vertical="center"/>
      <protection hidden="1"/>
    </xf>
    <xf numFmtId="180" fontId="70" fillId="58" borderId="0" xfId="904" applyNumberFormat="1" applyFont="1" applyFill="1" applyBorder="1" applyAlignment="1" applyProtection="1">
      <alignment horizontal="left" vertical="center"/>
      <protection hidden="1"/>
    </xf>
    <xf numFmtId="0" fontId="70" fillId="58" borderId="0" xfId="904" applyFont="1" applyFill="1" applyBorder="1" applyAlignment="1" applyProtection="1">
      <alignment horizontal="left" vertical="center"/>
      <protection hidden="1"/>
    </xf>
    <xf numFmtId="3" fontId="70" fillId="58" borderId="0" xfId="904" applyNumberFormat="1" applyFont="1" applyFill="1" applyBorder="1" applyAlignment="1" applyProtection="1">
      <alignment horizontal="left" vertical="center"/>
      <protection hidden="1"/>
    </xf>
    <xf numFmtId="180" fontId="70" fillId="58" borderId="0" xfId="904" applyNumberFormat="1" applyFont="1" applyFill="1" applyBorder="1" applyAlignment="1" applyProtection="1">
      <alignment horizontal="right" vertical="center"/>
      <protection hidden="1"/>
    </xf>
    <xf numFmtId="180" fontId="70" fillId="58" borderId="21" xfId="550" applyNumberFormat="1" applyFont="1" applyFill="1" applyBorder="1" applyAlignment="1" applyProtection="1">
      <alignment horizontal="center" vertical="center" wrapText="1"/>
      <protection hidden="1"/>
    </xf>
    <xf numFmtId="180" fontId="70" fillId="58" borderId="22" xfId="550" applyNumberFormat="1" applyFont="1" applyFill="1" applyBorder="1" applyAlignment="1" applyProtection="1">
      <alignment horizontal="center" vertical="center" wrapText="1"/>
      <protection hidden="1"/>
    </xf>
    <xf numFmtId="0" fontId="70" fillId="58" borderId="17" xfId="0" applyFont="1" applyFill="1" applyBorder="1" applyAlignment="1" applyProtection="1">
      <alignment vertical="center"/>
      <protection hidden="1"/>
    </xf>
    <xf numFmtId="0" fontId="70" fillId="58" borderId="92" xfId="0" applyFont="1" applyFill="1" applyBorder="1" applyAlignment="1" applyProtection="1">
      <alignment vertical="center"/>
      <protection hidden="1"/>
    </xf>
    <xf numFmtId="41" fontId="79" fillId="58" borderId="0" xfId="751" applyNumberFormat="1" applyFont="1" applyFill="1" applyBorder="1" applyAlignment="1" applyProtection="1">
      <alignment vertical="center"/>
      <protection hidden="1"/>
    </xf>
    <xf numFmtId="41" fontId="79" fillId="58" borderId="0" xfId="751" applyNumberFormat="1" applyFont="1" applyFill="1" applyBorder="1" applyAlignment="1" applyProtection="1">
      <alignment horizontal="right" vertical="center"/>
      <protection hidden="1"/>
    </xf>
    <xf numFmtId="41" fontId="79" fillId="58" borderId="0" xfId="904" applyNumberFormat="1" applyFont="1" applyFill="1" applyBorder="1" applyAlignment="1" applyProtection="1">
      <alignment horizontal="center" vertical="center"/>
      <protection hidden="1"/>
    </xf>
    <xf numFmtId="41" fontId="70" fillId="58" borderId="23" xfId="550" applyNumberFormat="1" applyFont="1" applyFill="1" applyBorder="1" applyAlignment="1" applyProtection="1">
      <alignment horizontal="center" vertical="center" wrapText="1"/>
      <protection hidden="1"/>
    </xf>
    <xf numFmtId="41" fontId="70" fillId="58" borderId="24" xfId="550" applyNumberFormat="1" applyFont="1" applyFill="1" applyBorder="1" applyAlignment="1" applyProtection="1">
      <alignment horizontal="center" vertical="center" wrapText="1"/>
      <protection hidden="1"/>
    </xf>
    <xf numFmtId="41" fontId="79" fillId="58" borderId="10" xfId="751" applyNumberFormat="1" applyFont="1" applyFill="1" applyBorder="1" applyAlignment="1" applyProtection="1">
      <alignment horizontal="right" vertical="center"/>
      <protection hidden="1"/>
    </xf>
    <xf numFmtId="0" fontId="78" fillId="58" borderId="0" xfId="904" applyFont="1" applyFill="1" applyAlignment="1" applyProtection="1">
      <alignment horizontal="left"/>
      <protection hidden="1"/>
    </xf>
    <xf numFmtId="180" fontId="78" fillId="58" borderId="0" xfId="904" applyNumberFormat="1" applyFont="1" applyFill="1" applyAlignment="1" applyProtection="1">
      <alignment horizontal="left"/>
      <protection hidden="1"/>
    </xf>
    <xf numFmtId="3" fontId="78" fillId="58" borderId="0" xfId="904" applyNumberFormat="1" applyFont="1" applyFill="1" applyAlignment="1" applyProtection="1">
      <alignment horizontal="left"/>
      <protection hidden="1"/>
    </xf>
    <xf numFmtId="180" fontId="78" fillId="58" borderId="0" xfId="904" applyNumberFormat="1" applyFont="1" applyFill="1" applyAlignment="1" applyProtection="1">
      <alignment horizontal="right"/>
      <protection hidden="1"/>
    </xf>
    <xf numFmtId="0" fontId="78" fillId="58" borderId="0" xfId="898" applyFont="1" applyFill="1" applyAlignment="1" applyProtection="1">
      <alignment horizontal="left"/>
      <protection hidden="1"/>
    </xf>
    <xf numFmtId="180" fontId="78" fillId="58" borderId="0" xfId="904" applyNumberFormat="1" applyFont="1" applyFill="1" applyAlignment="1" applyProtection="1">
      <alignment horizontal="center"/>
      <protection hidden="1"/>
    </xf>
    <xf numFmtId="0" fontId="78" fillId="58" borderId="0" xfId="904" applyFont="1" applyFill="1" applyAlignment="1" applyProtection="1">
      <alignment horizontal="center"/>
      <protection hidden="1"/>
    </xf>
    <xf numFmtId="3" fontId="78" fillId="58" borderId="0" xfId="904" applyNumberFormat="1" applyFont="1" applyFill="1" applyAlignment="1" applyProtection="1">
      <alignment horizontal="center"/>
      <protection hidden="1"/>
    </xf>
    <xf numFmtId="180" fontId="78" fillId="58" borderId="0" xfId="904" applyNumberFormat="1" applyFont="1" applyFill="1" applyAlignment="1" applyProtection="1">
      <alignment horizontal="center" vertical="center"/>
      <protection hidden="1"/>
    </xf>
    <xf numFmtId="0" fontId="78" fillId="58" borderId="0" xfId="904" applyFont="1" applyFill="1" applyAlignment="1" applyProtection="1">
      <alignment horizontal="center" vertical="center"/>
      <protection hidden="1"/>
    </xf>
    <xf numFmtId="3" fontId="78" fillId="58" borderId="0" xfId="904" applyNumberFormat="1" applyFont="1" applyFill="1" applyAlignment="1" applyProtection="1">
      <alignment horizontal="center" vertical="center"/>
      <protection hidden="1"/>
    </xf>
    <xf numFmtId="0" fontId="71" fillId="58" borderId="0" xfId="904" applyFont="1" applyFill="1" applyAlignment="1" applyProtection="1">
      <alignment horizontal="center" vertical="center"/>
      <protection hidden="1"/>
    </xf>
    <xf numFmtId="180" fontId="84" fillId="58" borderId="0" xfId="904" applyNumberFormat="1" applyFont="1" applyFill="1" applyAlignment="1" applyProtection="1">
      <alignment horizontal="center" vertical="center"/>
      <protection hidden="1"/>
    </xf>
    <xf numFmtId="0" fontId="84" fillId="58" borderId="0" xfId="904" applyFont="1" applyFill="1" applyAlignment="1" applyProtection="1">
      <alignment horizontal="center" vertical="center"/>
      <protection hidden="1"/>
    </xf>
    <xf numFmtId="3" fontId="84" fillId="58" borderId="0" xfId="904" applyNumberFormat="1" applyFont="1" applyFill="1" applyAlignment="1" applyProtection="1">
      <alignment horizontal="center" vertical="center"/>
      <protection hidden="1"/>
    </xf>
    <xf numFmtId="1" fontId="70" fillId="58" borderId="0" xfId="903" applyNumberFormat="1" applyFont="1" applyFill="1" applyAlignment="1" applyProtection="1">
      <alignment horizontal="right" vertical="center"/>
      <protection hidden="1"/>
    </xf>
    <xf numFmtId="1" fontId="78" fillId="58" borderId="23" xfId="903" applyNumberFormat="1" applyFont="1" applyFill="1" applyBorder="1" applyAlignment="1" applyProtection="1">
      <alignment vertical="center"/>
      <protection hidden="1"/>
    </xf>
    <xf numFmtId="1" fontId="78" fillId="58" borderId="23" xfId="903" applyNumberFormat="1" applyFont="1" applyFill="1" applyBorder="1" applyAlignment="1" applyProtection="1">
      <alignment vertical="center" wrapText="1"/>
      <protection hidden="1"/>
    </xf>
    <xf numFmtId="1" fontId="78" fillId="58" borderId="24" xfId="903" applyNumberFormat="1" applyFont="1" applyFill="1" applyBorder="1" applyAlignment="1" applyProtection="1">
      <alignment vertical="center"/>
      <protection hidden="1"/>
    </xf>
    <xf numFmtId="1" fontId="78" fillId="58" borderId="24" xfId="903" applyNumberFormat="1" applyFont="1" applyFill="1" applyBorder="1" applyAlignment="1" applyProtection="1">
      <alignment vertical="center" wrapText="1"/>
      <protection hidden="1"/>
    </xf>
    <xf numFmtId="0" fontId="79" fillId="58" borderId="20" xfId="0" quotePrefix="1" applyNumberFormat="1" applyFont="1" applyFill="1" applyBorder="1" applyAlignment="1" applyProtection="1">
      <alignment horizontal="center" vertical="center"/>
      <protection hidden="1"/>
    </xf>
    <xf numFmtId="1" fontId="78" fillId="58" borderId="36" xfId="550" applyNumberFormat="1" applyFont="1" applyFill="1" applyBorder="1" applyAlignment="1" applyProtection="1">
      <alignment horizontal="center" vertical="center"/>
      <protection hidden="1"/>
    </xf>
    <xf numFmtId="0" fontId="0" fillId="58" borderId="33" xfId="0" applyFont="1" applyFill="1" applyBorder="1" applyAlignment="1" applyProtection="1">
      <alignment vertical="center"/>
      <protection hidden="1"/>
    </xf>
    <xf numFmtId="182" fontId="78" fillId="58" borderId="33" xfId="0" applyNumberFormat="1" applyFont="1" applyFill="1" applyBorder="1" applyAlignment="1" applyProtection="1">
      <alignment horizontal="left"/>
      <protection hidden="1"/>
    </xf>
    <xf numFmtId="0" fontId="51" fillId="58" borderId="0" xfId="0" applyFont="1" applyFill="1" applyAlignment="1" applyProtection="1">
      <alignment horizontal="center" vertical="center"/>
      <protection hidden="1"/>
    </xf>
    <xf numFmtId="0" fontId="88" fillId="58" borderId="0" xfId="0" applyFont="1" applyFill="1" applyAlignment="1" applyProtection="1">
      <alignment horizontal="center" vertical="center"/>
      <protection hidden="1"/>
    </xf>
    <xf numFmtId="0" fontId="88" fillId="58" borderId="0" xfId="0" applyFont="1" applyFill="1" applyBorder="1" applyAlignment="1" applyProtection="1">
      <alignment horizontal="center" vertical="center"/>
      <protection hidden="1"/>
    </xf>
    <xf numFmtId="0" fontId="75" fillId="58" borderId="0" xfId="904" applyFont="1" applyFill="1" applyAlignment="1" applyProtection="1">
      <alignment horizontal="center" vertical="center"/>
      <protection hidden="1"/>
    </xf>
    <xf numFmtId="0" fontId="75" fillId="58" borderId="0" xfId="904" applyFont="1" applyFill="1" applyBorder="1" applyAlignment="1" applyProtection="1">
      <alignment vertical="center"/>
      <protection hidden="1"/>
    </xf>
    <xf numFmtId="0" fontId="70" fillId="58" borderId="0" xfId="904" applyFont="1" applyFill="1" applyBorder="1" applyAlignment="1" applyProtection="1">
      <alignment horizontal="right" vertical="center"/>
      <protection hidden="1"/>
    </xf>
    <xf numFmtId="0" fontId="79" fillId="58" borderId="0" xfId="904" applyFont="1" applyFill="1" applyBorder="1" applyAlignment="1" applyProtection="1">
      <alignment horizontal="center" vertical="center"/>
      <protection hidden="1"/>
    </xf>
    <xf numFmtId="0" fontId="70" fillId="58" borderId="92" xfId="0" quotePrefix="1" applyFont="1" applyFill="1" applyBorder="1" applyAlignment="1" applyProtection="1">
      <alignment horizontal="center" vertical="center"/>
      <protection hidden="1"/>
    </xf>
    <xf numFmtId="182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182" fontId="70" fillId="58" borderId="17" xfId="0" applyNumberFormat="1" applyFont="1" applyFill="1" applyBorder="1" applyAlignment="1" applyProtection="1">
      <alignment horizontal="center" vertical="center"/>
      <protection hidden="1"/>
    </xf>
    <xf numFmtId="41" fontId="70" fillId="58" borderId="10" xfId="0" applyNumberFormat="1" applyFont="1" applyFill="1" applyBorder="1" applyAlignment="1" applyProtection="1">
      <alignment horizontal="right" vertical="center"/>
      <protection hidden="1"/>
    </xf>
    <xf numFmtId="182" fontId="70" fillId="58" borderId="19" xfId="0" applyNumberFormat="1" applyFont="1" applyFill="1" applyBorder="1" applyAlignment="1" applyProtection="1">
      <alignment horizontal="left" vertical="center"/>
      <protection hidden="1"/>
    </xf>
    <xf numFmtId="0" fontId="84" fillId="58" borderId="0" xfId="904" applyFont="1" applyFill="1" applyBorder="1" applyAlignment="1" applyProtection="1">
      <alignment horizontal="center" vertical="center"/>
      <protection hidden="1"/>
    </xf>
    <xf numFmtId="0" fontId="70" fillId="58" borderId="31" xfId="0" applyFont="1" applyFill="1" applyBorder="1" applyAlignment="1" applyProtection="1">
      <alignment vertical="center" wrapText="1"/>
      <protection hidden="1"/>
    </xf>
    <xf numFmtId="0" fontId="70" fillId="58" borderId="0" xfId="0" applyFont="1" applyFill="1" applyBorder="1" applyAlignment="1" applyProtection="1">
      <alignment vertical="center"/>
      <protection hidden="1"/>
    </xf>
    <xf numFmtId="41" fontId="70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70" fillId="58" borderId="0" xfId="550" applyNumberFormat="1" applyFont="1" applyFill="1" applyBorder="1" applyAlignment="1" applyProtection="1">
      <alignment horizontal="right" vertical="center"/>
      <protection hidden="1"/>
    </xf>
    <xf numFmtId="187" fontId="70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79" fillId="58" borderId="0" xfId="0" applyNumberFormat="1" applyFont="1" applyFill="1" applyBorder="1" applyAlignment="1" applyProtection="1">
      <alignment vertical="center" shrinkToFit="1"/>
      <protection hidden="1"/>
    </xf>
    <xf numFmtId="41" fontId="79" fillId="58" borderId="0" xfId="550" applyNumberFormat="1" applyFont="1" applyFill="1" applyBorder="1" applyAlignment="1" applyProtection="1">
      <alignment vertical="center"/>
      <protection hidden="1"/>
    </xf>
    <xf numFmtId="187" fontId="79" fillId="58" borderId="0" xfId="0" applyNumberFormat="1" applyFont="1" applyFill="1" applyAlignment="1" applyProtection="1">
      <alignment vertical="center"/>
      <protection hidden="1"/>
    </xf>
    <xf numFmtId="187" fontId="79" fillId="58" borderId="0" xfId="550" applyNumberFormat="1" applyFont="1" applyFill="1" applyBorder="1" applyAlignment="1" applyProtection="1">
      <alignment vertical="center"/>
      <protection hidden="1"/>
    </xf>
    <xf numFmtId="187" fontId="70" fillId="58" borderId="0" xfId="0" applyNumberFormat="1" applyFont="1" applyFill="1" applyAlignment="1" applyProtection="1">
      <alignment vertical="center"/>
      <protection hidden="1"/>
    </xf>
    <xf numFmtId="187" fontId="70" fillId="58" borderId="0" xfId="550" applyNumberFormat="1" applyFont="1" applyFill="1" applyBorder="1" applyAlignment="1" applyProtection="1">
      <alignment vertical="center"/>
      <protection hidden="1"/>
    </xf>
    <xf numFmtId="187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8" fillId="58" borderId="33" xfId="0" applyNumberFormat="1" applyFont="1" applyFill="1" applyBorder="1" applyAlignment="1" applyProtection="1">
      <alignment horizontal="right"/>
      <protection hidden="1"/>
    </xf>
    <xf numFmtId="0" fontId="78" fillId="58" borderId="0" xfId="0" applyFont="1" applyFill="1" applyAlignment="1" applyProtection="1">
      <alignment horizontal="center"/>
      <protection hidden="1"/>
    </xf>
    <xf numFmtId="41" fontId="70" fillId="58" borderId="0" xfId="0" applyNumberFormat="1" applyFont="1" applyFill="1" applyBorder="1" applyAlignment="1" applyProtection="1">
      <alignment vertical="center" shrinkToFit="1"/>
      <protection hidden="1"/>
    </xf>
    <xf numFmtId="0" fontId="70" fillId="58" borderId="19" xfId="0" applyFont="1" applyFill="1" applyBorder="1" applyAlignment="1" applyProtection="1">
      <alignment vertical="center"/>
      <protection hidden="1"/>
    </xf>
    <xf numFmtId="3" fontId="70" fillId="58" borderId="0" xfId="0" applyNumberFormat="1" applyFont="1" applyFill="1" applyAlignment="1" applyProtection="1">
      <alignment vertical="center"/>
      <protection hidden="1"/>
    </xf>
    <xf numFmtId="221" fontId="70" fillId="58" borderId="0" xfId="550" applyNumberFormat="1" applyFont="1" applyFill="1" applyAlignment="1" applyProtection="1">
      <alignment vertical="center"/>
      <protection hidden="1"/>
    </xf>
    <xf numFmtId="221" fontId="70" fillId="58" borderId="0" xfId="0" applyNumberFormat="1" applyFont="1" applyFill="1" applyBorder="1" applyAlignment="1" applyProtection="1">
      <alignment horizontal="right" vertical="center"/>
      <protection hidden="1"/>
    </xf>
    <xf numFmtId="221" fontId="70" fillId="58" borderId="16" xfId="0" applyNumberFormat="1" applyFont="1" applyFill="1" applyBorder="1" applyAlignment="1" applyProtection="1">
      <alignment horizontal="right" vertical="center"/>
      <protection hidden="1"/>
    </xf>
    <xf numFmtId="0" fontId="70" fillId="58" borderId="0" xfId="0" quotePrefix="1" applyFont="1" applyFill="1" applyBorder="1" applyAlignment="1" applyProtection="1">
      <alignment horizontal="center" vertical="center"/>
      <protection hidden="1"/>
    </xf>
    <xf numFmtId="0" fontId="20" fillId="58" borderId="0" xfId="0" applyFont="1" applyFill="1" applyBorder="1" applyAlignment="1" applyProtection="1">
      <alignment vertical="center"/>
      <protection hidden="1"/>
    </xf>
    <xf numFmtId="221" fontId="79" fillId="58" borderId="0" xfId="550" applyNumberFormat="1" applyFont="1" applyFill="1" applyAlignment="1" applyProtection="1">
      <alignment vertical="center"/>
      <protection hidden="1"/>
    </xf>
    <xf numFmtId="221" fontId="79" fillId="58" borderId="0" xfId="550" applyNumberFormat="1" applyFont="1" applyFill="1" applyBorder="1" applyAlignment="1" applyProtection="1">
      <alignment vertical="center"/>
      <protection hidden="1"/>
    </xf>
    <xf numFmtId="221" fontId="79" fillId="58" borderId="16" xfId="550" applyNumberFormat="1" applyFont="1" applyFill="1" applyBorder="1" applyAlignment="1" applyProtection="1">
      <alignment vertical="center"/>
      <protection hidden="1"/>
    </xf>
    <xf numFmtId="221" fontId="70" fillId="58" borderId="0" xfId="550" applyNumberFormat="1" applyFont="1" applyFill="1" applyProtection="1">
      <protection hidden="1"/>
    </xf>
    <xf numFmtId="221" fontId="70" fillId="58" borderId="0" xfId="550" applyNumberFormat="1" applyFont="1" applyFill="1" applyBorder="1" applyProtection="1">
      <protection hidden="1"/>
    </xf>
    <xf numFmtId="0" fontId="70" fillId="58" borderId="17" xfId="0" applyFont="1" applyFill="1" applyBorder="1" applyAlignment="1" applyProtection="1">
      <alignment horizontal="left" vertical="center" shrinkToFit="1"/>
      <protection hidden="1"/>
    </xf>
    <xf numFmtId="41" fontId="70" fillId="58" borderId="0" xfId="550" applyNumberFormat="1" applyFont="1" applyFill="1" applyAlignment="1" applyProtection="1">
      <alignment vertical="center"/>
      <protection hidden="1"/>
    </xf>
    <xf numFmtId="0" fontId="45" fillId="58" borderId="0" xfId="0" applyFont="1" applyFill="1" applyAlignment="1" applyProtection="1">
      <alignment vertical="center"/>
      <protection hidden="1"/>
    </xf>
    <xf numFmtId="0" fontId="78" fillId="58" borderId="0" xfId="0" applyFont="1" applyFill="1" applyAlignment="1" applyProtection="1">
      <alignment vertical="center"/>
      <protection hidden="1"/>
    </xf>
    <xf numFmtId="0" fontId="45" fillId="58" borderId="0" xfId="0" applyFont="1" applyFill="1" applyBorder="1" applyAlignment="1" applyProtection="1">
      <alignment vertical="center"/>
      <protection hidden="1"/>
    </xf>
    <xf numFmtId="0" fontId="74" fillId="58" borderId="0" xfId="0" applyFont="1" applyFill="1" applyBorder="1" applyAlignment="1" applyProtection="1">
      <alignment vertical="center"/>
      <protection hidden="1"/>
    </xf>
    <xf numFmtId="0" fontId="75" fillId="58" borderId="0" xfId="0" applyFont="1" applyFill="1" applyAlignment="1" applyProtection="1">
      <alignment vertical="center"/>
      <protection hidden="1"/>
    </xf>
    <xf numFmtId="0" fontId="70" fillId="58" borderId="0" xfId="0" applyNumberFormat="1" applyFont="1" applyFill="1" applyBorder="1" applyAlignment="1" applyProtection="1">
      <alignment horizontal="right" vertical="center"/>
      <protection hidden="1"/>
    </xf>
    <xf numFmtId="0" fontId="70" fillId="58" borderId="40" xfId="0" applyFont="1" applyFill="1" applyBorder="1" applyAlignment="1" applyProtection="1">
      <alignment vertical="center" wrapText="1"/>
      <protection hidden="1"/>
    </xf>
    <xf numFmtId="0" fontId="70" fillId="58" borderId="24" xfId="0" applyFont="1" applyFill="1" applyBorder="1" applyAlignment="1" applyProtection="1">
      <protection hidden="1"/>
    </xf>
    <xf numFmtId="0" fontId="70" fillId="58" borderId="22" xfId="0" applyFont="1" applyFill="1" applyBorder="1" applyAlignment="1" applyProtection="1">
      <protection hidden="1"/>
    </xf>
    <xf numFmtId="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222" fontId="79" fillId="58" borderId="0" xfId="0" applyNumberFormat="1" applyFont="1" applyFill="1" applyAlignment="1" applyProtection="1">
      <alignment horizontal="right" vertical="center"/>
      <protection hidden="1"/>
    </xf>
    <xf numFmtId="221" fontId="79" fillId="58" borderId="0" xfId="0" applyNumberFormat="1" applyFont="1" applyFill="1" applyAlignment="1" applyProtection="1">
      <alignment horizontal="right" vertical="center"/>
      <protection hidden="1"/>
    </xf>
    <xf numFmtId="182" fontId="78" fillId="58" borderId="0" xfId="0" applyNumberFormat="1" applyFont="1" applyFill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protection hidden="1"/>
    </xf>
    <xf numFmtId="182" fontId="78" fillId="58" borderId="0" xfId="0" applyNumberFormat="1" applyFont="1" applyFill="1" applyAlignment="1" applyProtection="1">
      <alignment horizontal="center"/>
      <protection hidden="1"/>
    </xf>
    <xf numFmtId="41" fontId="79" fillId="58" borderId="17" xfId="0" applyNumberFormat="1" applyFont="1" applyFill="1" applyBorder="1" applyAlignment="1" applyProtection="1">
      <alignment horizontal="right" vertical="center"/>
      <protection hidden="1"/>
    </xf>
    <xf numFmtId="0" fontId="70" fillId="58" borderId="16" xfId="0" applyFont="1" applyFill="1" applyBorder="1" applyAlignment="1" applyProtection="1">
      <alignment horizontal="left" vertical="center"/>
      <protection hidden="1"/>
    </xf>
    <xf numFmtId="41" fontId="78" fillId="58" borderId="33" xfId="0" quotePrefix="1" applyNumberFormat="1" applyFont="1" applyFill="1" applyBorder="1" applyAlignment="1" applyProtection="1">
      <alignment horizontal="right" vertical="center"/>
      <protection hidden="1"/>
    </xf>
    <xf numFmtId="3" fontId="70" fillId="58" borderId="0" xfId="0" applyNumberFormat="1" applyFont="1" applyFill="1" applyAlignment="1" applyProtection="1">
      <alignment horizontal="right" vertical="top"/>
      <protection hidden="1"/>
    </xf>
    <xf numFmtId="0" fontId="70" fillId="58" borderId="0" xfId="0" applyFont="1" applyFill="1" applyAlignment="1" applyProtection="1">
      <alignment horizontal="center" vertical="top"/>
      <protection hidden="1"/>
    </xf>
    <xf numFmtId="199" fontId="70" fillId="58" borderId="0" xfId="0" applyNumberFormat="1" applyFont="1" applyFill="1" applyAlignment="1" applyProtection="1">
      <alignment horizontal="center" vertical="top"/>
      <protection hidden="1"/>
    </xf>
    <xf numFmtId="199" fontId="70" fillId="58" borderId="0" xfId="0" applyNumberFormat="1" applyFont="1" applyFill="1" applyAlignment="1" applyProtection="1">
      <alignment horizontal="right" vertical="top"/>
      <protection hidden="1"/>
    </xf>
    <xf numFmtId="0" fontId="70" fillId="58" borderId="0" xfId="0" applyFont="1" applyFill="1" applyBorder="1" applyAlignment="1" applyProtection="1">
      <alignment horizontal="center" vertical="top"/>
      <protection hidden="1"/>
    </xf>
    <xf numFmtId="199" fontId="70" fillId="58" borderId="0" xfId="0" applyNumberFormat="1" applyFont="1" applyFill="1" applyBorder="1" applyAlignment="1" applyProtection="1">
      <alignment horizontal="left" vertical="center"/>
      <protection hidden="1"/>
    </xf>
    <xf numFmtId="199" fontId="70" fillId="58" borderId="0" xfId="0" applyNumberFormat="1" applyFont="1" applyFill="1" applyBorder="1" applyAlignment="1" applyProtection="1">
      <alignment horizontal="right" vertical="center"/>
      <protection hidden="1"/>
    </xf>
    <xf numFmtId="221" fontId="70" fillId="58" borderId="0" xfId="0" applyNumberFormat="1" applyFont="1" applyFill="1" applyAlignment="1" applyProtection="1">
      <alignment horizontal="right" vertical="center"/>
      <protection hidden="1"/>
    </xf>
    <xf numFmtId="182" fontId="70" fillId="58" borderId="0" xfId="0" applyNumberFormat="1" applyFont="1" applyFill="1" applyBorder="1" applyAlignment="1" applyProtection="1">
      <alignment horizontal="right" vertical="center" shrinkToFit="1"/>
      <protection hidden="1"/>
    </xf>
    <xf numFmtId="221" fontId="79" fillId="58" borderId="0" xfId="550" applyNumberFormat="1" applyFont="1" applyFill="1" applyAlignment="1" applyProtection="1">
      <alignment horizontal="right" vertical="center"/>
      <protection hidden="1"/>
    </xf>
    <xf numFmtId="186" fontId="70" fillId="58" borderId="0" xfId="0" applyNumberFormat="1" applyFont="1" applyFill="1" applyBorder="1" applyAlignment="1" applyProtection="1">
      <alignment horizontal="right" vertical="center"/>
      <protection hidden="1"/>
    </xf>
    <xf numFmtId="0" fontId="70" fillId="58" borderId="16" xfId="0" applyFont="1" applyFill="1" applyBorder="1" applyAlignment="1" applyProtection="1">
      <alignment horizontal="left" vertical="center" shrinkToFit="1"/>
      <protection hidden="1"/>
    </xf>
    <xf numFmtId="199" fontId="78" fillId="58" borderId="33" xfId="0" applyNumberFormat="1" applyFont="1" applyFill="1" applyBorder="1" applyAlignment="1" applyProtection="1">
      <protection hidden="1"/>
    </xf>
    <xf numFmtId="199" fontId="78" fillId="58" borderId="33" xfId="0" applyNumberFormat="1" applyFont="1" applyFill="1" applyBorder="1" applyAlignment="1" applyProtection="1">
      <alignment horizontal="left"/>
      <protection hidden="1"/>
    </xf>
    <xf numFmtId="199" fontId="78" fillId="58" borderId="33" xfId="0" applyNumberFormat="1" applyFont="1" applyFill="1" applyBorder="1" applyAlignment="1" applyProtection="1">
      <alignment horizontal="right"/>
      <protection hidden="1"/>
    </xf>
    <xf numFmtId="0" fontId="78" fillId="58" borderId="0" xfId="898" applyFont="1" applyFill="1" applyBorder="1" applyAlignment="1" applyProtection="1">
      <alignment horizontal="left" vertical="center"/>
      <protection hidden="1"/>
    </xf>
    <xf numFmtId="199" fontId="78" fillId="58" borderId="0" xfId="0" applyNumberFormat="1" applyFont="1" applyFill="1" applyBorder="1" applyAlignment="1" applyProtection="1">
      <alignment horizontal="center" vertical="center"/>
      <protection hidden="1"/>
    </xf>
    <xf numFmtId="199" fontId="78" fillId="58" borderId="0" xfId="0" applyNumberFormat="1" applyFont="1" applyFill="1" applyAlignment="1" applyProtection="1">
      <alignment horizontal="center" vertical="center"/>
      <protection hidden="1"/>
    </xf>
    <xf numFmtId="41" fontId="79" fillId="58" borderId="0" xfId="0" applyNumberFormat="1" applyFont="1" applyFill="1" applyBorder="1" applyAlignment="1" applyProtection="1">
      <alignment vertical="center" wrapText="1"/>
      <protection hidden="1"/>
    </xf>
    <xf numFmtId="182" fontId="79" fillId="58" borderId="16" xfId="0" applyNumberFormat="1" applyFont="1" applyFill="1" applyBorder="1" applyAlignment="1" applyProtection="1">
      <alignment horizontal="left" vertical="center"/>
      <protection hidden="1"/>
    </xf>
    <xf numFmtId="182" fontId="70" fillId="58" borderId="16" xfId="0" applyNumberFormat="1" applyFont="1" applyFill="1" applyBorder="1" applyAlignment="1" applyProtection="1">
      <alignment horizontal="left" vertical="center"/>
      <protection hidden="1"/>
    </xf>
    <xf numFmtId="182" fontId="70" fillId="58" borderId="20" xfId="0" applyNumberFormat="1" applyFont="1" applyFill="1" applyBorder="1" applyAlignment="1" applyProtection="1">
      <alignment horizontal="left" vertical="center"/>
      <protection hidden="1"/>
    </xf>
    <xf numFmtId="182" fontId="78" fillId="58" borderId="0" xfId="0" applyNumberFormat="1" applyFont="1" applyFill="1" applyAlignment="1" applyProtection="1">
      <alignment horizontal="left"/>
      <protection hidden="1"/>
    </xf>
    <xf numFmtId="0" fontId="79" fillId="58" borderId="0" xfId="0" applyFont="1" applyFill="1" applyBorder="1" applyAlignment="1" applyProtection="1">
      <alignment horizontal="left" vertical="center"/>
      <protection hidden="1"/>
    </xf>
    <xf numFmtId="0" fontId="70" fillId="58" borderId="10" xfId="0" applyFont="1" applyFill="1" applyBorder="1" applyAlignment="1" applyProtection="1">
      <alignment horizontal="left" vertical="center"/>
      <protection hidden="1"/>
    </xf>
    <xf numFmtId="0" fontId="69" fillId="58" borderId="26" xfId="0" applyFont="1" applyFill="1" applyBorder="1" applyAlignment="1" applyProtection="1">
      <alignment vertical="center"/>
      <protection hidden="1"/>
    </xf>
    <xf numFmtId="0" fontId="69" fillId="58" borderId="28" xfId="0" applyFont="1" applyFill="1" applyBorder="1" applyAlignment="1" applyProtection="1">
      <alignment vertical="center"/>
      <protection hidden="1"/>
    </xf>
    <xf numFmtId="0" fontId="70" fillId="58" borderId="92" xfId="702" applyNumberFormat="1" applyFont="1" applyFill="1" applyBorder="1" applyAlignment="1" applyProtection="1">
      <alignment horizontal="center" vertical="center"/>
      <protection hidden="1"/>
    </xf>
    <xf numFmtId="182" fontId="79" fillId="58" borderId="16" xfId="0" applyNumberFormat="1" applyFont="1" applyFill="1" applyBorder="1" applyAlignment="1" applyProtection="1">
      <alignment horizontal="center" vertical="center"/>
      <protection hidden="1"/>
    </xf>
    <xf numFmtId="41" fontId="79" fillId="58" borderId="0" xfId="0" quotePrefix="1" applyNumberFormat="1" applyFont="1" applyFill="1" applyBorder="1" applyAlignment="1" applyProtection="1">
      <alignment horizontal="right" vertical="center"/>
      <protection hidden="1"/>
    </xf>
    <xf numFmtId="0" fontId="79" fillId="58" borderId="17" xfId="0" applyFont="1" applyFill="1" applyBorder="1" applyAlignment="1" applyProtection="1">
      <alignment horizontal="left" vertical="center" shrinkToFit="1"/>
      <protection hidden="1"/>
    </xf>
    <xf numFmtId="41" fontId="70" fillId="58" borderId="19" xfId="0" quotePrefix="1" applyNumberFormat="1" applyFont="1" applyFill="1" applyBorder="1" applyAlignment="1" applyProtection="1">
      <alignment horizontal="right" vertical="center"/>
      <protection hidden="1"/>
    </xf>
    <xf numFmtId="41" fontId="70" fillId="58" borderId="10" xfId="0" quotePrefix="1" applyNumberFormat="1" applyFont="1" applyFill="1" applyBorder="1" applyAlignment="1" applyProtection="1">
      <alignment horizontal="right" vertical="center"/>
      <protection hidden="1"/>
    </xf>
    <xf numFmtId="182" fontId="78" fillId="58" borderId="0" xfId="0" applyNumberFormat="1" applyFont="1" applyFill="1" applyAlignment="1" applyProtection="1">
      <alignment horizontal="left" vertical="center"/>
      <protection hidden="1"/>
    </xf>
    <xf numFmtId="182" fontId="78" fillId="58" borderId="0" xfId="0" applyNumberFormat="1" applyFont="1" applyFill="1" applyAlignment="1" applyProtection="1">
      <alignment horizontal="right"/>
      <protection hidden="1"/>
    </xf>
    <xf numFmtId="3" fontId="70" fillId="58" borderId="0" xfId="891" applyNumberFormat="1" applyFont="1" applyFill="1" applyAlignment="1" applyProtection="1">
      <alignment horizontal="left" vertical="center"/>
      <protection hidden="1"/>
    </xf>
    <xf numFmtId="0" fontId="72" fillId="58" borderId="0" xfId="891" applyFont="1" applyFill="1" applyAlignment="1" applyProtection="1">
      <alignment horizontal="center" vertical="center"/>
      <protection hidden="1"/>
    </xf>
    <xf numFmtId="0" fontId="72" fillId="58" borderId="0" xfId="891" applyFont="1" applyFill="1" applyBorder="1" applyAlignment="1" applyProtection="1">
      <alignment horizontal="center" vertical="center"/>
      <protection hidden="1"/>
    </xf>
    <xf numFmtId="3" fontId="70" fillId="58" borderId="0" xfId="891" applyNumberFormat="1" applyFont="1" applyFill="1" applyAlignment="1" applyProtection="1">
      <alignment horizontal="right" vertical="center"/>
      <protection hidden="1"/>
    </xf>
    <xf numFmtId="0" fontId="74" fillId="58" borderId="0" xfId="891" applyFont="1" applyFill="1" applyBorder="1" applyAlignment="1" applyProtection="1">
      <alignment horizontal="center" vertical="center"/>
      <protection hidden="1"/>
    </xf>
    <xf numFmtId="0" fontId="75" fillId="58" borderId="0" xfId="891" applyFont="1" applyFill="1" applyAlignment="1" applyProtection="1">
      <alignment horizontal="center" vertical="center"/>
      <protection hidden="1"/>
    </xf>
    <xf numFmtId="0" fontId="75" fillId="58" borderId="0" xfId="891" applyFont="1" applyFill="1" applyBorder="1" applyAlignment="1" applyProtection="1">
      <alignment horizontal="center" vertical="center"/>
      <protection hidden="1"/>
    </xf>
    <xf numFmtId="0" fontId="70" fillId="58" borderId="0" xfId="891" applyFont="1" applyFill="1" applyBorder="1" applyAlignment="1" applyProtection="1">
      <alignment horizontal="left" vertical="center"/>
      <protection hidden="1"/>
    </xf>
    <xf numFmtId="0" fontId="70" fillId="58" borderId="0" xfId="891" applyFont="1" applyFill="1" applyBorder="1" applyAlignment="1" applyProtection="1">
      <alignment horizontal="right" vertical="center"/>
      <protection hidden="1"/>
    </xf>
    <xf numFmtId="0" fontId="70" fillId="58" borderId="0" xfId="891" applyFont="1" applyFill="1" applyBorder="1" applyAlignment="1" applyProtection="1">
      <alignment horizontal="center" vertical="center"/>
      <protection hidden="1"/>
    </xf>
    <xf numFmtId="0" fontId="70" fillId="58" borderId="16" xfId="891" quotePrefix="1" applyFont="1" applyFill="1" applyBorder="1" applyAlignment="1" applyProtection="1">
      <alignment horizontal="center" vertical="center"/>
      <protection hidden="1"/>
    </xf>
    <xf numFmtId="41" fontId="70" fillId="58" borderId="17" xfId="891" applyNumberFormat="1" applyFont="1" applyFill="1" applyBorder="1" applyAlignment="1" applyProtection="1">
      <alignment horizontal="right" vertical="center"/>
      <protection hidden="1"/>
    </xf>
    <xf numFmtId="41" fontId="70" fillId="58" borderId="0" xfId="891" applyNumberFormat="1" applyFont="1" applyFill="1" applyBorder="1" applyAlignment="1" applyProtection="1">
      <alignment horizontal="right" vertical="center"/>
      <protection hidden="1"/>
    </xf>
    <xf numFmtId="41" fontId="70" fillId="58" borderId="16" xfId="891" applyNumberFormat="1" applyFont="1" applyFill="1" applyBorder="1" applyAlignment="1" applyProtection="1">
      <alignment horizontal="right" vertical="center"/>
      <protection hidden="1"/>
    </xf>
    <xf numFmtId="0" fontId="79" fillId="58" borderId="0" xfId="891" applyFont="1" applyFill="1" applyBorder="1" applyAlignment="1" applyProtection="1">
      <alignment horizontal="center" vertical="center"/>
      <protection hidden="1"/>
    </xf>
    <xf numFmtId="41" fontId="70" fillId="58" borderId="92" xfId="891" applyNumberFormat="1" applyFont="1" applyFill="1" applyBorder="1" applyAlignment="1" applyProtection="1">
      <alignment horizontal="right" vertical="center"/>
      <protection hidden="1"/>
    </xf>
    <xf numFmtId="0" fontId="79" fillId="58" borderId="16" xfId="891" quotePrefix="1" applyNumberFormat="1" applyFont="1" applyFill="1" applyBorder="1" applyAlignment="1" applyProtection="1">
      <alignment horizontal="center" vertical="center"/>
      <protection hidden="1"/>
    </xf>
    <xf numFmtId="41" fontId="79" fillId="58" borderId="17" xfId="891" applyNumberFormat="1" applyFont="1" applyFill="1" applyBorder="1" applyAlignment="1" applyProtection="1">
      <alignment horizontal="right" vertical="center"/>
      <protection hidden="1"/>
    </xf>
    <xf numFmtId="41" fontId="79" fillId="58" borderId="0" xfId="891" applyNumberFormat="1" applyFont="1" applyFill="1" applyBorder="1" applyAlignment="1" applyProtection="1">
      <alignment horizontal="right" vertical="center"/>
      <protection hidden="1"/>
    </xf>
    <xf numFmtId="41" fontId="79" fillId="58" borderId="16" xfId="891" applyNumberFormat="1" applyFont="1" applyFill="1" applyBorder="1" applyAlignment="1" applyProtection="1">
      <alignment horizontal="right" vertical="center"/>
      <protection hidden="1"/>
    </xf>
    <xf numFmtId="0" fontId="79" fillId="58" borderId="0" xfId="891" quotePrefix="1" applyNumberFormat="1" applyFont="1" applyFill="1" applyBorder="1" applyAlignment="1" applyProtection="1">
      <alignment horizontal="center" vertical="center"/>
      <protection hidden="1"/>
    </xf>
    <xf numFmtId="182" fontId="70" fillId="58" borderId="16" xfId="891" applyNumberFormat="1" applyFont="1" applyFill="1" applyBorder="1" applyAlignment="1" applyProtection="1">
      <alignment horizontal="center" vertical="center"/>
      <protection hidden="1"/>
    </xf>
    <xf numFmtId="182" fontId="79" fillId="58" borderId="16" xfId="891" applyNumberFormat="1" applyFont="1" applyFill="1" applyBorder="1" applyAlignment="1" applyProtection="1">
      <alignment horizontal="center" vertical="center"/>
      <protection hidden="1"/>
    </xf>
    <xf numFmtId="177" fontId="79" fillId="58" borderId="17" xfId="702" applyFont="1" applyFill="1" applyBorder="1" applyAlignment="1" applyProtection="1">
      <alignment horizontal="left" vertical="center"/>
      <protection hidden="1"/>
    </xf>
    <xf numFmtId="182" fontId="70" fillId="58" borderId="20" xfId="891" applyNumberFormat="1" applyFont="1" applyFill="1" applyBorder="1" applyAlignment="1" applyProtection="1">
      <alignment horizontal="center" vertical="center"/>
      <protection hidden="1"/>
    </xf>
    <xf numFmtId="41" fontId="70" fillId="58" borderId="19" xfId="891" applyNumberFormat="1" applyFont="1" applyFill="1" applyBorder="1" applyAlignment="1" applyProtection="1">
      <alignment horizontal="right" vertical="center"/>
      <protection hidden="1"/>
    </xf>
    <xf numFmtId="41" fontId="70" fillId="58" borderId="90" xfId="891" applyNumberFormat="1" applyFont="1" applyFill="1" applyBorder="1" applyAlignment="1" applyProtection="1">
      <alignment horizontal="right" vertical="center"/>
      <protection hidden="1"/>
    </xf>
    <xf numFmtId="0" fontId="70" fillId="58" borderId="19" xfId="891" applyFont="1" applyFill="1" applyBorder="1" applyAlignment="1" applyProtection="1">
      <alignment horizontal="left" vertical="center"/>
      <protection hidden="1"/>
    </xf>
    <xf numFmtId="0" fontId="78" fillId="58" borderId="0" xfId="891" applyFont="1" applyFill="1" applyBorder="1" applyAlignment="1" applyProtection="1">
      <alignment horizontal="left"/>
      <protection hidden="1"/>
    </xf>
    <xf numFmtId="0" fontId="78" fillId="58" borderId="0" xfId="891" applyFont="1" applyFill="1" applyBorder="1" applyAlignment="1" applyProtection="1">
      <alignment horizontal="right"/>
      <protection hidden="1"/>
    </xf>
    <xf numFmtId="0" fontId="78" fillId="58" borderId="0" xfId="891" applyFont="1" applyFill="1" applyBorder="1" applyAlignment="1" applyProtection="1">
      <alignment horizontal="center" wrapText="1"/>
      <protection hidden="1"/>
    </xf>
    <xf numFmtId="0" fontId="78" fillId="58" borderId="0" xfId="891" applyFont="1" applyFill="1" applyBorder="1" applyAlignment="1" applyProtection="1">
      <alignment horizontal="left" vertical="center"/>
      <protection hidden="1"/>
    </xf>
    <xf numFmtId="0" fontId="78" fillId="58" borderId="0" xfId="891" applyFont="1" applyFill="1" applyBorder="1" applyAlignment="1" applyProtection="1">
      <alignment horizontal="right" vertical="center"/>
      <protection hidden="1"/>
    </xf>
    <xf numFmtId="0" fontId="70" fillId="58" borderId="0" xfId="891" applyFont="1" applyFill="1" applyAlignment="1" applyProtection="1">
      <alignment horizontal="center" vertical="center"/>
      <protection hidden="1"/>
    </xf>
    <xf numFmtId="0" fontId="80" fillId="58" borderId="0" xfId="891" applyFont="1" applyFill="1" applyAlignment="1" applyProtection="1">
      <alignment horizontal="center" vertical="center"/>
      <protection hidden="1"/>
    </xf>
    <xf numFmtId="0" fontId="0" fillId="58" borderId="0" xfId="891" applyFont="1" applyFill="1" applyAlignment="1" applyProtection="1">
      <alignment horizontal="center" vertical="center"/>
      <protection hidden="1"/>
    </xf>
    <xf numFmtId="0" fontId="0" fillId="58" borderId="0" xfId="891" applyFont="1" applyFill="1" applyBorder="1" applyAlignment="1" applyProtection="1">
      <alignment horizontal="center" vertical="center"/>
      <protection hidden="1"/>
    </xf>
    <xf numFmtId="0" fontId="80" fillId="58" borderId="0" xfId="891" applyFont="1" applyFill="1" applyBorder="1" applyAlignment="1" applyProtection="1">
      <alignment horizontal="center" vertical="center"/>
      <protection hidden="1"/>
    </xf>
    <xf numFmtId="0" fontId="79" fillId="58" borderId="16" xfId="0" quotePrefix="1" applyFont="1" applyFill="1" applyBorder="1" applyAlignment="1" applyProtection="1">
      <alignment horizontal="center" vertical="center"/>
      <protection hidden="1"/>
    </xf>
    <xf numFmtId="182" fontId="78" fillId="58" borderId="0" xfId="0" applyNumberFormat="1" applyFont="1" applyFill="1" applyBorder="1" applyAlignment="1" applyProtection="1">
      <alignment horizontal="left"/>
      <protection hidden="1"/>
    </xf>
    <xf numFmtId="0" fontId="78" fillId="58" borderId="0" xfId="0" applyFont="1" applyFill="1" applyAlignment="1" applyProtection="1">
      <protection hidden="1"/>
    </xf>
    <xf numFmtId="3" fontId="70" fillId="58" borderId="0" xfId="900" applyNumberFormat="1" applyFont="1" applyFill="1" applyAlignment="1" applyProtection="1">
      <alignment horizontal="left" vertical="center"/>
      <protection hidden="1"/>
    </xf>
    <xf numFmtId="0" fontId="72" fillId="58" borderId="0" xfId="900" applyFont="1" applyFill="1" applyAlignment="1" applyProtection="1">
      <alignment horizontal="center" vertical="center"/>
      <protection hidden="1"/>
    </xf>
    <xf numFmtId="182" fontId="72" fillId="58" borderId="0" xfId="900" applyNumberFormat="1" applyFont="1" applyFill="1" applyAlignment="1" applyProtection="1">
      <alignment horizontal="center" vertical="center"/>
      <protection hidden="1"/>
    </xf>
    <xf numFmtId="3" fontId="70" fillId="58" borderId="0" xfId="900" applyNumberFormat="1" applyFont="1" applyFill="1" applyAlignment="1" applyProtection="1">
      <alignment horizontal="right" vertical="center"/>
      <protection hidden="1"/>
    </xf>
    <xf numFmtId="0" fontId="75" fillId="58" borderId="0" xfId="900" applyFont="1" applyFill="1" applyBorder="1" applyAlignment="1" applyProtection="1">
      <alignment horizontal="center" vertical="center"/>
      <protection hidden="1"/>
    </xf>
    <xf numFmtId="0" fontId="70" fillId="58" borderId="0" xfId="900" applyFont="1" applyFill="1" applyBorder="1" applyAlignment="1" applyProtection="1">
      <alignment horizontal="left" vertical="center"/>
      <protection hidden="1"/>
    </xf>
    <xf numFmtId="0" fontId="70" fillId="58" borderId="90" xfId="900" applyFont="1" applyFill="1" applyBorder="1" applyAlignment="1" applyProtection="1">
      <alignment horizontal="right" vertical="center"/>
      <protection hidden="1"/>
    </xf>
    <xf numFmtId="177" fontId="70" fillId="58" borderId="0" xfId="616" applyFont="1" applyFill="1" applyAlignment="1" applyProtection="1">
      <alignment vertical="center"/>
      <protection hidden="1"/>
    </xf>
    <xf numFmtId="177" fontId="70" fillId="58" borderId="0" xfId="616" applyFont="1" applyFill="1" applyAlignment="1" applyProtection="1">
      <alignment horizontal="right" vertical="center"/>
      <protection hidden="1"/>
    </xf>
    <xf numFmtId="0" fontId="70" fillId="58" borderId="16" xfId="702" quotePrefix="1" applyNumberFormat="1" applyFont="1" applyFill="1" applyBorder="1" applyAlignment="1" applyProtection="1">
      <alignment horizontal="center" vertical="center"/>
      <protection hidden="1"/>
    </xf>
    <xf numFmtId="221" fontId="70" fillId="58" borderId="0" xfId="616" applyNumberFormat="1" applyFont="1" applyFill="1" applyAlignment="1" applyProtection="1">
      <alignment horizontal="right" vertical="center"/>
      <protection hidden="1"/>
    </xf>
    <xf numFmtId="221" fontId="70" fillId="58" borderId="0" xfId="616" applyNumberFormat="1" applyFont="1" applyFill="1" applyAlignment="1" applyProtection="1">
      <alignment vertical="center"/>
      <protection hidden="1"/>
    </xf>
    <xf numFmtId="221" fontId="70" fillId="58" borderId="0" xfId="900" applyNumberFormat="1" applyFont="1" applyFill="1" applyBorder="1" applyAlignment="1" applyProtection="1">
      <alignment horizontal="right" vertical="center"/>
      <protection hidden="1"/>
    </xf>
    <xf numFmtId="221" fontId="70" fillId="58" borderId="0" xfId="616" applyNumberFormat="1" applyFont="1" applyFill="1" applyBorder="1" applyAlignment="1" applyProtection="1">
      <alignment vertical="center"/>
      <protection hidden="1"/>
    </xf>
    <xf numFmtId="221" fontId="70" fillId="58" borderId="0" xfId="900" applyNumberFormat="1" applyFont="1" applyFill="1" applyAlignment="1" applyProtection="1">
      <alignment horizontal="right"/>
      <protection hidden="1"/>
    </xf>
    <xf numFmtId="221" fontId="70" fillId="58" borderId="0" xfId="616" applyNumberFormat="1" applyFont="1" applyFill="1" applyAlignment="1" applyProtection="1">
      <protection hidden="1"/>
    </xf>
    <xf numFmtId="177" fontId="79" fillId="58" borderId="0" xfId="616" applyFont="1" applyFill="1" applyAlignment="1" applyProtection="1">
      <alignment vertical="center"/>
      <protection hidden="1"/>
    </xf>
    <xf numFmtId="0" fontId="79" fillId="58" borderId="16" xfId="702" quotePrefix="1" applyNumberFormat="1" applyFont="1" applyFill="1" applyBorder="1" applyAlignment="1" applyProtection="1">
      <alignment horizontal="center" vertical="center"/>
      <protection hidden="1"/>
    </xf>
    <xf numFmtId="221" fontId="79" fillId="58" borderId="0" xfId="616" applyNumberFormat="1" applyFont="1" applyFill="1" applyAlignment="1" applyProtection="1">
      <alignment vertical="center"/>
      <protection hidden="1"/>
    </xf>
    <xf numFmtId="0" fontId="79" fillId="58" borderId="92" xfId="702" quotePrefix="1" applyNumberFormat="1" applyFont="1" applyFill="1" applyBorder="1" applyAlignment="1" applyProtection="1">
      <alignment horizontal="center" vertical="center"/>
      <protection hidden="1"/>
    </xf>
    <xf numFmtId="0" fontId="78" fillId="58" borderId="0" xfId="900" applyFont="1" applyFill="1" applyBorder="1" applyAlignment="1" applyProtection="1">
      <alignment horizontal="center" vertical="center"/>
      <protection hidden="1"/>
    </xf>
    <xf numFmtId="0" fontId="78" fillId="58" borderId="16" xfId="900" applyFont="1" applyFill="1" applyBorder="1" applyAlignment="1" applyProtection="1">
      <alignment horizontal="center" vertical="center"/>
      <protection hidden="1"/>
    </xf>
    <xf numFmtId="177" fontId="70" fillId="58" borderId="0" xfId="616" applyFont="1" applyFill="1" applyAlignment="1" applyProtection="1">
      <protection hidden="1"/>
    </xf>
    <xf numFmtId="177" fontId="70" fillId="58" borderId="16" xfId="616" applyFont="1" applyFill="1" applyBorder="1" applyAlignment="1" applyProtection="1">
      <protection hidden="1"/>
    </xf>
    <xf numFmtId="221" fontId="70" fillId="58" borderId="0" xfId="616" applyNumberFormat="1" applyFont="1" applyFill="1" applyBorder="1" applyAlignment="1" applyProtection="1">
      <protection hidden="1"/>
    </xf>
    <xf numFmtId="0" fontId="70" fillId="58" borderId="92" xfId="900" applyFont="1" applyFill="1" applyBorder="1" applyAlignment="1" applyProtection="1">
      <alignment horizontal="center" vertical="center"/>
      <protection hidden="1"/>
    </xf>
    <xf numFmtId="182" fontId="78" fillId="58" borderId="0" xfId="900" applyNumberFormat="1" applyFont="1" applyFill="1" applyBorder="1" applyAlignment="1" applyProtection="1">
      <alignment horizontal="center" vertical="center"/>
      <protection hidden="1"/>
    </xf>
    <xf numFmtId="0" fontId="78" fillId="58" borderId="16" xfId="900" applyFont="1" applyFill="1" applyBorder="1" applyAlignment="1" applyProtection="1">
      <alignment vertical="center"/>
      <protection hidden="1"/>
    </xf>
    <xf numFmtId="182" fontId="70" fillId="58" borderId="16" xfId="900" applyNumberFormat="1" applyFont="1" applyFill="1" applyBorder="1" applyAlignment="1" applyProtection="1">
      <alignment horizontal="center" vertical="center"/>
      <protection hidden="1"/>
    </xf>
    <xf numFmtId="0" fontId="70" fillId="58" borderId="92" xfId="900" applyFont="1" applyFill="1" applyBorder="1" applyAlignment="1" applyProtection="1">
      <alignment horizontal="left" vertical="center"/>
      <protection hidden="1"/>
    </xf>
    <xf numFmtId="182" fontId="78" fillId="58" borderId="90" xfId="900" applyNumberFormat="1" applyFont="1" applyFill="1" applyBorder="1" applyAlignment="1" applyProtection="1">
      <alignment horizontal="center" vertical="center"/>
      <protection hidden="1"/>
    </xf>
    <xf numFmtId="0" fontId="78" fillId="58" borderId="91" xfId="900" applyFont="1" applyFill="1" applyBorder="1" applyAlignment="1" applyProtection="1">
      <alignment vertical="center"/>
      <protection hidden="1"/>
    </xf>
    <xf numFmtId="182" fontId="70" fillId="58" borderId="91" xfId="900" applyNumberFormat="1" applyFont="1" applyFill="1" applyBorder="1" applyAlignment="1" applyProtection="1">
      <alignment horizontal="center" vertical="center"/>
      <protection hidden="1"/>
    </xf>
    <xf numFmtId="0" fontId="70" fillId="58" borderId="19" xfId="900" applyFont="1" applyFill="1" applyBorder="1" applyAlignment="1" applyProtection="1">
      <alignment horizontal="left" vertical="center"/>
      <protection hidden="1"/>
    </xf>
    <xf numFmtId="0" fontId="45" fillId="58" borderId="0" xfId="900" applyFont="1" applyFill="1" applyAlignment="1" applyProtection="1">
      <protection hidden="1"/>
    </xf>
    <xf numFmtId="0" fontId="78" fillId="58" borderId="0" xfId="900" applyFont="1" applyFill="1" applyAlignment="1" applyProtection="1">
      <alignment horizontal="right"/>
      <protection hidden="1"/>
    </xf>
    <xf numFmtId="0" fontId="45" fillId="58" borderId="0" xfId="900" applyFont="1" applyFill="1" applyBorder="1" applyAlignment="1" applyProtection="1">
      <protection hidden="1"/>
    </xf>
    <xf numFmtId="0" fontId="45" fillId="58" borderId="0" xfId="0" applyFont="1" applyFill="1" applyAlignment="1" applyProtection="1">
      <protection hidden="1"/>
    </xf>
    <xf numFmtId="0" fontId="45" fillId="58" borderId="0" xfId="0" applyFont="1" applyFill="1" applyBorder="1" applyAlignment="1" applyProtection="1">
      <protection hidden="1"/>
    </xf>
    <xf numFmtId="0" fontId="80" fillId="58" borderId="0" xfId="902" applyFont="1" applyFill="1" applyAlignment="1" applyProtection="1">
      <alignment horizontal="left" vertical="center"/>
      <protection hidden="1"/>
    </xf>
    <xf numFmtId="0" fontId="38" fillId="58" borderId="0" xfId="902" applyFont="1" applyFill="1" applyAlignment="1" applyProtection="1">
      <alignment horizontal="center" vertical="center"/>
      <protection hidden="1"/>
    </xf>
    <xf numFmtId="0" fontId="38" fillId="58" borderId="0" xfId="902" applyFont="1" applyFill="1" applyBorder="1" applyAlignment="1" applyProtection="1">
      <alignment horizontal="center" vertical="center"/>
      <protection hidden="1"/>
    </xf>
    <xf numFmtId="0" fontId="74" fillId="58" borderId="0" xfId="902" applyFont="1" applyFill="1" applyBorder="1" applyAlignment="1" applyProtection="1">
      <alignment horizontal="center" vertical="center"/>
      <protection hidden="1"/>
    </xf>
    <xf numFmtId="0" fontId="75" fillId="58" borderId="0" xfId="902" applyFont="1" applyFill="1" applyBorder="1" applyAlignment="1" applyProtection="1">
      <alignment horizontal="center" vertical="center"/>
      <protection hidden="1"/>
    </xf>
    <xf numFmtId="0" fontId="70" fillId="58" borderId="0" xfId="902" applyFont="1" applyFill="1" applyBorder="1" applyAlignment="1" applyProtection="1">
      <alignment horizontal="left" vertical="center"/>
      <protection hidden="1"/>
    </xf>
    <xf numFmtId="0" fontId="70" fillId="58" borderId="0" xfId="902" applyFont="1" applyFill="1" applyBorder="1" applyAlignment="1" applyProtection="1">
      <alignment horizontal="center" vertical="center"/>
      <protection hidden="1"/>
    </xf>
    <xf numFmtId="0" fontId="70" fillId="58" borderId="0" xfId="902" applyFont="1" applyFill="1" applyBorder="1" applyAlignment="1" applyProtection="1">
      <alignment horizontal="right" vertical="center"/>
      <protection hidden="1"/>
    </xf>
    <xf numFmtId="0" fontId="70" fillId="58" borderId="26" xfId="902" applyFont="1" applyFill="1" applyBorder="1" applyAlignment="1" applyProtection="1">
      <alignment vertical="center" wrapText="1"/>
      <protection hidden="1"/>
    </xf>
    <xf numFmtId="0" fontId="70" fillId="58" borderId="28" xfId="902" applyFont="1" applyFill="1" applyBorder="1" applyAlignment="1" applyProtection="1">
      <alignment vertical="center" wrapText="1"/>
      <protection hidden="1"/>
    </xf>
    <xf numFmtId="0" fontId="79" fillId="58" borderId="0" xfId="902" applyFont="1" applyFill="1" applyBorder="1" applyAlignment="1" applyProtection="1">
      <alignment horizontal="center" vertical="center"/>
      <protection hidden="1"/>
    </xf>
    <xf numFmtId="182" fontId="70" fillId="58" borderId="0" xfId="902" applyNumberFormat="1" applyFont="1" applyFill="1" applyBorder="1" applyAlignment="1" applyProtection="1">
      <alignment horizontal="center" vertical="center"/>
      <protection hidden="1"/>
    </xf>
    <xf numFmtId="182" fontId="70" fillId="58" borderId="16" xfId="902" applyNumberFormat="1" applyFont="1" applyFill="1" applyBorder="1" applyAlignment="1" applyProtection="1">
      <alignment horizontal="left" vertical="center"/>
      <protection hidden="1"/>
    </xf>
    <xf numFmtId="0" fontId="70" fillId="58" borderId="16" xfId="902" applyFont="1" applyFill="1" applyBorder="1" applyAlignment="1" applyProtection="1">
      <alignment horizontal="left" vertical="center"/>
      <protection hidden="1"/>
    </xf>
    <xf numFmtId="0" fontId="78" fillId="58" borderId="33" xfId="902" applyFont="1" applyFill="1" applyBorder="1" applyAlignment="1" applyProtection="1">
      <alignment horizontal="left" vertical="center"/>
      <protection hidden="1"/>
    </xf>
    <xf numFmtId="0" fontId="78" fillId="58" borderId="33" xfId="902" applyFont="1" applyFill="1" applyBorder="1" applyAlignment="1" applyProtection="1">
      <alignment horizontal="left"/>
      <protection hidden="1"/>
    </xf>
    <xf numFmtId="186" fontId="78" fillId="58" borderId="33" xfId="900" applyNumberFormat="1" applyFont="1" applyFill="1" applyBorder="1" applyAlignment="1" applyProtection="1">
      <alignment horizontal="center"/>
      <protection hidden="1"/>
    </xf>
    <xf numFmtId="0" fontId="78" fillId="58" borderId="0" xfId="902" applyFont="1" applyFill="1" applyBorder="1" applyAlignment="1" applyProtection="1">
      <alignment horizontal="right"/>
      <protection hidden="1"/>
    </xf>
    <xf numFmtId="0" fontId="78" fillId="58" borderId="0" xfId="902" applyFont="1" applyFill="1" applyBorder="1" applyAlignment="1" applyProtection="1">
      <alignment horizontal="left"/>
      <protection hidden="1"/>
    </xf>
    <xf numFmtId="0" fontId="78" fillId="58" borderId="0" xfId="902" applyFont="1" applyFill="1" applyBorder="1" applyAlignment="1" applyProtection="1">
      <alignment horizontal="left" vertical="center"/>
      <protection hidden="1"/>
    </xf>
    <xf numFmtId="0" fontId="70" fillId="58" borderId="0" xfId="902" applyFont="1" applyFill="1" applyAlignment="1" applyProtection="1">
      <alignment horizontal="center" vertical="center"/>
      <protection hidden="1"/>
    </xf>
    <xf numFmtId="0" fontId="70" fillId="58" borderId="0" xfId="902" applyFont="1" applyFill="1" applyAlignment="1" applyProtection="1">
      <alignment horizontal="left" vertical="center"/>
      <protection hidden="1"/>
    </xf>
    <xf numFmtId="0" fontId="80" fillId="58" borderId="0" xfId="902" applyFont="1" applyFill="1" applyAlignment="1" applyProtection="1">
      <alignment horizontal="center" vertical="center"/>
      <protection hidden="1"/>
    </xf>
    <xf numFmtId="0" fontId="38" fillId="58" borderId="0" xfId="901" applyFont="1" applyFill="1" applyBorder="1" applyAlignment="1" applyProtection="1">
      <alignment horizontal="center" vertical="center"/>
      <protection hidden="1"/>
    </xf>
    <xf numFmtId="0" fontId="70" fillId="58" borderId="0" xfId="901" applyFont="1" applyFill="1" applyBorder="1" applyAlignment="1" applyProtection="1">
      <alignment horizontal="left" vertical="center"/>
      <protection hidden="1"/>
    </xf>
    <xf numFmtId="0" fontId="70" fillId="58" borderId="0" xfId="901" applyFont="1" applyFill="1" applyBorder="1" applyAlignment="1" applyProtection="1">
      <alignment horizontal="center" vertical="center"/>
      <protection hidden="1"/>
    </xf>
    <xf numFmtId="0" fontId="70" fillId="58" borderId="0" xfId="901" applyFont="1" applyFill="1" applyBorder="1" applyAlignment="1" applyProtection="1">
      <alignment horizontal="right" vertical="center"/>
      <protection hidden="1"/>
    </xf>
    <xf numFmtId="41" fontId="70" fillId="58" borderId="0" xfId="901" applyNumberFormat="1" applyFont="1" applyFill="1" applyBorder="1" applyAlignment="1" applyProtection="1">
      <alignment vertical="center"/>
      <protection hidden="1"/>
    </xf>
    <xf numFmtId="0" fontId="79" fillId="58" borderId="0" xfId="901" applyFont="1" applyFill="1" applyBorder="1" applyAlignment="1" applyProtection="1">
      <alignment horizontal="center" vertical="center"/>
      <protection hidden="1"/>
    </xf>
    <xf numFmtId="41" fontId="79" fillId="58" borderId="0" xfId="901" applyNumberFormat="1" applyFont="1" applyFill="1" applyBorder="1" applyAlignment="1" applyProtection="1">
      <alignment vertical="center"/>
      <protection hidden="1"/>
    </xf>
    <xf numFmtId="49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3" fontId="229" fillId="58" borderId="0" xfId="793" applyNumberFormat="1" applyFont="1" applyFill="1" applyProtection="1">
      <alignment vertical="center"/>
      <protection hidden="1"/>
    </xf>
    <xf numFmtId="182" fontId="70" fillId="58" borderId="17" xfId="0" applyNumberFormat="1" applyFont="1" applyFill="1" applyBorder="1" applyAlignment="1" applyProtection="1">
      <alignment horizontal="center" vertical="center" wrapText="1"/>
      <protection hidden="1"/>
    </xf>
    <xf numFmtId="182" fontId="70" fillId="58" borderId="19" xfId="0" applyNumberFormat="1" applyFont="1" applyFill="1" applyBorder="1" applyAlignment="1" applyProtection="1">
      <alignment horizontal="center" vertical="center" wrapText="1"/>
      <protection hidden="1"/>
    </xf>
    <xf numFmtId="188" fontId="85" fillId="58" borderId="0" xfId="0" applyNumberFormat="1" applyFont="1" applyFill="1" applyBorder="1" applyAlignment="1" applyProtection="1">
      <alignment horizontal="right"/>
      <protection hidden="1"/>
    </xf>
    <xf numFmtId="182" fontId="78" fillId="58" borderId="0" xfId="901" applyNumberFormat="1" applyFont="1" applyFill="1" applyBorder="1" applyAlignment="1" applyProtection="1">
      <alignment horizontal="left"/>
      <protection hidden="1"/>
    </xf>
    <xf numFmtId="0" fontId="78" fillId="58" borderId="0" xfId="901" applyFont="1" applyFill="1" applyBorder="1" applyAlignment="1" applyProtection="1">
      <alignment horizontal="left"/>
      <protection hidden="1"/>
    </xf>
    <xf numFmtId="0" fontId="78" fillId="58" borderId="0" xfId="901" applyFont="1" applyFill="1" applyBorder="1" applyAlignment="1" applyProtection="1">
      <alignment horizontal="center"/>
      <protection hidden="1"/>
    </xf>
    <xf numFmtId="0" fontId="78" fillId="58" borderId="0" xfId="901" applyFont="1" applyFill="1" applyBorder="1" applyAlignment="1" applyProtection="1">
      <alignment horizontal="center" vertical="center"/>
      <protection hidden="1"/>
    </xf>
    <xf numFmtId="0" fontId="70" fillId="58" borderId="0" xfId="901" applyFont="1" applyFill="1" applyAlignment="1" applyProtection="1">
      <alignment horizontal="left" vertical="center"/>
      <protection hidden="1"/>
    </xf>
    <xf numFmtId="0" fontId="70" fillId="58" borderId="0" xfId="901" applyFont="1" applyFill="1" applyAlignment="1" applyProtection="1">
      <alignment horizontal="center" vertical="center"/>
      <protection hidden="1"/>
    </xf>
    <xf numFmtId="0" fontId="38" fillId="58" borderId="0" xfId="901" applyFont="1" applyFill="1" applyAlignment="1" applyProtection="1">
      <alignment horizontal="center" vertical="center"/>
      <protection hidden="1"/>
    </xf>
    <xf numFmtId="0" fontId="80" fillId="58" borderId="0" xfId="901" applyFont="1" applyFill="1" applyAlignment="1" applyProtection="1">
      <alignment horizontal="center" vertical="center"/>
      <protection hidden="1"/>
    </xf>
    <xf numFmtId="186" fontId="79" fillId="58" borderId="0" xfId="0" applyNumberFormat="1" applyFont="1" applyFill="1" applyBorder="1" applyAlignment="1" applyProtection="1">
      <alignment horizontal="right" vertical="center"/>
      <protection hidden="1"/>
    </xf>
    <xf numFmtId="49" fontId="79" fillId="58" borderId="16" xfId="0" applyNumberFormat="1" applyFont="1" applyFill="1" applyBorder="1" applyAlignment="1" applyProtection="1">
      <alignment horizontal="center" vertical="center"/>
      <protection hidden="1"/>
    </xf>
    <xf numFmtId="182" fontId="70" fillId="58" borderId="16" xfId="0" applyNumberFormat="1" applyFont="1" applyFill="1" applyBorder="1" applyAlignment="1" applyProtection="1">
      <alignment horizontal="center" vertical="center" wrapText="1"/>
      <protection hidden="1"/>
    </xf>
    <xf numFmtId="182" fontId="70" fillId="58" borderId="20" xfId="0" applyNumberFormat="1" applyFont="1" applyFill="1" applyBorder="1" applyAlignment="1" applyProtection="1">
      <alignment horizontal="center" vertical="center" wrapText="1"/>
      <protection hidden="1"/>
    </xf>
    <xf numFmtId="3" fontId="230" fillId="58" borderId="0" xfId="793" applyNumberFormat="1" applyFont="1" applyFill="1" applyProtection="1">
      <alignment vertical="center"/>
      <protection hidden="1"/>
    </xf>
    <xf numFmtId="0" fontId="70" fillId="58" borderId="21" xfId="0" applyFont="1" applyFill="1" applyBorder="1" applyAlignment="1" applyProtection="1">
      <alignment vertical="center" wrapText="1"/>
      <protection hidden="1"/>
    </xf>
    <xf numFmtId="0" fontId="70" fillId="58" borderId="22" xfId="0" applyFont="1" applyFill="1" applyBorder="1" applyAlignment="1" applyProtection="1">
      <alignment vertical="center" wrapText="1"/>
      <protection hidden="1"/>
    </xf>
    <xf numFmtId="186" fontId="70" fillId="58" borderId="0" xfId="0" quotePrefix="1" applyNumberFormat="1" applyFont="1" applyFill="1" applyAlignment="1" applyProtection="1">
      <alignment horizontal="center" vertical="center"/>
      <protection hidden="1"/>
    </xf>
    <xf numFmtId="49" fontId="79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550" applyNumberFormat="1" applyFont="1" applyFill="1" applyBorder="1" applyAlignment="1" applyProtection="1">
      <alignment vertical="center"/>
      <protection hidden="1"/>
    </xf>
    <xf numFmtId="41" fontId="70" fillId="58" borderId="17" xfId="550" applyNumberFormat="1" applyFont="1" applyFill="1" applyBorder="1" applyAlignment="1" applyProtection="1">
      <alignment vertical="center"/>
      <protection hidden="1"/>
    </xf>
    <xf numFmtId="182" fontId="70" fillId="58" borderId="10" xfId="0" applyNumberFormat="1" applyFont="1" applyFill="1" applyBorder="1" applyAlignment="1" applyProtection="1">
      <alignment horizontal="center" vertical="center"/>
      <protection hidden="1"/>
    </xf>
    <xf numFmtId="0" fontId="70" fillId="58" borderId="20" xfId="0" applyFont="1" applyFill="1" applyBorder="1" applyAlignment="1" applyProtection="1">
      <alignment horizontal="left" vertical="center"/>
      <protection hidden="1"/>
    </xf>
    <xf numFmtId="182" fontId="70" fillId="58" borderId="91" xfId="0" applyNumberFormat="1" applyFont="1" applyFill="1" applyBorder="1" applyAlignment="1" applyProtection="1">
      <alignment horizontal="center" vertical="center"/>
      <protection hidden="1"/>
    </xf>
    <xf numFmtId="0" fontId="230" fillId="58" borderId="0" xfId="793" applyFont="1" applyFill="1" applyProtection="1">
      <alignment vertical="center"/>
      <protection hidden="1"/>
    </xf>
    <xf numFmtId="0" fontId="230" fillId="58" borderId="44" xfId="793" applyFont="1" applyFill="1" applyBorder="1" applyProtection="1">
      <alignment vertical="center"/>
      <protection hidden="1"/>
    </xf>
    <xf numFmtId="0" fontId="230" fillId="58" borderId="0" xfId="793" applyFont="1" applyFill="1" applyBorder="1" applyProtection="1">
      <alignment vertical="center"/>
      <protection hidden="1"/>
    </xf>
    <xf numFmtId="3" fontId="230" fillId="58" borderId="44" xfId="793" applyNumberFormat="1" applyFont="1" applyFill="1" applyBorder="1" applyProtection="1">
      <alignment vertical="center"/>
      <protection hidden="1"/>
    </xf>
    <xf numFmtId="3" fontId="78" fillId="58" borderId="0" xfId="0" applyNumberFormat="1" applyFont="1" applyFill="1" applyAlignment="1" applyProtection="1">
      <alignment horizontal="center" vertical="center"/>
      <protection hidden="1"/>
    </xf>
    <xf numFmtId="3" fontId="75" fillId="58" borderId="0" xfId="0" applyNumberFormat="1" applyFont="1" applyFill="1" applyAlignment="1" applyProtection="1">
      <alignment horizontal="left" vertical="center"/>
      <protection hidden="1"/>
    </xf>
    <xf numFmtId="3" fontId="75" fillId="58" borderId="0" xfId="0" applyNumberFormat="1" applyFont="1" applyFill="1" applyAlignment="1" applyProtection="1">
      <alignment vertical="center"/>
      <protection hidden="1"/>
    </xf>
    <xf numFmtId="184" fontId="78" fillId="58" borderId="33" xfId="0" applyNumberFormat="1" applyFont="1" applyFill="1" applyBorder="1" applyAlignment="1" applyProtection="1">
      <alignment horizontal="left"/>
      <protection hidden="1"/>
    </xf>
    <xf numFmtId="3" fontId="78" fillId="58" borderId="33" xfId="0" applyNumberFormat="1" applyFont="1" applyFill="1" applyBorder="1" applyAlignment="1" applyProtection="1">
      <alignment horizontal="center"/>
      <protection hidden="1"/>
    </xf>
    <xf numFmtId="3" fontId="78" fillId="58" borderId="33" xfId="0" applyNumberFormat="1" applyFont="1" applyFill="1" applyBorder="1" applyAlignment="1" applyProtection="1">
      <alignment horizontal="right"/>
      <protection hidden="1"/>
    </xf>
    <xf numFmtId="3" fontId="78" fillId="58" borderId="0" xfId="0" applyNumberFormat="1" applyFont="1" applyFill="1" applyBorder="1" applyAlignment="1" applyProtection="1">
      <alignment horizontal="center"/>
      <protection hidden="1"/>
    </xf>
    <xf numFmtId="3" fontId="78" fillId="58" borderId="0" xfId="0" applyNumberFormat="1" applyFont="1" applyFill="1" applyAlignment="1" applyProtection="1">
      <alignment horizontal="center"/>
      <protection hidden="1"/>
    </xf>
    <xf numFmtId="182" fontId="78" fillId="58" borderId="33" xfId="0" applyNumberFormat="1" applyFont="1" applyFill="1" applyBorder="1" applyAlignment="1" applyProtection="1">
      <alignment horizontal="center"/>
      <protection hidden="1"/>
    </xf>
    <xf numFmtId="177" fontId="78" fillId="58" borderId="33" xfId="704" applyFont="1" applyFill="1" applyBorder="1" applyAlignment="1" applyProtection="1">
      <alignment horizontal="center"/>
      <protection hidden="1"/>
    </xf>
    <xf numFmtId="0" fontId="78" fillId="58" borderId="33" xfId="0" applyNumberFormat="1" applyFont="1" applyFill="1" applyBorder="1" applyAlignment="1" applyProtection="1">
      <alignment horizontal="center"/>
      <protection hidden="1"/>
    </xf>
    <xf numFmtId="0" fontId="78" fillId="58" borderId="0" xfId="0" applyNumberFormat="1" applyFont="1" applyFill="1" applyBorder="1" applyAlignment="1" applyProtection="1">
      <protection hidden="1"/>
    </xf>
    <xf numFmtId="3" fontId="78" fillId="58" borderId="33" xfId="0" applyNumberFormat="1" applyFont="1" applyFill="1" applyBorder="1" applyAlignment="1" applyProtection="1">
      <alignment horizontal="left"/>
      <protection hidden="1"/>
    </xf>
    <xf numFmtId="184" fontId="78" fillId="58" borderId="0" xfId="0" applyNumberFormat="1" applyFont="1" applyFill="1" applyBorder="1" applyAlignment="1" applyProtection="1">
      <alignment horizontal="left"/>
      <protection hidden="1"/>
    </xf>
    <xf numFmtId="177" fontId="78" fillId="58" borderId="0" xfId="704" applyFont="1" applyFill="1" applyBorder="1" applyAlignment="1" applyProtection="1">
      <alignment horizontal="center" vertical="center"/>
      <protection hidden="1"/>
    </xf>
    <xf numFmtId="3" fontId="78" fillId="58" borderId="0" xfId="0" applyNumberFormat="1" applyFont="1" applyFill="1" applyBorder="1" applyAlignment="1" applyProtection="1">
      <alignment horizontal="center" vertical="center"/>
      <protection hidden="1"/>
    </xf>
    <xf numFmtId="184" fontId="70" fillId="58" borderId="0" xfId="0" applyNumberFormat="1" applyFont="1" applyFill="1" applyBorder="1" applyAlignment="1" applyProtection="1">
      <alignment horizontal="left" vertical="center"/>
      <protection hidden="1"/>
    </xf>
    <xf numFmtId="0" fontId="70" fillId="58" borderId="0" xfId="0" applyFont="1" applyFill="1" applyBorder="1" applyAlignment="1" applyProtection="1">
      <alignment vertical="center" shrinkToFit="1"/>
      <protection hidden="1"/>
    </xf>
    <xf numFmtId="184" fontId="78" fillId="58" borderId="0" xfId="0" applyNumberFormat="1" applyFont="1" applyFill="1" applyBorder="1" applyAlignment="1" applyProtection="1">
      <alignment horizontal="center"/>
      <protection hidden="1"/>
    </xf>
    <xf numFmtId="184" fontId="70" fillId="58" borderId="0" xfId="0" applyNumberFormat="1" applyFont="1" applyFill="1" applyAlignment="1" applyProtection="1">
      <alignment horizontal="center" vertical="center"/>
      <protection hidden="1"/>
    </xf>
    <xf numFmtId="184" fontId="80" fillId="58" borderId="0" xfId="0" applyNumberFormat="1" applyFont="1" applyFill="1" applyAlignment="1" applyProtection="1">
      <alignment horizontal="center" vertical="center"/>
      <protection hidden="1"/>
    </xf>
    <xf numFmtId="41" fontId="70" fillId="58" borderId="92" xfId="0" applyNumberFormat="1" applyFont="1" applyFill="1" applyBorder="1" applyAlignment="1" applyProtection="1">
      <alignment horizontal="center" vertical="center"/>
      <protection hidden="1"/>
    </xf>
    <xf numFmtId="3" fontId="70" fillId="58" borderId="0" xfId="890" applyNumberFormat="1" applyFont="1" applyFill="1" applyAlignment="1" applyProtection="1">
      <alignment horizontal="left" vertical="center"/>
      <protection hidden="1"/>
    </xf>
    <xf numFmtId="3" fontId="70" fillId="58" borderId="0" xfId="890" applyNumberFormat="1" applyFont="1" applyFill="1" applyAlignment="1" applyProtection="1">
      <alignment horizontal="right" vertical="center"/>
      <protection hidden="1"/>
    </xf>
    <xf numFmtId="3" fontId="70" fillId="58" borderId="0" xfId="890" applyNumberFormat="1" applyFont="1" applyFill="1" applyBorder="1" applyAlignment="1" applyProtection="1">
      <alignment horizontal="right" vertical="center"/>
      <protection hidden="1"/>
    </xf>
    <xf numFmtId="0" fontId="74" fillId="58" borderId="0" xfId="890" applyFont="1" applyFill="1" applyBorder="1" applyAlignment="1" applyProtection="1">
      <alignment horizontal="center" vertical="center"/>
      <protection hidden="1"/>
    </xf>
    <xf numFmtId="0" fontId="70" fillId="58" borderId="0" xfId="890" applyFont="1" applyFill="1" applyBorder="1" applyAlignment="1" applyProtection="1">
      <alignment horizontal="left" vertical="center"/>
      <protection hidden="1"/>
    </xf>
    <xf numFmtId="41" fontId="70" fillId="58" borderId="16" xfId="890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890" applyNumberFormat="1" applyFont="1" applyFill="1" applyBorder="1" applyAlignment="1" applyProtection="1">
      <alignment horizontal="center" vertical="center"/>
      <protection hidden="1"/>
    </xf>
    <xf numFmtId="0" fontId="79" fillId="58" borderId="0" xfId="890" applyFont="1" applyFill="1" applyBorder="1" applyAlignment="1" applyProtection="1">
      <alignment horizontal="center" vertical="center"/>
      <protection hidden="1"/>
    </xf>
    <xf numFmtId="41" fontId="79" fillId="58" borderId="0" xfId="890" applyNumberFormat="1" applyFont="1" applyFill="1" applyBorder="1" applyAlignment="1" applyProtection="1">
      <alignment horizontal="right" vertical="center"/>
      <protection hidden="1"/>
    </xf>
    <xf numFmtId="41" fontId="70" fillId="58" borderId="16" xfId="890" applyNumberFormat="1" applyFont="1" applyFill="1" applyBorder="1" applyAlignment="1" applyProtection="1">
      <alignment horizontal="center" vertical="center"/>
      <protection hidden="1"/>
    </xf>
    <xf numFmtId="41" fontId="70" fillId="58" borderId="17" xfId="899" applyNumberFormat="1" applyFont="1" applyFill="1" applyBorder="1" applyAlignment="1" applyProtection="1">
      <alignment horizontal="left" vertical="center"/>
      <protection hidden="1"/>
    </xf>
    <xf numFmtId="41" fontId="70" fillId="58" borderId="92" xfId="899" applyNumberFormat="1" applyFont="1" applyFill="1" applyBorder="1" applyAlignment="1" applyProtection="1">
      <alignment horizontal="left" vertical="center"/>
      <protection hidden="1"/>
    </xf>
    <xf numFmtId="41" fontId="70" fillId="58" borderId="20" xfId="890" applyNumberFormat="1" applyFont="1" applyFill="1" applyBorder="1" applyAlignment="1" applyProtection="1">
      <alignment horizontal="center" vertical="center"/>
      <protection hidden="1"/>
    </xf>
    <xf numFmtId="41" fontId="70" fillId="58" borderId="19" xfId="890" applyNumberFormat="1" applyFont="1" applyFill="1" applyBorder="1" applyAlignment="1" applyProtection="1">
      <alignment horizontal="right" vertical="center"/>
      <protection hidden="1"/>
    </xf>
    <xf numFmtId="41" fontId="70" fillId="58" borderId="90" xfId="890" applyNumberFormat="1" applyFont="1" applyFill="1" applyBorder="1" applyAlignment="1" applyProtection="1">
      <alignment horizontal="right" vertical="center"/>
      <protection hidden="1"/>
    </xf>
    <xf numFmtId="41" fontId="70" fillId="58" borderId="19" xfId="899" applyNumberFormat="1" applyFont="1" applyFill="1" applyBorder="1" applyAlignment="1" applyProtection="1">
      <alignment horizontal="left" vertical="center"/>
      <protection hidden="1"/>
    </xf>
    <xf numFmtId="0" fontId="78" fillId="58" borderId="0" xfId="890" applyNumberFormat="1" applyFont="1" applyFill="1" applyBorder="1" applyAlignment="1" applyProtection="1">
      <alignment horizontal="left"/>
      <protection hidden="1"/>
    </xf>
    <xf numFmtId="0" fontId="78" fillId="58" borderId="0" xfId="890" applyNumberFormat="1" applyFont="1" applyFill="1" applyBorder="1" applyAlignment="1" applyProtection="1">
      <alignment horizontal="right"/>
      <protection hidden="1"/>
    </xf>
    <xf numFmtId="0" fontId="78" fillId="58" borderId="33" xfId="890" applyNumberFormat="1" applyFont="1" applyFill="1" applyBorder="1" applyAlignment="1" applyProtection="1">
      <alignment horizontal="right"/>
      <protection hidden="1"/>
    </xf>
    <xf numFmtId="0" fontId="78" fillId="58" borderId="33" xfId="890" applyNumberFormat="1" applyFont="1" applyFill="1" applyBorder="1" applyAlignment="1" applyProtection="1">
      <alignment horizontal="left"/>
      <protection hidden="1"/>
    </xf>
    <xf numFmtId="0" fontId="78" fillId="58" borderId="0" xfId="890" applyNumberFormat="1" applyFont="1" applyFill="1" applyAlignment="1" applyProtection="1">
      <alignment horizontal="left"/>
      <protection hidden="1"/>
    </xf>
    <xf numFmtId="0" fontId="78" fillId="58" borderId="0" xfId="890" applyNumberFormat="1" applyFont="1" applyFill="1" applyAlignment="1" applyProtection="1">
      <alignment horizontal="center"/>
      <protection hidden="1"/>
    </xf>
    <xf numFmtId="0" fontId="78" fillId="58" borderId="0" xfId="890" applyNumberFormat="1" applyFont="1" applyFill="1" applyBorder="1" applyAlignment="1" applyProtection="1">
      <alignment horizontal="center"/>
      <protection hidden="1"/>
    </xf>
    <xf numFmtId="0" fontId="70" fillId="58" borderId="0" xfId="890" applyFont="1" applyFill="1" applyAlignment="1" applyProtection="1">
      <alignment horizontal="center" vertical="center"/>
      <protection hidden="1"/>
    </xf>
    <xf numFmtId="0" fontId="80" fillId="58" borderId="0" xfId="890" applyFont="1" applyFill="1" applyAlignment="1" applyProtection="1">
      <alignment horizontal="center" vertical="center"/>
      <protection hidden="1"/>
    </xf>
    <xf numFmtId="0" fontId="80" fillId="58" borderId="0" xfId="890" applyFont="1" applyFill="1" applyBorder="1" applyAlignment="1" applyProtection="1">
      <alignment horizontal="center" vertical="center"/>
      <protection hidden="1"/>
    </xf>
    <xf numFmtId="41" fontId="70" fillId="58" borderId="16" xfId="905" quotePrefix="1" applyNumberFormat="1" applyFont="1" applyFill="1" applyBorder="1" applyAlignment="1" applyProtection="1">
      <alignment horizontal="center" vertical="center"/>
      <protection hidden="1"/>
    </xf>
    <xf numFmtId="41" fontId="70" fillId="58" borderId="17" xfId="702" applyNumberFormat="1" applyFont="1" applyFill="1" applyBorder="1" applyAlignment="1" applyProtection="1">
      <alignment horizontal="left" vertical="center"/>
      <protection hidden="1"/>
    </xf>
    <xf numFmtId="177" fontId="78" fillId="58" borderId="0" xfId="704" applyFont="1" applyFill="1" applyBorder="1" applyAlignment="1" applyProtection="1">
      <alignment horizontal="center"/>
      <protection hidden="1"/>
    </xf>
    <xf numFmtId="0" fontId="38" fillId="58" borderId="0" xfId="905" applyFont="1" applyFill="1" applyBorder="1" applyAlignment="1" applyProtection="1">
      <alignment horizontal="center" vertical="center"/>
      <protection hidden="1"/>
    </xf>
    <xf numFmtId="0" fontId="70" fillId="58" borderId="0" xfId="905" applyFont="1" applyFill="1" applyBorder="1" applyAlignment="1" applyProtection="1">
      <alignment horizontal="left" vertical="center"/>
      <protection hidden="1"/>
    </xf>
    <xf numFmtId="0" fontId="70" fillId="58" borderId="0" xfId="905" applyFont="1" applyFill="1" applyBorder="1" applyAlignment="1" applyProtection="1">
      <alignment horizontal="right" vertical="center"/>
      <protection hidden="1"/>
    </xf>
    <xf numFmtId="0" fontId="70" fillId="58" borderId="0" xfId="905" applyFont="1" applyFill="1" applyBorder="1" applyAlignment="1" applyProtection="1">
      <alignment horizontal="center" vertical="center"/>
      <protection hidden="1"/>
    </xf>
    <xf numFmtId="41" fontId="79" fillId="58" borderId="0" xfId="905" applyNumberFormat="1" applyFont="1" applyFill="1" applyAlignment="1" applyProtection="1">
      <alignment horizontal="right" vertical="center"/>
      <protection hidden="1"/>
    </xf>
    <xf numFmtId="0" fontId="79" fillId="58" borderId="0" xfId="905" applyFont="1" applyFill="1" applyBorder="1" applyAlignment="1" applyProtection="1">
      <alignment horizontal="center" vertical="center"/>
      <protection hidden="1"/>
    </xf>
    <xf numFmtId="41" fontId="70" fillId="58" borderId="16" xfId="905" applyNumberFormat="1" applyFont="1" applyFill="1" applyBorder="1" applyAlignment="1" applyProtection="1">
      <alignment horizontal="center" vertical="center"/>
      <protection hidden="1"/>
    </xf>
    <xf numFmtId="41" fontId="70" fillId="58" borderId="17" xfId="905" applyNumberFormat="1" applyFont="1" applyFill="1" applyBorder="1" applyAlignment="1" applyProtection="1">
      <alignment horizontal="center" vertical="center"/>
      <protection hidden="1"/>
    </xf>
    <xf numFmtId="41" fontId="70" fillId="58" borderId="17" xfId="905" applyNumberFormat="1" applyFont="1" applyFill="1" applyBorder="1" applyAlignment="1" applyProtection="1">
      <alignment horizontal="left" vertical="center"/>
      <protection hidden="1"/>
    </xf>
    <xf numFmtId="0" fontId="78" fillId="58" borderId="33" xfId="905" applyFont="1" applyFill="1" applyBorder="1" applyAlignment="1" applyProtection="1">
      <alignment horizontal="left"/>
      <protection hidden="1"/>
    </xf>
    <xf numFmtId="182" fontId="78" fillId="58" borderId="33" xfId="905" applyNumberFormat="1" applyFont="1" applyFill="1" applyBorder="1" applyAlignment="1" applyProtection="1">
      <alignment horizontal="left"/>
      <protection hidden="1"/>
    </xf>
    <xf numFmtId="3" fontId="78" fillId="58" borderId="33" xfId="905" applyNumberFormat="1" applyFont="1" applyFill="1" applyBorder="1" applyAlignment="1" applyProtection="1">
      <alignment horizontal="left"/>
      <protection hidden="1"/>
    </xf>
    <xf numFmtId="0" fontId="78" fillId="58" borderId="0" xfId="905" applyFont="1" applyFill="1" applyBorder="1" applyAlignment="1" applyProtection="1">
      <alignment horizontal="left"/>
      <protection hidden="1"/>
    </xf>
    <xf numFmtId="0" fontId="78" fillId="58" borderId="0" xfId="905" applyFont="1" applyFill="1" applyBorder="1" applyAlignment="1" applyProtection="1">
      <alignment horizontal="left" vertical="center"/>
      <protection hidden="1"/>
    </xf>
    <xf numFmtId="3" fontId="78" fillId="58" borderId="0" xfId="905" applyNumberFormat="1" applyFont="1" applyFill="1" applyAlignment="1" applyProtection="1">
      <alignment horizontal="left" vertical="center"/>
      <protection hidden="1"/>
    </xf>
    <xf numFmtId="0" fontId="78" fillId="58" borderId="0" xfId="905" applyFont="1" applyFill="1" applyAlignment="1" applyProtection="1">
      <alignment horizontal="right" vertical="center"/>
      <protection hidden="1"/>
    </xf>
    <xf numFmtId="0" fontId="78" fillId="58" borderId="0" xfId="905" applyNumberFormat="1" applyFont="1" applyFill="1" applyBorder="1" applyAlignment="1" applyProtection="1">
      <alignment horizontal="left"/>
      <protection hidden="1"/>
    </xf>
    <xf numFmtId="0" fontId="70" fillId="58" borderId="0" xfId="905" applyFont="1" applyFill="1" applyAlignment="1" applyProtection="1">
      <alignment horizontal="center" vertical="center"/>
      <protection hidden="1"/>
    </xf>
    <xf numFmtId="182" fontId="70" fillId="58" borderId="0" xfId="905" applyNumberFormat="1" applyFont="1" applyFill="1" applyAlignment="1" applyProtection="1">
      <alignment horizontal="center" vertical="center"/>
      <protection hidden="1"/>
    </xf>
    <xf numFmtId="182" fontId="70" fillId="58" borderId="0" xfId="905" applyNumberFormat="1" applyFont="1" applyFill="1" applyBorder="1" applyAlignment="1" applyProtection="1">
      <alignment horizontal="center" vertical="center"/>
      <protection hidden="1"/>
    </xf>
    <xf numFmtId="3" fontId="70" fillId="58" borderId="0" xfId="905" applyNumberFormat="1" applyFont="1" applyFill="1" applyAlignment="1" applyProtection="1">
      <alignment horizontal="center" vertical="center"/>
      <protection hidden="1"/>
    </xf>
    <xf numFmtId="0" fontId="80" fillId="58" borderId="0" xfId="905" applyFont="1" applyFill="1" applyAlignment="1" applyProtection="1">
      <alignment horizontal="center" vertical="center"/>
      <protection hidden="1"/>
    </xf>
    <xf numFmtId="0" fontId="38" fillId="58" borderId="0" xfId="905" applyFont="1" applyFill="1" applyAlignment="1" applyProtection="1">
      <alignment horizontal="center" vertical="center"/>
      <protection hidden="1"/>
    </xf>
    <xf numFmtId="0" fontId="74" fillId="58" borderId="0" xfId="905" applyFont="1" applyFill="1" applyBorder="1" applyAlignment="1" applyProtection="1">
      <alignment vertical="center"/>
      <protection hidden="1"/>
    </xf>
    <xf numFmtId="0" fontId="75" fillId="58" borderId="0" xfId="905" applyFont="1" applyFill="1" applyBorder="1" applyAlignment="1" applyProtection="1">
      <alignment vertical="center"/>
      <protection hidden="1"/>
    </xf>
    <xf numFmtId="41" fontId="70" fillId="58" borderId="0" xfId="905" quotePrefix="1" applyNumberFormat="1" applyFont="1" applyFill="1" applyAlignment="1" applyProtection="1">
      <alignment horizontal="right" vertical="center"/>
      <protection hidden="1"/>
    </xf>
    <xf numFmtId="41" fontId="79" fillId="58" borderId="0" xfId="905" quotePrefix="1" applyNumberFormat="1" applyFont="1" applyFill="1" applyAlignment="1" applyProtection="1">
      <alignment horizontal="right" vertical="center"/>
      <protection hidden="1"/>
    </xf>
    <xf numFmtId="41" fontId="81" fillId="58" borderId="0" xfId="905" applyNumberFormat="1" applyFont="1" applyFill="1" applyAlignment="1" applyProtection="1">
      <alignment horizontal="right" vertical="center"/>
      <protection hidden="1"/>
    </xf>
    <xf numFmtId="0" fontId="78" fillId="58" borderId="33" xfId="905" applyNumberFormat="1" applyFont="1" applyFill="1" applyBorder="1" applyAlignment="1" applyProtection="1">
      <alignment horizontal="left"/>
      <protection hidden="1"/>
    </xf>
    <xf numFmtId="3" fontId="70" fillId="58" borderId="26" xfId="0" applyNumberFormat="1" applyFont="1" applyFill="1" applyBorder="1" applyAlignment="1" applyProtection="1">
      <alignment vertical="center"/>
      <protection hidden="1"/>
    </xf>
    <xf numFmtId="3" fontId="70" fillId="58" borderId="28" xfId="0" applyNumberFormat="1" applyFont="1" applyFill="1" applyBorder="1" applyAlignment="1" applyProtection="1">
      <alignment vertical="center"/>
      <protection hidden="1"/>
    </xf>
    <xf numFmtId="41" fontId="70" fillId="58" borderId="0" xfId="702" applyNumberFormat="1" applyFont="1" applyFill="1" applyBorder="1" applyAlignment="1" applyProtection="1">
      <alignment horizontal="center" vertical="center"/>
      <protection hidden="1"/>
    </xf>
    <xf numFmtId="3" fontId="80" fillId="58" borderId="0" xfId="0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Protection="1">
      <protection hidden="1"/>
    </xf>
    <xf numFmtId="41" fontId="70" fillId="58" borderId="16" xfId="702" quotePrefix="1" applyNumberFormat="1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top"/>
      <protection hidden="1"/>
    </xf>
    <xf numFmtId="3" fontId="70" fillId="58" borderId="26" xfId="0" applyNumberFormat="1" applyFont="1" applyFill="1" applyBorder="1" applyAlignment="1" applyProtection="1">
      <alignment vertical="center" wrapText="1"/>
      <protection hidden="1"/>
    </xf>
    <xf numFmtId="3" fontId="70" fillId="58" borderId="28" xfId="0" applyNumberFormat="1" applyFont="1" applyFill="1" applyBorder="1" applyAlignment="1" applyProtection="1">
      <alignment vertical="center" wrapText="1"/>
      <protection hidden="1"/>
    </xf>
    <xf numFmtId="41" fontId="79" fillId="58" borderId="0" xfId="0" quotePrefix="1" applyNumberFormat="1" applyFont="1" applyFill="1" applyAlignment="1" applyProtection="1">
      <alignment horizontal="right" vertical="center"/>
      <protection hidden="1"/>
    </xf>
    <xf numFmtId="182" fontId="70" fillId="58" borderId="92" xfId="0" applyNumberFormat="1" applyFont="1" applyFill="1" applyBorder="1" applyAlignment="1" applyProtection="1">
      <alignment horizontal="right" vertical="center" shrinkToFit="1"/>
      <protection hidden="1"/>
    </xf>
    <xf numFmtId="41" fontId="79" fillId="58" borderId="92" xfId="0" applyNumberFormat="1" applyFont="1" applyFill="1" applyBorder="1" applyAlignment="1" applyProtection="1">
      <alignment horizontal="right" vertical="center"/>
      <protection hidden="1"/>
    </xf>
    <xf numFmtId="221" fontId="79" fillId="58" borderId="0" xfId="550" applyNumberFormat="1" applyFont="1" applyFill="1" applyBorder="1" applyAlignment="1" applyProtection="1">
      <alignment horizontal="right" vertical="center"/>
      <protection hidden="1"/>
    </xf>
    <xf numFmtId="186" fontId="70" fillId="58" borderId="92" xfId="0" applyNumberFormat="1" applyFont="1" applyFill="1" applyBorder="1" applyAlignment="1" applyProtection="1">
      <alignment horizontal="right" vertical="center"/>
      <protection hidden="1"/>
    </xf>
    <xf numFmtId="0" fontId="70" fillId="58" borderId="0" xfId="894" applyFont="1" applyFill="1" applyBorder="1" applyAlignment="1" applyProtection="1">
      <alignment horizontal="center" vertical="center" wrapText="1"/>
      <protection hidden="1"/>
    </xf>
    <xf numFmtId="0" fontId="70" fillId="58" borderId="31" xfId="894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Border="1" applyAlignment="1" applyProtection="1">
      <alignment horizontal="left" vertical="center"/>
      <protection hidden="1"/>
    </xf>
    <xf numFmtId="229" fontId="70" fillId="58" borderId="0" xfId="0" applyNumberFormat="1" applyFont="1" applyFill="1" applyBorder="1" applyAlignment="1" applyProtection="1">
      <alignment vertical="center"/>
      <protection hidden="1"/>
    </xf>
    <xf numFmtId="229" fontId="79" fillId="58" borderId="0" xfId="0" applyNumberFormat="1" applyFont="1" applyFill="1" applyBorder="1" applyAlignment="1" applyProtection="1">
      <alignment vertical="center"/>
      <protection hidden="1"/>
    </xf>
    <xf numFmtId="3" fontId="231" fillId="22" borderId="0" xfId="0" applyNumberFormat="1" applyFont="1" applyFill="1" applyAlignment="1" applyProtection="1">
      <alignment horizontal="left" vertical="center"/>
      <protection hidden="1"/>
    </xf>
    <xf numFmtId="3" fontId="231" fillId="22" borderId="0" xfId="0" applyNumberFormat="1" applyFont="1" applyFill="1" applyAlignment="1" applyProtection="1">
      <alignment horizontal="center" vertical="center"/>
      <protection hidden="1"/>
    </xf>
    <xf numFmtId="0" fontId="231" fillId="22" borderId="0" xfId="0" applyFont="1" applyFill="1" applyAlignment="1" applyProtection="1">
      <alignment horizontal="center" vertical="center"/>
      <protection hidden="1"/>
    </xf>
    <xf numFmtId="0" fontId="231" fillId="22" borderId="0" xfId="0" applyFont="1" applyFill="1" applyBorder="1" applyAlignment="1" applyProtection="1">
      <alignment horizontal="center" vertical="center"/>
      <protection hidden="1"/>
    </xf>
    <xf numFmtId="3" fontId="231" fillId="22" borderId="0" xfId="0" applyNumberFormat="1" applyFont="1" applyFill="1" applyBorder="1" applyAlignment="1" applyProtection="1">
      <alignment horizontal="right" vertical="center"/>
      <protection hidden="1"/>
    </xf>
    <xf numFmtId="3" fontId="231" fillId="22" borderId="0" xfId="0" applyNumberFormat="1" applyFont="1" applyFill="1" applyBorder="1" applyAlignment="1" applyProtection="1">
      <alignment horizontal="center" vertical="center"/>
      <protection hidden="1"/>
    </xf>
    <xf numFmtId="177" fontId="231" fillId="22" borderId="0" xfId="704" applyFont="1" applyFill="1" applyBorder="1" applyAlignment="1" applyProtection="1">
      <alignment horizontal="center" vertical="center"/>
      <protection hidden="1"/>
    </xf>
    <xf numFmtId="3" fontId="231" fillId="22" borderId="0" xfId="0" applyNumberFormat="1" applyFont="1" applyFill="1" applyAlignment="1" applyProtection="1">
      <alignment horizontal="right" vertical="center"/>
      <protection hidden="1"/>
    </xf>
    <xf numFmtId="0" fontId="234" fillId="22" borderId="0" xfId="0" applyFont="1" applyFill="1" applyBorder="1" applyAlignment="1" applyProtection="1">
      <alignment horizontal="center" vertical="center"/>
      <protection hidden="1"/>
    </xf>
    <xf numFmtId="0" fontId="231" fillId="22" borderId="0" xfId="0" applyFont="1" applyFill="1" applyBorder="1" applyAlignment="1" applyProtection="1">
      <alignment horizontal="left" vertical="center"/>
      <protection hidden="1"/>
    </xf>
    <xf numFmtId="3" fontId="231" fillId="22" borderId="0" xfId="0" applyNumberFormat="1" applyFont="1" applyFill="1" applyBorder="1" applyAlignment="1" applyProtection="1">
      <alignment horizontal="left" vertical="center"/>
      <protection hidden="1"/>
    </xf>
    <xf numFmtId="0" fontId="231" fillId="22" borderId="0" xfId="0" applyFont="1" applyFill="1" applyBorder="1" applyAlignment="1" applyProtection="1">
      <alignment horizontal="right" vertical="center"/>
      <protection hidden="1"/>
    </xf>
    <xf numFmtId="177" fontId="231" fillId="22" borderId="0" xfId="704" applyFont="1" applyFill="1" applyBorder="1" applyAlignment="1" applyProtection="1">
      <alignment horizontal="left" vertical="center"/>
      <protection hidden="1"/>
    </xf>
    <xf numFmtId="41" fontId="231" fillId="22" borderId="92" xfId="0" applyNumberFormat="1" applyFont="1" applyFill="1" applyBorder="1" applyAlignment="1" applyProtection="1">
      <alignment vertical="center"/>
      <protection hidden="1"/>
    </xf>
    <xf numFmtId="41" fontId="231" fillId="22" borderId="0" xfId="0" applyNumberFormat="1" applyFont="1" applyFill="1" applyBorder="1" applyAlignment="1" applyProtection="1">
      <alignment horizontal="right" vertical="center"/>
      <protection hidden="1"/>
    </xf>
    <xf numFmtId="41" fontId="231" fillId="22" borderId="0" xfId="0" applyNumberFormat="1" applyFont="1" applyFill="1" applyBorder="1" applyAlignment="1" applyProtection="1">
      <alignment vertical="center"/>
      <protection hidden="1"/>
    </xf>
    <xf numFmtId="41" fontId="231" fillId="22" borderId="92" xfId="0" quotePrefix="1" applyNumberFormat="1" applyFont="1" applyFill="1" applyBorder="1" applyAlignment="1" applyProtection="1">
      <alignment horizontal="center" vertical="center"/>
      <protection hidden="1"/>
    </xf>
    <xf numFmtId="41" fontId="237" fillId="22" borderId="92" xfId="0" applyNumberFormat="1" applyFont="1" applyFill="1" applyBorder="1" applyAlignment="1" applyProtection="1">
      <alignment vertical="center"/>
      <protection hidden="1"/>
    </xf>
    <xf numFmtId="41" fontId="237" fillId="22" borderId="0" xfId="0" applyNumberFormat="1" applyFont="1" applyFill="1" applyBorder="1" applyAlignment="1" applyProtection="1">
      <alignment vertical="center"/>
      <protection hidden="1"/>
    </xf>
    <xf numFmtId="41" fontId="237" fillId="22" borderId="0" xfId="0" applyNumberFormat="1" applyFont="1" applyFill="1" applyBorder="1" applyAlignment="1" applyProtection="1">
      <alignment horizontal="right" vertical="center"/>
      <protection hidden="1"/>
    </xf>
    <xf numFmtId="0" fontId="237" fillId="22" borderId="0" xfId="0" applyFont="1" applyFill="1" applyBorder="1" applyAlignment="1" applyProtection="1">
      <alignment horizontal="center" vertical="center"/>
      <protection hidden="1"/>
    </xf>
    <xf numFmtId="41" fontId="231" fillId="22" borderId="92" xfId="702" applyNumberFormat="1" applyFont="1" applyFill="1" applyBorder="1" applyAlignment="1" applyProtection="1">
      <alignment vertical="center"/>
      <protection hidden="1"/>
    </xf>
    <xf numFmtId="41" fontId="231" fillId="22" borderId="0" xfId="0" applyNumberFormat="1" applyFont="1" applyFill="1" applyAlignment="1" applyProtection="1">
      <alignment vertical="center"/>
      <protection hidden="1"/>
    </xf>
    <xf numFmtId="41" fontId="231" fillId="58" borderId="0" xfId="0" applyNumberFormat="1" applyFont="1" applyFill="1" applyBorder="1" applyAlignment="1" applyProtection="1">
      <alignment vertical="center"/>
      <protection hidden="1"/>
    </xf>
    <xf numFmtId="184" fontId="236" fillId="22" borderId="33" xfId="0" applyNumberFormat="1" applyFont="1" applyFill="1" applyBorder="1" applyAlignment="1" applyProtection="1">
      <alignment horizontal="left"/>
      <protection hidden="1"/>
    </xf>
    <xf numFmtId="3" fontId="236" fillId="22" borderId="33" xfId="0" applyNumberFormat="1" applyFont="1" applyFill="1" applyBorder="1" applyAlignment="1" applyProtection="1">
      <alignment horizontal="left"/>
      <protection hidden="1"/>
    </xf>
    <xf numFmtId="0" fontId="236" fillId="22" borderId="33" xfId="0" applyFont="1" applyFill="1" applyBorder="1" applyAlignment="1" applyProtection="1">
      <alignment horizontal="left"/>
      <protection hidden="1"/>
    </xf>
    <xf numFmtId="41" fontId="236" fillId="22" borderId="33" xfId="0" applyNumberFormat="1" applyFont="1" applyFill="1" applyBorder="1" applyAlignment="1" applyProtection="1">
      <alignment horizontal="right"/>
      <protection hidden="1"/>
    </xf>
    <xf numFmtId="0" fontId="236" fillId="22" borderId="33" xfId="0" applyFont="1" applyFill="1" applyBorder="1" applyAlignment="1" applyProtection="1">
      <alignment horizontal="right"/>
      <protection hidden="1"/>
    </xf>
    <xf numFmtId="3" fontId="236" fillId="22" borderId="33" xfId="0" applyNumberFormat="1" applyFont="1" applyFill="1" applyBorder="1" applyAlignment="1" applyProtection="1">
      <alignment horizontal="right"/>
      <protection hidden="1"/>
    </xf>
    <xf numFmtId="0" fontId="236" fillId="22" borderId="33" xfId="0" applyNumberFormat="1" applyFont="1" applyFill="1" applyBorder="1" applyAlignment="1" applyProtection="1">
      <alignment horizontal="left"/>
      <protection hidden="1"/>
    </xf>
    <xf numFmtId="177" fontId="236" fillId="22" borderId="33" xfId="704" applyFont="1" applyFill="1" applyBorder="1" applyAlignment="1" applyProtection="1">
      <alignment horizontal="left"/>
      <protection hidden="1"/>
    </xf>
    <xf numFmtId="184" fontId="236" fillId="22" borderId="33" xfId="0" applyNumberFormat="1" applyFont="1" applyFill="1" applyBorder="1" applyAlignment="1" applyProtection="1">
      <protection hidden="1"/>
    </xf>
    <xf numFmtId="0" fontId="236" fillId="22" borderId="0" xfId="0" applyFont="1" applyFill="1" applyBorder="1" applyAlignment="1" applyProtection="1">
      <alignment horizontal="left"/>
      <protection hidden="1"/>
    </xf>
    <xf numFmtId="184" fontId="236" fillId="22" borderId="0" xfId="0" applyNumberFormat="1" applyFont="1" applyFill="1" applyBorder="1" applyAlignment="1" applyProtection="1">
      <alignment horizontal="left"/>
      <protection hidden="1"/>
    </xf>
    <xf numFmtId="3" fontId="236" fillId="22" borderId="0" xfId="0" applyNumberFormat="1" applyFont="1" applyFill="1" applyBorder="1" applyAlignment="1" applyProtection="1">
      <alignment horizontal="left"/>
      <protection hidden="1"/>
    </xf>
    <xf numFmtId="177" fontId="236" fillId="22" borderId="0" xfId="704" applyFont="1" applyFill="1" applyBorder="1" applyAlignment="1" applyProtection="1">
      <alignment horizontal="left"/>
      <protection hidden="1"/>
    </xf>
    <xf numFmtId="3" fontId="236" fillId="22" borderId="0" xfId="0" applyNumberFormat="1" applyFont="1" applyFill="1" applyAlignment="1" applyProtection="1">
      <alignment horizontal="center" vertical="center"/>
      <protection hidden="1"/>
    </xf>
    <xf numFmtId="0" fontId="236" fillId="22" borderId="0" xfId="0" applyFont="1" applyFill="1" applyAlignment="1" applyProtection="1">
      <alignment horizontal="center" vertical="center"/>
      <protection hidden="1"/>
    </xf>
    <xf numFmtId="0" fontId="236" fillId="22" borderId="0" xfId="0" applyFont="1" applyFill="1" applyBorder="1" applyAlignment="1" applyProtection="1">
      <alignment horizontal="center" vertical="center"/>
      <protection hidden="1"/>
    </xf>
    <xf numFmtId="177" fontId="236" fillId="22" borderId="0" xfId="704" applyFont="1" applyFill="1" applyBorder="1" applyAlignment="1" applyProtection="1">
      <alignment horizontal="center" vertical="center"/>
      <protection hidden="1"/>
    </xf>
    <xf numFmtId="3" fontId="236" fillId="22" borderId="0" xfId="0" applyNumberFormat="1" applyFont="1" applyFill="1" applyBorder="1" applyAlignment="1" applyProtection="1">
      <alignment horizontal="center" vertical="center"/>
      <protection hidden="1"/>
    </xf>
    <xf numFmtId="0" fontId="238" fillId="22" borderId="0" xfId="0" applyFont="1" applyFill="1" applyAlignment="1" applyProtection="1">
      <alignment horizontal="center" vertical="center"/>
      <protection hidden="1"/>
    </xf>
    <xf numFmtId="3" fontId="239" fillId="22" borderId="0" xfId="0" applyNumberFormat="1" applyFont="1" applyFill="1" applyAlignment="1" applyProtection="1">
      <alignment horizontal="center" vertical="center"/>
      <protection hidden="1"/>
    </xf>
    <xf numFmtId="0" fontId="239" fillId="22" borderId="0" xfId="0" applyFont="1" applyFill="1" applyAlignment="1" applyProtection="1">
      <alignment horizontal="center" vertical="center"/>
      <protection hidden="1"/>
    </xf>
    <xf numFmtId="0" fontId="239" fillId="22" borderId="0" xfId="0" applyFont="1" applyFill="1" applyBorder="1" applyAlignment="1" applyProtection="1">
      <alignment horizontal="center" vertical="center"/>
      <protection hidden="1"/>
    </xf>
    <xf numFmtId="177" fontId="240" fillId="22" borderId="0" xfId="704" applyFont="1" applyFill="1" applyBorder="1" applyAlignment="1" applyProtection="1">
      <alignment horizontal="center" vertical="center"/>
      <protection hidden="1"/>
    </xf>
    <xf numFmtId="3" fontId="239" fillId="22" borderId="0" xfId="0" applyNumberFormat="1" applyFont="1" applyFill="1" applyBorder="1" applyAlignment="1" applyProtection="1">
      <alignment horizontal="center" vertical="center"/>
      <protection hidden="1"/>
    </xf>
    <xf numFmtId="221" fontId="231" fillId="22" borderId="0" xfId="0" applyNumberFormat="1" applyFont="1" applyFill="1" applyBorder="1" applyAlignment="1" applyProtection="1">
      <alignment horizontal="right" vertical="center"/>
      <protection hidden="1"/>
    </xf>
    <xf numFmtId="221" fontId="237" fillId="22" borderId="0" xfId="0" applyNumberFormat="1" applyFont="1" applyFill="1" applyBorder="1" applyAlignment="1" applyProtection="1">
      <alignment horizontal="right" vertical="center"/>
      <protection hidden="1"/>
    </xf>
    <xf numFmtId="41" fontId="237" fillId="58" borderId="0" xfId="0" applyNumberFormat="1" applyFont="1" applyFill="1" applyBorder="1" applyAlignment="1" applyProtection="1">
      <alignment vertical="center"/>
      <protection hidden="1"/>
    </xf>
    <xf numFmtId="41" fontId="231" fillId="58" borderId="0" xfId="0" applyNumberFormat="1" applyFont="1" applyFill="1" applyAlignment="1" applyProtection="1">
      <alignment vertical="center"/>
      <protection hidden="1"/>
    </xf>
    <xf numFmtId="41" fontId="70" fillId="58" borderId="0" xfId="0" applyNumberFormat="1" applyFont="1" applyFill="1" applyAlignment="1" applyProtection="1">
      <alignment horizontal="right" vertical="center"/>
      <protection locked="0" hidden="1"/>
    </xf>
    <xf numFmtId="177" fontId="70" fillId="58" borderId="0" xfId="550" applyFont="1" applyFill="1" applyBorder="1" applyAlignment="1" applyProtection="1">
      <alignment horizontal="right" vertical="center"/>
      <protection locked="0" hidden="1"/>
    </xf>
    <xf numFmtId="41" fontId="70" fillId="58" borderId="0" xfId="0" quotePrefix="1" applyNumberFormat="1" applyFont="1" applyFill="1" applyAlignment="1" applyProtection="1">
      <alignment horizontal="right" vertical="center"/>
      <protection locked="0" hidden="1"/>
    </xf>
    <xf numFmtId="41" fontId="70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70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70" fillId="58" borderId="10" xfId="0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905" quotePrefix="1" applyNumberFormat="1" applyFont="1" applyFill="1" applyAlignment="1" applyProtection="1">
      <alignment horizontal="right" vertical="center"/>
      <protection locked="0" hidden="1"/>
    </xf>
    <xf numFmtId="41" fontId="88" fillId="58" borderId="0" xfId="905" quotePrefix="1" applyNumberFormat="1" applyFont="1" applyFill="1" applyAlignment="1" applyProtection="1">
      <alignment horizontal="right" vertical="center"/>
      <protection locked="0" hidden="1"/>
    </xf>
    <xf numFmtId="41" fontId="70" fillId="58" borderId="0" xfId="905" applyNumberFormat="1" applyFont="1" applyFill="1" applyAlignment="1" applyProtection="1">
      <alignment horizontal="right" vertical="center"/>
      <protection locked="0" hidden="1"/>
    </xf>
    <xf numFmtId="41" fontId="70" fillId="58" borderId="0" xfId="905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899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892" applyNumberFormat="1" applyFont="1" applyFill="1" applyBorder="1" applyAlignment="1" applyProtection="1">
      <alignment horizontal="right" vertical="center"/>
      <protection locked="0" hidden="1"/>
    </xf>
    <xf numFmtId="41" fontId="70" fillId="58" borderId="90" xfId="899" applyNumberFormat="1" applyFont="1" applyFill="1" applyBorder="1" applyAlignment="1" applyProtection="1">
      <alignment horizontal="right" vertical="center"/>
      <protection locked="0" hidden="1"/>
    </xf>
    <xf numFmtId="229" fontId="70" fillId="58" borderId="0" xfId="0" applyNumberFormat="1" applyFont="1" applyFill="1" applyBorder="1" applyAlignment="1" applyProtection="1">
      <alignment vertical="center"/>
      <protection locked="0" hidden="1"/>
    </xf>
    <xf numFmtId="229" fontId="70" fillId="58" borderId="0" xfId="0" quotePrefix="1" applyNumberFormat="1" applyFont="1" applyFill="1" applyBorder="1" applyAlignment="1" applyProtection="1">
      <alignment vertical="center"/>
      <protection locked="0" hidden="1"/>
    </xf>
    <xf numFmtId="41" fontId="70" fillId="58" borderId="16" xfId="0" quotePrefix="1" applyNumberFormat="1" applyFont="1" applyFill="1" applyBorder="1" applyAlignment="1" applyProtection="1">
      <alignment horizontal="right" vertical="center"/>
      <protection locked="0" hidden="1"/>
    </xf>
    <xf numFmtId="229" fontId="70" fillId="58" borderId="0" xfId="0" applyNumberFormat="1" applyFont="1" applyFill="1" applyBorder="1" applyAlignment="1" applyProtection="1">
      <alignment horizontal="right" vertical="center"/>
      <protection locked="0" hidden="1"/>
    </xf>
    <xf numFmtId="229" fontId="70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229" fontId="70" fillId="58" borderId="90" xfId="0" applyNumberFormat="1" applyFont="1" applyFill="1" applyBorder="1" applyAlignment="1" applyProtection="1">
      <alignment vertical="center"/>
      <protection locked="0" hidden="1"/>
    </xf>
    <xf numFmtId="229" fontId="70" fillId="58" borderId="90" xfId="0" quotePrefix="1" applyNumberFormat="1" applyFont="1" applyFill="1" applyBorder="1" applyAlignment="1" applyProtection="1">
      <alignment vertical="center"/>
      <protection locked="0" hidden="1"/>
    </xf>
    <xf numFmtId="41" fontId="70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221" fontId="70" fillId="58" borderId="0" xfId="550" applyNumberFormat="1" applyFont="1" applyFill="1" applyBorder="1" applyAlignment="1" applyProtection="1">
      <alignment vertical="center"/>
      <protection locked="0" hidden="1"/>
    </xf>
    <xf numFmtId="221" fontId="70" fillId="58" borderId="90" xfId="550" applyNumberFormat="1" applyFont="1" applyFill="1" applyBorder="1" applyAlignment="1" applyProtection="1">
      <alignment vertical="center"/>
      <protection locked="0" hidden="1"/>
    </xf>
    <xf numFmtId="41" fontId="70" fillId="58" borderId="0" xfId="550" applyNumberFormat="1" applyFont="1" applyFill="1" applyBorder="1" applyAlignment="1" applyProtection="1">
      <alignment vertical="center"/>
      <protection locked="0" hidden="1"/>
    </xf>
    <xf numFmtId="41" fontId="70" fillId="58" borderId="90" xfId="550" applyNumberFormat="1" applyFont="1" applyFill="1" applyBorder="1" applyAlignment="1" applyProtection="1">
      <alignment vertical="center"/>
      <protection locked="0" hidden="1"/>
    </xf>
    <xf numFmtId="41" fontId="70" fillId="58" borderId="0" xfId="0" applyNumberFormat="1" applyFont="1" applyFill="1" applyBorder="1" applyAlignment="1" applyProtection="1">
      <alignment vertical="center"/>
      <protection locked="0" hidden="1"/>
    </xf>
    <xf numFmtId="41" fontId="79" fillId="58" borderId="0" xfId="0" applyNumberFormat="1" applyFont="1" applyFill="1" applyAlignment="1" applyProtection="1">
      <alignment horizontal="right" vertical="center"/>
      <protection locked="0" hidden="1"/>
    </xf>
    <xf numFmtId="41" fontId="70" fillId="58" borderId="0" xfId="891" applyNumberFormat="1" applyFont="1" applyFill="1" applyBorder="1" applyAlignment="1" applyProtection="1">
      <alignment horizontal="right" vertical="center"/>
      <protection locked="0" hidden="1"/>
    </xf>
    <xf numFmtId="221" fontId="70" fillId="58" borderId="0" xfId="550" applyNumberFormat="1" applyFont="1" applyFill="1" applyAlignment="1" applyProtection="1">
      <alignment horizontal="right" vertical="center"/>
      <protection locked="0" hidden="1"/>
    </xf>
    <xf numFmtId="221" fontId="70" fillId="58" borderId="0" xfId="550" applyNumberFormat="1" applyFont="1" applyFill="1" applyBorder="1" applyAlignment="1" applyProtection="1">
      <alignment horizontal="right" vertical="center"/>
      <protection locked="0" hidden="1"/>
    </xf>
    <xf numFmtId="41" fontId="70" fillId="58" borderId="92" xfId="0" applyNumberFormat="1" applyFont="1" applyFill="1" applyBorder="1" applyAlignment="1" applyProtection="1">
      <alignment horizontal="right" vertical="center"/>
      <protection locked="0" hidden="1"/>
    </xf>
    <xf numFmtId="41" fontId="70" fillId="58" borderId="19" xfId="0" applyNumberFormat="1" applyFont="1" applyFill="1" applyBorder="1" applyAlignment="1" applyProtection="1">
      <alignment horizontal="right" vertical="center"/>
      <protection locked="0" hidden="1"/>
    </xf>
    <xf numFmtId="221" fontId="70" fillId="58" borderId="90" xfId="550" applyNumberFormat="1" applyFont="1" applyFill="1" applyBorder="1" applyAlignment="1" applyProtection="1">
      <alignment horizontal="right" vertical="center"/>
      <protection locked="0" hidden="1"/>
    </xf>
    <xf numFmtId="177" fontId="70" fillId="58" borderId="90" xfId="550" applyFont="1" applyFill="1" applyBorder="1" applyAlignment="1" applyProtection="1">
      <alignment horizontal="right" vertical="center"/>
      <protection locked="0" hidden="1"/>
    </xf>
    <xf numFmtId="221" fontId="70" fillId="58" borderId="0" xfId="550" applyNumberFormat="1" applyFont="1" applyFill="1" applyAlignment="1" applyProtection="1">
      <alignment vertical="center"/>
      <protection locked="0" hidden="1"/>
    </xf>
    <xf numFmtId="41" fontId="70" fillId="58" borderId="0" xfId="550" applyNumberFormat="1" applyFont="1" applyFill="1" applyAlignment="1" applyProtection="1">
      <alignment vertical="center"/>
      <protection locked="0" hidden="1"/>
    </xf>
    <xf numFmtId="41" fontId="70" fillId="58" borderId="0" xfId="0" applyNumberFormat="1" applyFont="1" applyFill="1" applyAlignment="1" applyProtection="1">
      <alignment vertical="center"/>
      <protection locked="0" hidden="1"/>
    </xf>
    <xf numFmtId="41" fontId="70" fillId="58" borderId="0" xfId="615" applyNumberFormat="1" applyFont="1" applyFill="1" applyBorder="1" applyAlignment="1" applyProtection="1">
      <alignment vertical="center"/>
      <protection locked="0" hidden="1"/>
    </xf>
    <xf numFmtId="41" fontId="70" fillId="58" borderId="0" xfId="894" applyNumberFormat="1" applyFont="1" applyFill="1" applyBorder="1" applyAlignment="1" applyProtection="1">
      <alignment horizontal="right" vertical="center"/>
      <protection locked="0" hidden="1"/>
    </xf>
    <xf numFmtId="41" fontId="70" fillId="58" borderId="16" xfId="0" applyNumberFormat="1" applyFont="1" applyFill="1" applyBorder="1" applyAlignment="1" applyProtection="1">
      <alignment horizontal="right" vertical="center"/>
      <protection locked="0" hidden="1"/>
    </xf>
    <xf numFmtId="41" fontId="79" fillId="58" borderId="10" xfId="751" applyNumberFormat="1" applyFont="1" applyFill="1" applyBorder="1" applyAlignment="1" applyProtection="1">
      <alignment horizontal="right" vertical="center"/>
      <protection locked="0" hidden="1"/>
    </xf>
    <xf numFmtId="0" fontId="79" fillId="58" borderId="19" xfId="751" applyNumberFormat="1" applyFont="1" applyFill="1" applyBorder="1" applyAlignment="1" applyProtection="1">
      <alignment vertical="center"/>
      <protection locked="0" hidden="1"/>
    </xf>
    <xf numFmtId="177" fontId="70" fillId="58" borderId="0" xfId="614" applyFont="1" applyFill="1" applyBorder="1" applyAlignment="1" applyProtection="1">
      <alignment horizontal="right" vertical="center"/>
      <protection locked="0" hidden="1"/>
    </xf>
    <xf numFmtId="177" fontId="70" fillId="58" borderId="0" xfId="614" applyFont="1" applyFill="1" applyBorder="1" applyAlignment="1" applyProtection="1">
      <alignment horizontal="center" vertical="center"/>
      <protection locked="0" hidden="1"/>
    </xf>
    <xf numFmtId="189" fontId="70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9" fontId="70" fillId="58" borderId="0" xfId="0" quotePrefix="1" applyNumberFormat="1" applyFont="1" applyFill="1" applyAlignment="1" applyProtection="1">
      <alignment horizontal="right" vertical="center"/>
      <protection locked="0" hidden="1"/>
    </xf>
    <xf numFmtId="187" fontId="70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9" fontId="70" fillId="58" borderId="0" xfId="0" applyNumberFormat="1" applyFont="1" applyFill="1" applyAlignment="1" applyProtection="1">
      <alignment horizontal="right" vertical="center"/>
      <protection locked="0" hidden="1"/>
    </xf>
    <xf numFmtId="187" fontId="70" fillId="58" borderId="0" xfId="0" applyNumberFormat="1" applyFont="1" applyFill="1" applyAlignment="1" applyProtection="1">
      <alignment horizontal="right" vertical="center"/>
      <protection locked="0" hidden="1"/>
    </xf>
    <xf numFmtId="187" fontId="70" fillId="58" borderId="0" xfId="0" quotePrefix="1" applyNumberFormat="1" applyFont="1" applyFill="1" applyAlignment="1" applyProtection="1">
      <alignment horizontal="right" vertical="center"/>
      <protection locked="0" hidden="1"/>
    </xf>
    <xf numFmtId="222" fontId="79" fillId="58" borderId="10" xfId="550" applyNumberFormat="1" applyFont="1" applyFill="1" applyBorder="1" applyAlignment="1" applyProtection="1">
      <alignment vertical="center"/>
      <protection locked="0" hidden="1"/>
    </xf>
    <xf numFmtId="222" fontId="79" fillId="58" borderId="10" xfId="550" applyNumberFormat="1" applyFont="1" applyFill="1" applyBorder="1" applyAlignment="1" applyProtection="1">
      <alignment vertical="center" wrapText="1"/>
      <protection locked="0" hidden="1"/>
    </xf>
    <xf numFmtId="41" fontId="70" fillId="58" borderId="0" xfId="894" applyNumberFormat="1" applyFont="1" applyFill="1" applyBorder="1" applyAlignment="1" applyProtection="1">
      <alignment horizontal="center" vertical="center"/>
      <protection locked="0" hidden="1"/>
    </xf>
    <xf numFmtId="223" fontId="79" fillId="58" borderId="0" xfId="0" applyNumberFormat="1" applyFont="1" applyFill="1" applyAlignment="1" applyProtection="1">
      <alignment horizontal="right" vertical="center"/>
      <protection locked="0" hidden="1"/>
    </xf>
    <xf numFmtId="223" fontId="79" fillId="58" borderId="20" xfId="0" applyNumberFormat="1" applyFont="1" applyFill="1" applyBorder="1" applyAlignment="1" applyProtection="1">
      <alignment horizontal="right" vertical="center"/>
      <protection locked="0" hidden="1"/>
    </xf>
    <xf numFmtId="222" fontId="79" fillId="58" borderId="0" xfId="0" applyNumberFormat="1" applyFont="1" applyFill="1" applyBorder="1" applyAlignment="1" applyProtection="1">
      <alignment horizontal="right" vertical="center"/>
      <protection hidden="1"/>
    </xf>
    <xf numFmtId="222" fontId="72" fillId="58" borderId="0" xfId="0" applyNumberFormat="1" applyFont="1" applyFill="1" applyBorder="1" applyProtection="1">
      <protection hidden="1"/>
    </xf>
    <xf numFmtId="177" fontId="79" fillId="58" borderId="0" xfId="614" applyFont="1" applyFill="1" applyBorder="1" applyAlignment="1" applyProtection="1">
      <alignment horizontal="right" vertical="center"/>
      <protection hidden="1"/>
    </xf>
    <xf numFmtId="221" fontId="70" fillId="58" borderId="0" xfId="0" applyNumberFormat="1" applyFont="1" applyFill="1" applyAlignment="1" applyProtection="1">
      <alignment horizontal="right" vertical="center"/>
      <protection locked="0" hidden="1"/>
    </xf>
    <xf numFmtId="221" fontId="70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70" fillId="58" borderId="0" xfId="0" applyNumberFormat="1" applyFont="1" applyFill="1" applyAlignment="1" applyProtection="1">
      <alignment horizontal="right" vertical="center"/>
      <protection locked="0" hidden="1"/>
    </xf>
    <xf numFmtId="222" fontId="70" fillId="58" borderId="0" xfId="0" applyNumberFormat="1" applyFont="1" applyFill="1" applyBorder="1" applyAlignment="1" applyProtection="1">
      <alignment horizontal="right" vertical="center"/>
      <protection locked="0" hidden="1"/>
    </xf>
    <xf numFmtId="182" fontId="231" fillId="58" borderId="16" xfId="894" applyNumberFormat="1" applyFont="1" applyFill="1" applyBorder="1" applyAlignment="1" applyProtection="1">
      <alignment horizontal="center" vertical="center"/>
      <protection hidden="1"/>
    </xf>
    <xf numFmtId="41" fontId="70" fillId="58" borderId="0" xfId="894" applyNumberFormat="1" applyFont="1" applyFill="1" applyAlignment="1" applyProtection="1">
      <alignment horizontal="right" vertical="center"/>
      <protection hidden="1"/>
    </xf>
    <xf numFmtId="42" fontId="231" fillId="58" borderId="17" xfId="894" applyNumberFormat="1" applyFont="1" applyFill="1" applyBorder="1" applyAlignment="1" applyProtection="1">
      <alignment horizontal="left" vertical="center" shrinkToFit="1"/>
      <protection hidden="1"/>
    </xf>
    <xf numFmtId="0" fontId="231" fillId="58" borderId="0" xfId="894" applyFont="1" applyFill="1" applyBorder="1" applyAlignment="1" applyProtection="1">
      <alignment horizontal="center" vertical="center"/>
      <protection hidden="1"/>
    </xf>
    <xf numFmtId="0" fontId="231" fillId="58" borderId="20" xfId="901" applyNumberFormat="1" applyFont="1" applyFill="1" applyBorder="1" applyAlignment="1" applyProtection="1">
      <alignment horizontal="center" vertical="center" wrapText="1"/>
      <protection hidden="1"/>
    </xf>
    <xf numFmtId="0" fontId="39" fillId="58" borderId="0" xfId="0" applyFont="1" applyFill="1" applyProtection="1">
      <protection hidden="1"/>
    </xf>
    <xf numFmtId="0" fontId="39" fillId="58" borderId="0" xfId="890" applyFont="1" applyFill="1" applyBorder="1" applyAlignment="1" applyProtection="1">
      <alignment horizontal="center" vertical="center"/>
      <protection hidden="1"/>
    </xf>
    <xf numFmtId="0" fontId="39" fillId="58" borderId="0" xfId="890" applyFont="1" applyFill="1" applyAlignment="1" applyProtection="1">
      <alignment horizontal="center" vertical="center"/>
      <protection hidden="1"/>
    </xf>
    <xf numFmtId="41" fontId="70" fillId="58" borderId="0" xfId="751" applyNumberFormat="1" applyFont="1" applyFill="1" applyBorder="1" applyAlignment="1" applyProtection="1">
      <alignment horizontal="right" vertical="center"/>
      <protection locked="0" hidden="1"/>
    </xf>
    <xf numFmtId="3" fontId="70" fillId="58" borderId="0" xfId="0" applyNumberFormat="1" applyFont="1" applyFill="1" applyAlignment="1" applyProtection="1">
      <alignment horizontal="center" vertical="top"/>
      <protection hidden="1"/>
    </xf>
    <xf numFmtId="3" fontId="70" fillId="58" borderId="0" xfId="0" applyNumberFormat="1" applyFont="1" applyFill="1" applyBorder="1" applyAlignment="1" applyProtection="1">
      <alignment horizontal="center" vertical="top"/>
      <protection hidden="1"/>
    </xf>
    <xf numFmtId="177" fontId="70" fillId="58" borderId="0" xfId="704" applyFont="1" applyFill="1" applyBorder="1" applyAlignment="1" applyProtection="1">
      <alignment horizontal="center" vertical="top"/>
      <protection hidden="1"/>
    </xf>
    <xf numFmtId="3" fontId="70" fillId="58" borderId="0" xfId="894" applyNumberFormat="1" applyFont="1" applyFill="1" applyAlignment="1" applyProtection="1">
      <alignment horizontal="right" vertical="top"/>
      <protection hidden="1"/>
    </xf>
    <xf numFmtId="0" fontId="70" fillId="58" borderId="0" xfId="0" applyFont="1" applyFill="1" applyAlignment="1" applyProtection="1">
      <alignment vertical="top"/>
      <protection hidden="1"/>
    </xf>
    <xf numFmtId="3" fontId="70" fillId="58" borderId="0" xfId="894" applyNumberFormat="1" applyFont="1" applyFill="1" applyAlignment="1" applyProtection="1">
      <alignment horizontal="left" vertical="top"/>
      <protection hidden="1"/>
    </xf>
    <xf numFmtId="0" fontId="70" fillId="58" borderId="0" xfId="894" applyFont="1" applyFill="1" applyAlignment="1" applyProtection="1">
      <alignment horizontal="center" vertical="top"/>
      <protection hidden="1"/>
    </xf>
    <xf numFmtId="0" fontId="70" fillId="58" borderId="0" xfId="894" applyFont="1" applyFill="1" applyBorder="1" applyAlignment="1" applyProtection="1">
      <alignment horizontal="center" vertical="top"/>
      <protection hidden="1"/>
    </xf>
    <xf numFmtId="0" fontId="70" fillId="58" borderId="0" xfId="894" applyFont="1" applyFill="1" applyBorder="1" applyAlignment="1" applyProtection="1">
      <alignment horizontal="right" vertical="top"/>
      <protection hidden="1"/>
    </xf>
    <xf numFmtId="3" fontId="70" fillId="58" borderId="0" xfId="0" applyNumberFormat="1" applyFont="1" applyFill="1" applyBorder="1" applyAlignment="1" applyProtection="1">
      <alignment horizontal="right" vertical="top"/>
      <protection hidden="1"/>
    </xf>
    <xf numFmtId="182" fontId="70" fillId="58" borderId="0" xfId="0" applyNumberFormat="1" applyFont="1" applyFill="1" applyBorder="1" applyAlignment="1" applyProtection="1">
      <alignment horizontal="center" vertical="top"/>
      <protection hidden="1"/>
    </xf>
    <xf numFmtId="1" fontId="70" fillId="58" borderId="0" xfId="903" applyNumberFormat="1" applyFont="1" applyFill="1" applyBorder="1" applyAlignment="1" applyProtection="1">
      <alignment horizontal="center" vertical="top"/>
      <protection hidden="1"/>
    </xf>
    <xf numFmtId="182" fontId="70" fillId="58" borderId="0" xfId="903" applyNumberFormat="1" applyFont="1" applyFill="1" applyBorder="1" applyAlignment="1" applyProtection="1">
      <alignment horizontal="center" vertical="top"/>
      <protection hidden="1"/>
    </xf>
    <xf numFmtId="1" fontId="70" fillId="58" borderId="0" xfId="903" applyNumberFormat="1" applyFont="1" applyFill="1" applyAlignment="1" applyProtection="1">
      <alignment horizontal="center" vertical="top"/>
      <protection hidden="1"/>
    </xf>
    <xf numFmtId="0" fontId="70" fillId="58" borderId="0" xfId="0" applyFont="1" applyFill="1" applyAlignment="1" applyProtection="1">
      <alignment horizontal="right" vertical="top"/>
      <protection hidden="1"/>
    </xf>
    <xf numFmtId="0" fontId="70" fillId="58" borderId="0" xfId="0" applyFont="1" applyFill="1" applyBorder="1" applyAlignment="1" applyProtection="1">
      <alignment horizontal="left" vertical="top"/>
      <protection hidden="1"/>
    </xf>
    <xf numFmtId="0" fontId="70" fillId="58" borderId="0" xfId="0" applyFont="1" applyFill="1" applyAlignment="1" applyProtection="1">
      <alignment horizontal="left" vertical="top"/>
      <protection hidden="1"/>
    </xf>
    <xf numFmtId="0" fontId="70" fillId="58" borderId="0" xfId="904" applyFont="1" applyFill="1" applyAlignment="1" applyProtection="1">
      <alignment horizontal="left" vertical="top"/>
      <protection hidden="1"/>
    </xf>
    <xf numFmtId="180" fontId="70" fillId="58" borderId="0" xfId="904" applyNumberFormat="1" applyFont="1" applyFill="1" applyAlignment="1" applyProtection="1">
      <alignment horizontal="center" vertical="top"/>
      <protection hidden="1"/>
    </xf>
    <xf numFmtId="0" fontId="70" fillId="58" borderId="0" xfId="904" applyFont="1" applyFill="1" applyAlignment="1" applyProtection="1">
      <alignment horizontal="center" vertical="top"/>
      <protection hidden="1"/>
    </xf>
    <xf numFmtId="3" fontId="70" fillId="58" borderId="0" xfId="904" applyNumberFormat="1" applyFont="1" applyFill="1" applyAlignment="1" applyProtection="1">
      <alignment horizontal="center" vertical="top"/>
      <protection hidden="1"/>
    </xf>
    <xf numFmtId="0" fontId="70" fillId="58" borderId="0" xfId="904" applyFont="1" applyFill="1" applyBorder="1" applyAlignment="1" applyProtection="1">
      <alignment horizontal="center" vertical="top"/>
      <protection hidden="1"/>
    </xf>
    <xf numFmtId="1" fontId="70" fillId="58" borderId="0" xfId="903" applyNumberFormat="1" applyFont="1" applyFill="1" applyAlignment="1" applyProtection="1">
      <alignment horizontal="right" vertical="top"/>
      <protection hidden="1"/>
    </xf>
    <xf numFmtId="1" fontId="70" fillId="58" borderId="0" xfId="903" applyNumberFormat="1" applyFont="1" applyFill="1" applyBorder="1" applyAlignment="1" applyProtection="1">
      <alignment horizontal="left" vertical="top"/>
      <protection hidden="1"/>
    </xf>
    <xf numFmtId="1" fontId="70" fillId="58" borderId="0" xfId="903" applyNumberFormat="1" applyFont="1" applyFill="1" applyBorder="1" applyAlignment="1" applyProtection="1">
      <alignment horizontal="right" vertical="top"/>
      <protection hidden="1"/>
    </xf>
    <xf numFmtId="3" fontId="70" fillId="58" borderId="0" xfId="0" applyNumberFormat="1" applyFont="1" applyFill="1" applyAlignment="1" applyProtection="1">
      <alignment vertical="top"/>
      <protection hidden="1"/>
    </xf>
    <xf numFmtId="3" fontId="70" fillId="58" borderId="0" xfId="891" applyNumberFormat="1" applyFont="1" applyFill="1" applyAlignment="1" applyProtection="1">
      <alignment horizontal="left" vertical="top"/>
      <protection hidden="1"/>
    </xf>
    <xf numFmtId="0" fontId="70" fillId="58" borderId="0" xfId="891" applyFont="1" applyFill="1" applyAlignment="1" applyProtection="1">
      <alignment horizontal="center" vertical="top"/>
      <protection hidden="1"/>
    </xf>
    <xf numFmtId="0" fontId="70" fillId="58" borderId="0" xfId="891" applyFont="1" applyFill="1" applyBorder="1" applyAlignment="1" applyProtection="1">
      <alignment horizontal="center" vertical="top"/>
      <protection hidden="1"/>
    </xf>
    <xf numFmtId="3" fontId="70" fillId="58" borderId="0" xfId="891" applyNumberFormat="1" applyFont="1" applyFill="1" applyAlignment="1" applyProtection="1">
      <alignment horizontal="right" vertical="top"/>
      <protection hidden="1"/>
    </xf>
    <xf numFmtId="3" fontId="70" fillId="58" borderId="0" xfId="900" applyNumberFormat="1" applyFont="1" applyFill="1" applyAlignment="1" applyProtection="1">
      <alignment horizontal="left" vertical="top"/>
      <protection hidden="1"/>
    </xf>
    <xf numFmtId="0" fontId="70" fillId="58" borderId="0" xfId="900" applyFont="1" applyFill="1" applyAlignment="1" applyProtection="1">
      <alignment horizontal="center" vertical="top"/>
      <protection hidden="1"/>
    </xf>
    <xf numFmtId="182" fontId="70" fillId="58" borderId="0" xfId="900" applyNumberFormat="1" applyFont="1" applyFill="1" applyAlignment="1" applyProtection="1">
      <alignment horizontal="center" vertical="top"/>
      <protection hidden="1"/>
    </xf>
    <xf numFmtId="3" fontId="70" fillId="58" borderId="0" xfId="900" applyNumberFormat="1" applyFont="1" applyFill="1" applyAlignment="1" applyProtection="1">
      <alignment horizontal="right" vertical="top"/>
      <protection hidden="1"/>
    </xf>
    <xf numFmtId="0" fontId="70" fillId="58" borderId="0" xfId="902" applyFont="1" applyFill="1" applyAlignment="1" applyProtection="1">
      <alignment horizontal="left" vertical="top"/>
      <protection hidden="1"/>
    </xf>
    <xf numFmtId="0" fontId="70" fillId="58" borderId="0" xfId="902" applyFont="1" applyFill="1" applyAlignment="1" applyProtection="1">
      <alignment horizontal="center" vertical="top"/>
      <protection hidden="1"/>
    </xf>
    <xf numFmtId="0" fontId="70" fillId="58" borderId="0" xfId="902" applyFont="1" applyFill="1" applyBorder="1" applyAlignment="1" applyProtection="1">
      <alignment horizontal="center" vertical="top"/>
      <protection hidden="1"/>
    </xf>
    <xf numFmtId="0" fontId="70" fillId="58" borderId="0" xfId="901" applyFont="1" applyFill="1" applyBorder="1" applyAlignment="1" applyProtection="1">
      <alignment horizontal="center" vertical="top"/>
      <protection hidden="1"/>
    </xf>
    <xf numFmtId="3" fontId="231" fillId="22" borderId="0" xfId="0" applyNumberFormat="1" applyFont="1" applyFill="1" applyAlignment="1" applyProtection="1">
      <alignment horizontal="left" vertical="top"/>
      <protection hidden="1"/>
    </xf>
    <xf numFmtId="3" fontId="231" fillId="22" borderId="0" xfId="0" applyNumberFormat="1" applyFont="1" applyFill="1" applyAlignment="1" applyProtection="1">
      <alignment horizontal="center" vertical="top"/>
      <protection hidden="1"/>
    </xf>
    <xf numFmtId="0" fontId="231" fillId="22" borderId="0" xfId="0" applyFont="1" applyFill="1" applyAlignment="1" applyProtection="1">
      <alignment horizontal="center" vertical="top"/>
      <protection hidden="1"/>
    </xf>
    <xf numFmtId="0" fontId="231" fillId="22" borderId="0" xfId="0" applyFont="1" applyFill="1" applyBorder="1" applyAlignment="1" applyProtection="1">
      <alignment horizontal="center" vertical="top"/>
      <protection hidden="1"/>
    </xf>
    <xf numFmtId="3" fontId="231" fillId="22" borderId="0" xfId="0" applyNumberFormat="1" applyFont="1" applyFill="1" applyBorder="1" applyAlignment="1" applyProtection="1">
      <alignment horizontal="right" vertical="top"/>
      <protection hidden="1"/>
    </xf>
    <xf numFmtId="3" fontId="231" fillId="22" borderId="0" xfId="0" applyNumberFormat="1" applyFont="1" applyFill="1" applyBorder="1" applyAlignment="1" applyProtection="1">
      <alignment horizontal="center" vertical="top"/>
      <protection hidden="1"/>
    </xf>
    <xf numFmtId="177" fontId="231" fillId="22" borderId="0" xfId="704" applyFont="1" applyFill="1" applyBorder="1" applyAlignment="1" applyProtection="1">
      <alignment horizontal="center" vertical="top"/>
      <protection hidden="1"/>
    </xf>
    <xf numFmtId="3" fontId="231" fillId="22" borderId="0" xfId="0" applyNumberFormat="1" applyFont="1" applyFill="1" applyAlignment="1" applyProtection="1">
      <alignment horizontal="right" vertical="top"/>
      <protection hidden="1"/>
    </xf>
    <xf numFmtId="3" fontId="70" fillId="58" borderId="0" xfId="890" applyNumberFormat="1" applyFont="1" applyFill="1" applyAlignment="1" applyProtection="1">
      <alignment horizontal="left" vertical="top"/>
      <protection hidden="1"/>
    </xf>
    <xf numFmtId="3" fontId="70" fillId="58" borderId="0" xfId="890" applyNumberFormat="1" applyFont="1" applyFill="1" applyAlignment="1" applyProtection="1">
      <alignment horizontal="right" vertical="top"/>
      <protection hidden="1"/>
    </xf>
    <xf numFmtId="3" fontId="70" fillId="58" borderId="0" xfId="890" applyNumberFormat="1" applyFont="1" applyFill="1" applyBorder="1" applyAlignment="1" applyProtection="1">
      <alignment horizontal="right" vertical="top"/>
      <protection hidden="1"/>
    </xf>
    <xf numFmtId="0" fontId="70" fillId="58" borderId="0" xfId="890" applyFont="1" applyFill="1" applyBorder="1" applyAlignment="1" applyProtection="1">
      <alignment horizontal="center" vertical="top"/>
      <protection hidden="1"/>
    </xf>
    <xf numFmtId="3" fontId="79" fillId="58" borderId="0" xfId="0" applyNumberFormat="1" applyFont="1" applyFill="1" applyAlignment="1" applyProtection="1">
      <alignment horizontal="center" vertical="top"/>
      <protection hidden="1"/>
    </xf>
    <xf numFmtId="0" fontId="70" fillId="58" borderId="0" xfId="905" applyFont="1" applyFill="1" applyBorder="1" applyAlignment="1" applyProtection="1">
      <alignment horizontal="center" vertical="top"/>
      <protection hidden="1"/>
    </xf>
    <xf numFmtId="3" fontId="231" fillId="58" borderId="0" xfId="0" applyNumberFormat="1" applyFont="1" applyFill="1" applyAlignment="1" applyProtection="1">
      <alignment horizontal="left" vertical="top"/>
      <protection hidden="1"/>
    </xf>
    <xf numFmtId="3" fontId="231" fillId="58" borderId="0" xfId="0" applyNumberFormat="1" applyFont="1" applyFill="1" applyAlignment="1" applyProtection="1">
      <alignment horizontal="center" vertical="top"/>
      <protection hidden="1"/>
    </xf>
    <xf numFmtId="0" fontId="231" fillId="58" borderId="0" xfId="0" applyFont="1" applyFill="1" applyAlignment="1" applyProtection="1">
      <alignment horizontal="center" vertical="top"/>
      <protection hidden="1"/>
    </xf>
    <xf numFmtId="0" fontId="231" fillId="58" borderId="0" xfId="0" applyFont="1" applyFill="1" applyBorder="1" applyAlignment="1" applyProtection="1">
      <alignment horizontal="center" vertical="top"/>
      <protection hidden="1"/>
    </xf>
    <xf numFmtId="3" fontId="231" fillId="58" borderId="0" xfId="0" applyNumberFormat="1" applyFont="1" applyFill="1" applyBorder="1" applyAlignment="1" applyProtection="1">
      <alignment horizontal="center" vertical="top"/>
      <protection hidden="1"/>
    </xf>
    <xf numFmtId="3" fontId="231" fillId="58" borderId="0" xfId="0" applyNumberFormat="1" applyFont="1" applyFill="1" applyAlignment="1" applyProtection="1">
      <alignment horizontal="right" vertical="top"/>
      <protection hidden="1"/>
    </xf>
    <xf numFmtId="177" fontId="231" fillId="58" borderId="0" xfId="704" applyFont="1" applyFill="1" applyBorder="1" applyAlignment="1" applyProtection="1">
      <alignment horizontal="center" vertical="top"/>
      <protection hidden="1"/>
    </xf>
    <xf numFmtId="3" fontId="231" fillId="58" borderId="0" xfId="0" applyNumberFormat="1" applyFont="1" applyFill="1" applyAlignment="1" applyProtection="1">
      <alignment horizontal="left" vertical="center"/>
      <protection hidden="1"/>
    </xf>
    <xf numFmtId="3" fontId="279" fillId="58" borderId="0" xfId="0" applyNumberFormat="1" applyFont="1" applyFill="1" applyAlignment="1" applyProtection="1">
      <alignment horizontal="center" vertical="center"/>
      <protection hidden="1"/>
    </xf>
    <xf numFmtId="0" fontId="279" fillId="58" borderId="0" xfId="0" applyFont="1" applyFill="1" applyAlignment="1" applyProtection="1">
      <alignment horizontal="center" vertical="center"/>
      <protection hidden="1"/>
    </xf>
    <xf numFmtId="0" fontId="279" fillId="58" borderId="0" xfId="0" applyFont="1" applyFill="1" applyBorder="1" applyAlignment="1" applyProtection="1">
      <alignment horizontal="center" vertical="center"/>
      <protection hidden="1"/>
    </xf>
    <xf numFmtId="3" fontId="279" fillId="58" borderId="0" xfId="0" applyNumberFormat="1" applyFont="1" applyFill="1" applyBorder="1" applyAlignment="1" applyProtection="1">
      <alignment horizontal="center" vertical="center"/>
      <protection hidden="1"/>
    </xf>
    <xf numFmtId="3" fontId="231" fillId="58" borderId="0" xfId="0" applyNumberFormat="1" applyFont="1" applyFill="1" applyAlignment="1" applyProtection="1">
      <alignment horizontal="right" vertical="center"/>
      <protection hidden="1"/>
    </xf>
    <xf numFmtId="177" fontId="240" fillId="58" borderId="0" xfId="704" applyFont="1" applyFill="1" applyBorder="1" applyAlignment="1" applyProtection="1">
      <alignment horizontal="center" vertical="center"/>
      <protection hidden="1"/>
    </xf>
    <xf numFmtId="0" fontId="232" fillId="58" borderId="0" xfId="0" applyFont="1" applyFill="1" applyBorder="1" applyAlignment="1" applyProtection="1">
      <alignment horizontal="center" vertical="center"/>
      <protection hidden="1"/>
    </xf>
    <xf numFmtId="0" fontId="235" fillId="58" borderId="0" xfId="0" applyFont="1" applyFill="1" applyAlignment="1" applyProtection="1">
      <alignment horizontal="center" vertical="center"/>
      <protection hidden="1"/>
    </xf>
    <xf numFmtId="0" fontId="235" fillId="58" borderId="0" xfId="0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left" vertical="center"/>
      <protection hidden="1"/>
    </xf>
    <xf numFmtId="3" fontId="231" fillId="58" borderId="0" xfId="0" applyNumberFormat="1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right" vertical="center"/>
      <protection hidden="1"/>
    </xf>
    <xf numFmtId="3" fontId="231" fillId="58" borderId="0" xfId="0" applyNumberFormat="1" applyFont="1" applyFill="1" applyBorder="1" applyAlignment="1" applyProtection="1">
      <alignment horizontal="right" vertical="center"/>
      <protection hidden="1"/>
    </xf>
    <xf numFmtId="41" fontId="231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231" fillId="58" borderId="0" xfId="0" applyNumberFormat="1" applyFont="1" applyFill="1" applyAlignment="1" applyProtection="1">
      <alignment horizontal="right" vertical="center"/>
      <protection hidden="1"/>
    </xf>
    <xf numFmtId="0" fontId="237" fillId="58" borderId="0" xfId="0" applyFont="1" applyFill="1" applyBorder="1" applyAlignment="1" applyProtection="1">
      <alignment horizontal="center" vertical="center"/>
      <protection hidden="1"/>
    </xf>
    <xf numFmtId="41" fontId="231" fillId="58" borderId="92" xfId="905" quotePrefix="1" applyNumberFormat="1" applyFont="1" applyFill="1" applyBorder="1" applyAlignment="1" applyProtection="1">
      <alignment horizontal="center" vertical="center"/>
      <protection hidden="1"/>
    </xf>
    <xf numFmtId="41" fontId="237" fillId="58" borderId="0" xfId="0" applyNumberFormat="1" applyFont="1" applyFill="1" applyAlignment="1" applyProtection="1">
      <alignment horizontal="right" vertical="center"/>
      <protection hidden="1"/>
    </xf>
    <xf numFmtId="41" fontId="231" fillId="58" borderId="0" xfId="0" applyNumberFormat="1" applyFont="1" applyFill="1" applyBorder="1" applyAlignment="1" applyProtection="1">
      <alignment horizontal="center" vertical="center"/>
      <protection hidden="1"/>
    </xf>
    <xf numFmtId="41" fontId="231" fillId="58" borderId="0" xfId="0" applyNumberFormat="1" applyFont="1" applyFill="1" applyBorder="1" applyAlignment="1" applyProtection="1">
      <alignment horizontal="right" vertical="center"/>
      <protection hidden="1"/>
    </xf>
    <xf numFmtId="41" fontId="231" fillId="58" borderId="16" xfId="0" applyNumberFormat="1" applyFont="1" applyFill="1" applyBorder="1" applyAlignment="1" applyProtection="1">
      <alignment horizontal="right" vertical="center"/>
      <protection hidden="1"/>
    </xf>
    <xf numFmtId="41" fontId="231" fillId="58" borderId="17" xfId="702" applyNumberFormat="1" applyFont="1" applyFill="1" applyBorder="1" applyAlignment="1" applyProtection="1">
      <alignment horizontal="center" vertical="center"/>
      <protection hidden="1"/>
    </xf>
    <xf numFmtId="41" fontId="231" fillId="58" borderId="0" xfId="0" applyNumberFormat="1" applyFont="1" applyFill="1" applyAlignment="1" applyProtection="1">
      <alignment horizontal="right" vertical="center"/>
      <protection locked="0" hidden="1"/>
    </xf>
    <xf numFmtId="41" fontId="231" fillId="58" borderId="17" xfId="0" applyNumberFormat="1" applyFont="1" applyFill="1" applyBorder="1" applyAlignment="1" applyProtection="1">
      <alignment horizontal="left" vertical="center"/>
      <protection hidden="1"/>
    </xf>
    <xf numFmtId="0" fontId="231" fillId="58" borderId="0" xfId="0" applyNumberFormat="1" applyFont="1" applyFill="1" applyBorder="1" applyAlignment="1" applyProtection="1">
      <alignment horizontal="center" vertical="center"/>
      <protection hidden="1"/>
    </xf>
    <xf numFmtId="41" fontId="231" fillId="58" borderId="19" xfId="0" applyNumberFormat="1" applyFont="1" applyFill="1" applyBorder="1" applyAlignment="1" applyProtection="1">
      <alignment horizontal="left" vertical="center"/>
      <protection hidden="1"/>
    </xf>
    <xf numFmtId="0" fontId="236" fillId="58" borderId="0" xfId="0" applyFont="1" applyFill="1" applyAlignment="1" applyProtection="1">
      <alignment horizontal="left" vertical="center"/>
      <protection hidden="1"/>
    </xf>
    <xf numFmtId="3" fontId="231" fillId="58" borderId="0" xfId="0" applyNumberFormat="1" applyFont="1" applyFill="1" applyAlignment="1" applyProtection="1">
      <alignment horizontal="center" vertical="center"/>
      <protection hidden="1"/>
    </xf>
    <xf numFmtId="0" fontId="231" fillId="58" borderId="0" xfId="0" applyFont="1" applyFill="1" applyAlignment="1" applyProtection="1">
      <alignment horizontal="center" vertical="center"/>
      <protection hidden="1"/>
    </xf>
    <xf numFmtId="177" fontId="231" fillId="58" borderId="0" xfId="704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left" vertical="center" shrinkToFit="1"/>
      <protection hidden="1"/>
    </xf>
    <xf numFmtId="0" fontId="238" fillId="58" borderId="0" xfId="0" applyFont="1" applyFill="1" applyAlignment="1" applyProtection="1">
      <alignment horizontal="center" vertical="center"/>
      <protection hidden="1"/>
    </xf>
    <xf numFmtId="3" fontId="239" fillId="58" borderId="0" xfId="0" applyNumberFormat="1" applyFont="1" applyFill="1" applyAlignment="1" applyProtection="1">
      <alignment horizontal="center" vertical="center"/>
      <protection hidden="1"/>
    </xf>
    <xf numFmtId="0" fontId="239" fillId="58" borderId="0" xfId="0" applyFont="1" applyFill="1" applyAlignment="1" applyProtection="1">
      <alignment horizontal="center" vertical="center"/>
      <protection hidden="1"/>
    </xf>
    <xf numFmtId="0" fontId="239" fillId="58" borderId="0" xfId="0" applyFont="1" applyFill="1" applyBorder="1" applyAlignment="1" applyProtection="1">
      <alignment horizontal="center" vertical="center"/>
      <protection hidden="1"/>
    </xf>
    <xf numFmtId="3" fontId="239" fillId="58" borderId="0" xfId="0" applyNumberFormat="1" applyFont="1" applyFill="1" applyBorder="1" applyAlignment="1" applyProtection="1">
      <alignment horizontal="center" vertical="center"/>
      <protection hidden="1"/>
    </xf>
    <xf numFmtId="221" fontId="79" fillId="58" borderId="0" xfId="616" applyNumberFormat="1" applyFont="1" applyFill="1" applyAlignment="1" applyProtection="1">
      <alignment horizontal="right" vertical="center"/>
      <protection hidden="1"/>
    </xf>
    <xf numFmtId="221" fontId="70" fillId="58" borderId="39" xfId="550" applyNumberFormat="1" applyFont="1" applyFill="1" applyBorder="1" applyAlignment="1" applyProtection="1">
      <alignment vertical="center"/>
      <protection hidden="1"/>
    </xf>
    <xf numFmtId="221" fontId="70" fillId="58" borderId="0" xfId="895" applyNumberFormat="1" applyFont="1" applyFill="1" applyBorder="1" applyAlignment="1" applyProtection="1">
      <alignment vertical="center"/>
      <protection locked="0" hidden="1"/>
    </xf>
    <xf numFmtId="221" fontId="70" fillId="58" borderId="0" xfId="616" applyNumberFormat="1" applyFont="1" applyFill="1" applyAlignment="1" applyProtection="1">
      <alignment horizontal="right" vertical="center"/>
      <protection locked="0" hidden="1"/>
    </xf>
    <xf numFmtId="221" fontId="70" fillId="58" borderId="0" xfId="616" quotePrefix="1" applyNumberFormat="1" applyFont="1" applyFill="1" applyAlignment="1" applyProtection="1">
      <alignment horizontal="right" vertical="center"/>
      <protection locked="0" hidden="1"/>
    </xf>
    <xf numFmtId="221" fontId="70" fillId="58" borderId="0" xfId="616" applyNumberFormat="1" applyFont="1" applyFill="1" applyBorder="1" applyAlignment="1" applyProtection="1">
      <alignment horizontal="right" vertical="center"/>
      <protection locked="0" hidden="1"/>
    </xf>
    <xf numFmtId="221" fontId="70" fillId="58" borderId="0" xfId="616" quotePrefix="1" applyNumberFormat="1" applyFont="1" applyFill="1" applyBorder="1" applyAlignment="1" applyProtection="1">
      <alignment horizontal="right" vertical="center"/>
      <protection locked="0" hidden="1"/>
    </xf>
    <xf numFmtId="221" fontId="70" fillId="58" borderId="0" xfId="550" applyNumberFormat="1" applyFont="1" applyFill="1" applyBorder="1" applyAlignment="1" applyProtection="1">
      <alignment horizontal="right" vertical="center"/>
      <protection hidden="1"/>
    </xf>
    <xf numFmtId="221" fontId="70" fillId="58" borderId="0" xfId="550" applyNumberFormat="1" applyFont="1" applyFill="1" applyBorder="1" applyAlignment="1" applyProtection="1">
      <alignment horizontal="center" vertical="center"/>
      <protection hidden="1"/>
    </xf>
    <xf numFmtId="221" fontId="70" fillId="58" borderId="0" xfId="550" applyNumberFormat="1" applyFont="1" applyFill="1" applyAlignment="1" applyProtection="1">
      <alignment horizontal="right" vertical="center"/>
      <protection hidden="1"/>
    </xf>
    <xf numFmtId="221" fontId="70" fillId="58" borderId="0" xfId="550" quotePrefix="1" applyNumberFormat="1" applyFont="1" applyFill="1" applyBorder="1" applyAlignment="1" applyProtection="1">
      <alignment horizontal="right" vertical="center"/>
      <protection hidden="1"/>
    </xf>
    <xf numFmtId="221" fontId="70" fillId="58" borderId="0" xfId="550" quotePrefix="1" applyNumberFormat="1" applyFont="1" applyFill="1" applyAlignment="1" applyProtection="1">
      <alignment horizontal="right" vertical="center"/>
      <protection locked="0" hidden="1"/>
    </xf>
    <xf numFmtId="221" fontId="70" fillId="58" borderId="0" xfId="550" quotePrefix="1" applyNumberFormat="1" applyFont="1" applyFill="1" applyBorder="1" applyAlignment="1" applyProtection="1">
      <alignment horizontal="right" vertical="center"/>
      <protection locked="0" hidden="1"/>
    </xf>
    <xf numFmtId="221" fontId="70" fillId="58" borderId="10" xfId="550" quotePrefix="1" applyNumberFormat="1" applyFont="1" applyFill="1" applyBorder="1" applyAlignment="1" applyProtection="1">
      <alignment horizontal="right" vertical="center"/>
      <protection locked="0" hidden="1"/>
    </xf>
    <xf numFmtId="222" fontId="79" fillId="58" borderId="0" xfId="550" applyNumberFormat="1" applyFont="1" applyFill="1" applyAlignment="1" applyProtection="1">
      <alignment horizontal="right" vertical="center"/>
      <protection hidden="1"/>
    </xf>
    <xf numFmtId="222" fontId="79" fillId="58" borderId="0" xfId="550" applyNumberFormat="1" applyFont="1" applyFill="1" applyBorder="1" applyAlignment="1" applyProtection="1">
      <alignment horizontal="right" vertical="center"/>
      <protection hidden="1"/>
    </xf>
    <xf numFmtId="222" fontId="70" fillId="58" borderId="0" xfId="550" quotePrefix="1" applyNumberFormat="1" applyFont="1" applyFill="1" applyAlignment="1" applyProtection="1">
      <alignment horizontal="right" vertical="center"/>
      <protection locked="0" hidden="1"/>
    </xf>
    <xf numFmtId="222" fontId="70" fillId="58" borderId="0" xfId="550" quotePrefix="1" applyNumberFormat="1" applyFont="1" applyFill="1" applyBorder="1" applyAlignment="1" applyProtection="1">
      <alignment horizontal="right" vertical="center"/>
      <protection locked="0" hidden="1"/>
    </xf>
    <xf numFmtId="222" fontId="70" fillId="58" borderId="10" xfId="550" quotePrefix="1" applyNumberFormat="1" applyFont="1" applyFill="1" applyBorder="1" applyAlignment="1" applyProtection="1">
      <alignment horizontal="right" vertical="center"/>
      <protection locked="0" hidden="1"/>
    </xf>
    <xf numFmtId="49" fontId="78" fillId="58" borderId="17" xfId="0" applyNumberFormat="1" applyFont="1" applyFill="1" applyBorder="1" applyAlignment="1" applyProtection="1">
      <alignment horizontal="left" vertical="center" shrinkToFit="1"/>
      <protection hidden="1"/>
    </xf>
    <xf numFmtId="49" fontId="78" fillId="58" borderId="19" xfId="0" applyNumberFormat="1" applyFont="1" applyFill="1" applyBorder="1" applyAlignment="1" applyProtection="1">
      <alignment horizontal="left" vertical="center" shrinkToFit="1"/>
      <protection hidden="1"/>
    </xf>
    <xf numFmtId="222" fontId="70" fillId="58" borderId="92" xfId="550" applyNumberFormat="1" applyFont="1" applyFill="1" applyBorder="1" applyAlignment="1" applyProtection="1">
      <alignment horizontal="right" vertical="center"/>
      <protection hidden="1"/>
    </xf>
    <xf numFmtId="222" fontId="79" fillId="58" borderId="19" xfId="550" applyNumberFormat="1" applyFont="1" applyFill="1" applyBorder="1" applyAlignment="1" applyProtection="1">
      <alignment horizontal="right" vertical="center"/>
      <protection hidden="1"/>
    </xf>
    <xf numFmtId="222" fontId="79" fillId="58" borderId="10" xfId="550" applyNumberFormat="1" applyFont="1" applyFill="1" applyBorder="1" applyAlignment="1" applyProtection="1">
      <alignment horizontal="right" vertical="center"/>
      <protection locked="0" hidden="1"/>
    </xf>
    <xf numFmtId="222" fontId="79" fillId="58" borderId="10" xfId="550" applyNumberFormat="1" applyFont="1" applyFill="1" applyBorder="1" applyAlignment="1" applyProtection="1">
      <alignment horizontal="right" vertical="center"/>
      <protection hidden="1"/>
    </xf>
    <xf numFmtId="222" fontId="78" fillId="58" borderId="0" xfId="0" applyNumberFormat="1" applyFont="1" applyFill="1" applyAlignment="1" applyProtection="1">
      <alignment horizontal="right" vertical="center"/>
      <protection hidden="1"/>
    </xf>
    <xf numFmtId="222" fontId="78" fillId="58" borderId="0" xfId="0" applyNumberFormat="1" applyFont="1" applyFill="1" applyBorder="1" applyAlignment="1" applyProtection="1">
      <alignment horizontal="right" vertical="center"/>
      <protection hidden="1"/>
    </xf>
    <xf numFmtId="222" fontId="83" fillId="58" borderId="0" xfId="0" applyNumberFormat="1" applyFont="1" applyFill="1" applyAlignment="1" applyProtection="1">
      <alignment horizontal="right" vertical="center"/>
      <protection hidden="1"/>
    </xf>
    <xf numFmtId="222" fontId="83" fillId="58" borderId="0" xfId="0" applyNumberFormat="1" applyFont="1" applyFill="1" applyBorder="1" applyAlignment="1" applyProtection="1">
      <alignment horizontal="right" vertical="center"/>
      <protection hidden="1"/>
    </xf>
    <xf numFmtId="222" fontId="45" fillId="58" borderId="0" xfId="0" applyNumberFormat="1" applyFont="1" applyFill="1" applyBorder="1" applyProtection="1">
      <protection hidden="1"/>
    </xf>
    <xf numFmtId="222" fontId="78" fillId="58" borderId="0" xfId="0" applyNumberFormat="1" applyFont="1" applyFill="1" applyAlignment="1" applyProtection="1">
      <alignment horizontal="right" vertical="center"/>
      <protection locked="0" hidden="1"/>
    </xf>
    <xf numFmtId="222" fontId="78" fillId="58" borderId="0" xfId="0" applyNumberFormat="1" applyFont="1" applyFill="1" applyBorder="1" applyAlignment="1" applyProtection="1">
      <alignment horizontal="right" vertical="center"/>
      <protection locked="0" hidden="1"/>
    </xf>
    <xf numFmtId="222" fontId="78" fillId="58" borderId="0" xfId="550" applyNumberFormat="1" applyFont="1" applyFill="1" applyAlignment="1" applyProtection="1">
      <alignment horizontal="right" vertical="center"/>
      <protection locked="0" hidden="1"/>
    </xf>
    <xf numFmtId="222" fontId="78" fillId="58" borderId="0" xfId="550" applyNumberFormat="1" applyFont="1" applyFill="1" applyBorder="1" applyAlignment="1" applyProtection="1">
      <alignment horizontal="right" vertical="center"/>
      <protection locked="0" hidden="1"/>
    </xf>
    <xf numFmtId="222" fontId="78" fillId="58" borderId="0" xfId="550" applyNumberFormat="1" applyFont="1" applyFill="1" applyAlignment="1" applyProtection="1">
      <alignment vertical="center"/>
      <protection locked="0" hidden="1"/>
    </xf>
    <xf numFmtId="222" fontId="78" fillId="58" borderId="0" xfId="550" applyNumberFormat="1" applyFont="1" applyFill="1" applyBorder="1" applyAlignment="1" applyProtection="1">
      <alignment vertical="center"/>
      <protection locked="0" hidden="1"/>
    </xf>
    <xf numFmtId="222" fontId="78" fillId="58" borderId="0" xfId="750" applyNumberFormat="1" applyFont="1" applyFill="1" applyBorder="1" applyAlignment="1" applyProtection="1">
      <alignment horizontal="right" vertical="center"/>
      <protection locked="0" hidden="1"/>
    </xf>
    <xf numFmtId="222" fontId="78" fillId="58" borderId="90" xfId="0" applyNumberFormat="1" applyFont="1" applyFill="1" applyBorder="1" applyAlignment="1" applyProtection="1">
      <alignment horizontal="right" vertical="center"/>
      <protection hidden="1"/>
    </xf>
    <xf numFmtId="49" fontId="78" fillId="58" borderId="33" xfId="0" applyNumberFormat="1" applyFont="1" applyFill="1" applyBorder="1" applyAlignment="1" applyProtection="1">
      <alignment horizontal="right"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177" fontId="75" fillId="58" borderId="0" xfId="704" applyFont="1" applyFill="1" applyBorder="1" applyAlignment="1" applyProtection="1">
      <alignment horizontal="center" vertical="center"/>
      <protection hidden="1"/>
    </xf>
    <xf numFmtId="0" fontId="70" fillId="58" borderId="16" xfId="0" applyFont="1" applyFill="1" applyBorder="1" applyAlignment="1" applyProtection="1">
      <alignment horizontal="center" vertical="center"/>
      <protection hidden="1"/>
    </xf>
    <xf numFmtId="0" fontId="70" fillId="58" borderId="47" xfId="0" applyFont="1" applyFill="1" applyBorder="1" applyAlignment="1" applyProtection="1">
      <alignment horizontal="center" vertical="center" wrapText="1"/>
      <protection hidden="1"/>
    </xf>
    <xf numFmtId="0" fontId="70" fillId="58" borderId="18" xfId="0" applyFont="1" applyFill="1" applyBorder="1" applyAlignment="1" applyProtection="1">
      <alignment horizontal="center" vertical="center" wrapText="1"/>
      <protection hidden="1"/>
    </xf>
    <xf numFmtId="0" fontId="70" fillId="58" borderId="35" xfId="0" applyFont="1" applyFill="1" applyBorder="1" applyAlignment="1" applyProtection="1">
      <alignment horizontal="center" vertical="center"/>
      <protection hidden="1"/>
    </xf>
    <xf numFmtId="0" fontId="70" fillId="58" borderId="43" xfId="0" applyFont="1" applyFill="1" applyBorder="1" applyAlignment="1" applyProtection="1">
      <alignment horizontal="center" vertical="center" wrapText="1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0" fontId="70" fillId="58" borderId="67" xfId="0" applyFont="1" applyFill="1" applyBorder="1" applyAlignment="1" applyProtection="1">
      <alignment horizontal="center" vertical="center"/>
      <protection hidden="1"/>
    </xf>
    <xf numFmtId="0" fontId="74" fillId="58" borderId="0" xfId="905" applyFont="1" applyFill="1" applyBorder="1" applyAlignment="1" applyProtection="1">
      <alignment horizontal="center" vertical="center"/>
      <protection hidden="1"/>
    </xf>
    <xf numFmtId="0" fontId="75" fillId="58" borderId="0" xfId="905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Alignment="1" applyProtection="1">
      <alignment horizontal="center" vertical="center"/>
      <protection hidden="1"/>
    </xf>
    <xf numFmtId="0" fontId="70" fillId="58" borderId="33" xfId="890" applyFont="1" applyFill="1" applyBorder="1" applyAlignment="1" applyProtection="1">
      <alignment horizontal="center" vertical="center" wrapText="1"/>
      <protection hidden="1"/>
    </xf>
    <xf numFmtId="0" fontId="70" fillId="58" borderId="32" xfId="890" applyFont="1" applyFill="1" applyBorder="1" applyAlignment="1" applyProtection="1">
      <alignment horizontal="center" vertical="center" wrapText="1"/>
      <protection hidden="1"/>
    </xf>
    <xf numFmtId="0" fontId="75" fillId="58" borderId="0" xfId="890" applyFont="1" applyFill="1" applyAlignment="1" applyProtection="1">
      <alignment horizontal="center" vertical="center"/>
      <protection hidden="1"/>
    </xf>
    <xf numFmtId="0" fontId="75" fillId="58" borderId="0" xfId="890" applyFont="1" applyFill="1" applyBorder="1" applyAlignment="1" applyProtection="1">
      <alignment horizontal="center" vertical="center"/>
      <protection hidden="1"/>
    </xf>
    <xf numFmtId="0" fontId="70" fillId="58" borderId="22" xfId="0" applyFont="1" applyFill="1" applyBorder="1" applyAlignment="1" applyProtection="1">
      <alignment horizontal="center" vertical="center" wrapText="1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left" vertical="center" shrinkToFit="1"/>
      <protection hidden="1"/>
    </xf>
    <xf numFmtId="41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9" xfId="0" applyFont="1" applyFill="1" applyBorder="1" applyAlignment="1" applyProtection="1">
      <alignment horizontal="left" vertical="center" shrinkToFit="1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231" fillId="58" borderId="16" xfId="0" applyNumberFormat="1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Border="1" applyAlignment="1" applyProtection="1">
      <alignment horizontal="center" vertical="center"/>
      <protection hidden="1"/>
    </xf>
    <xf numFmtId="0" fontId="235" fillId="22" borderId="0" xfId="0" applyFont="1" applyFill="1" applyBorder="1" applyAlignment="1" applyProtection="1">
      <alignment horizontal="center" vertical="center"/>
      <protection hidden="1"/>
    </xf>
    <xf numFmtId="0" fontId="235" fillId="22" borderId="0" xfId="0" applyFont="1" applyFill="1" applyAlignment="1" applyProtection="1">
      <alignment horizontal="center" vertical="center"/>
      <protection hidden="1"/>
    </xf>
    <xf numFmtId="0" fontId="70" fillId="58" borderId="23" xfId="0" applyFont="1" applyFill="1" applyBorder="1" applyAlignment="1" applyProtection="1">
      <alignment horizontal="center" vertical="center"/>
      <protection hidden="1"/>
    </xf>
    <xf numFmtId="0" fontId="70" fillId="58" borderId="24" xfId="0" applyFont="1" applyFill="1" applyBorder="1" applyAlignment="1" applyProtection="1">
      <alignment horizontal="center" vertical="center"/>
      <protection hidden="1"/>
    </xf>
    <xf numFmtId="3" fontId="235" fillId="58" borderId="0" xfId="0" applyNumberFormat="1" applyFont="1" applyFill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alignment horizontal="right"/>
      <protection hidden="1"/>
    </xf>
    <xf numFmtId="3" fontId="75" fillId="58" borderId="0" xfId="0" applyNumberFormat="1" applyFont="1" applyFill="1" applyAlignment="1" applyProtection="1">
      <alignment horizontal="center" vertical="center"/>
      <protection hidden="1"/>
    </xf>
    <xf numFmtId="0" fontId="70" fillId="58" borderId="17" xfId="0" applyFont="1" applyFill="1" applyBorder="1" applyAlignment="1" applyProtection="1">
      <alignment horizontal="center" vertical="center"/>
      <protection hidden="1"/>
    </xf>
    <xf numFmtId="49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21" xfId="0" applyFont="1" applyFill="1" applyBorder="1" applyAlignment="1" applyProtection="1">
      <alignment horizontal="center" vertical="center" wrapText="1"/>
      <protection hidden="1"/>
    </xf>
    <xf numFmtId="0" fontId="70" fillId="58" borderId="0" xfId="0" applyFont="1" applyFill="1" applyBorder="1" applyAlignment="1" applyProtection="1">
      <alignment horizontal="center" vertical="center" wrapText="1"/>
      <protection hidden="1"/>
    </xf>
    <xf numFmtId="0" fontId="70" fillId="58" borderId="0" xfId="0" applyFont="1" applyFill="1" applyBorder="1" applyAlignment="1" applyProtection="1">
      <alignment horizontal="right" vertical="center"/>
      <protection hidden="1"/>
    </xf>
    <xf numFmtId="0" fontId="78" fillId="58" borderId="0" xfId="0" applyFont="1" applyFill="1" applyAlignment="1" applyProtection="1">
      <alignment horizontal="left"/>
      <protection hidden="1"/>
    </xf>
    <xf numFmtId="0" fontId="74" fillId="58" borderId="0" xfId="901" applyFont="1" applyFill="1" applyBorder="1" applyAlignment="1" applyProtection="1">
      <alignment horizontal="center" vertical="center"/>
      <protection hidden="1"/>
    </xf>
    <xf numFmtId="0" fontId="75" fillId="58" borderId="0" xfId="901" applyFont="1" applyFill="1" applyBorder="1" applyAlignment="1" applyProtection="1">
      <alignment horizontal="center" vertical="center"/>
      <protection hidden="1"/>
    </xf>
    <xf numFmtId="3" fontId="70" fillId="58" borderId="0" xfId="900" applyNumberFormat="1" applyFont="1" applyFill="1" applyAlignment="1" applyProtection="1">
      <alignment horizontal="center" vertical="center"/>
      <protection hidden="1"/>
    </xf>
    <xf numFmtId="0" fontId="75" fillId="58" borderId="0" xfId="900" applyFont="1" applyFill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82" fillId="58" borderId="0" xfId="0" applyFont="1" applyFill="1" applyAlignment="1" applyProtection="1">
      <alignment horizontal="center" vertical="center"/>
      <protection hidden="1"/>
    </xf>
    <xf numFmtId="1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1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Alignment="1" applyProtection="1">
      <alignment horizontal="left" vertical="center"/>
      <protection hidden="1"/>
    </xf>
    <xf numFmtId="0" fontId="45" fillId="58" borderId="0" xfId="0" applyFont="1" applyFill="1" applyAlignment="1" applyProtection="1">
      <alignment horizontal="left" vertical="center"/>
      <protection hidden="1"/>
    </xf>
    <xf numFmtId="3" fontId="70" fillId="58" borderId="0" xfId="0" applyNumberFormat="1" applyFont="1" applyFill="1" applyAlignment="1" applyProtection="1">
      <alignment horizontal="right" vertical="center"/>
      <protection hidden="1"/>
    </xf>
    <xf numFmtId="1" fontId="78" fillId="58" borderId="0" xfId="903" applyNumberFormat="1" applyFont="1" applyFill="1" applyBorder="1" applyAlignment="1" applyProtection="1">
      <alignment horizontal="left" vertical="center"/>
      <protection hidden="1"/>
    </xf>
    <xf numFmtId="0" fontId="78" fillId="58" borderId="33" xfId="0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Border="1" applyAlignment="1" applyProtection="1">
      <alignment horizontal="center" vertical="center"/>
      <protection hidden="1"/>
    </xf>
    <xf numFmtId="41" fontId="70" fillId="58" borderId="0" xfId="904" applyNumberFormat="1" applyFont="1" applyFill="1" applyBorder="1" applyAlignment="1" applyProtection="1">
      <alignment horizontal="center" vertical="center"/>
      <protection hidden="1"/>
    </xf>
    <xf numFmtId="182" fontId="70" fillId="58" borderId="66" xfId="903" applyNumberFormat="1" applyFont="1" applyFill="1" applyBorder="1" applyAlignment="1" applyProtection="1">
      <alignment horizontal="center" vertical="center"/>
      <protection hidden="1"/>
    </xf>
    <xf numFmtId="1" fontId="74" fillId="58" borderId="0" xfId="903" applyNumberFormat="1" applyFont="1" applyFill="1" applyBorder="1" applyAlignment="1" applyProtection="1">
      <alignment horizontal="center" vertical="center"/>
      <protection hidden="1"/>
    </xf>
    <xf numFmtId="1" fontId="75" fillId="58" borderId="0" xfId="903" applyNumberFormat="1" applyFont="1" applyFill="1" applyBorder="1" applyAlignment="1" applyProtection="1">
      <alignment horizontal="center" vertical="center"/>
      <protection hidden="1"/>
    </xf>
    <xf numFmtId="222" fontId="79" fillId="58" borderId="10" xfId="550" applyNumberFormat="1" applyFont="1" applyFill="1" applyBorder="1" applyAlignment="1" applyProtection="1">
      <alignment horizontal="right" vertical="center" wrapText="1"/>
      <protection hidden="1"/>
    </xf>
    <xf numFmtId="222" fontId="70" fillId="58" borderId="0" xfId="550" applyNumberFormat="1" applyFont="1" applyFill="1" applyBorder="1" applyAlignment="1" applyProtection="1">
      <alignment horizontal="right" vertical="center" wrapText="1"/>
      <protection hidden="1"/>
    </xf>
    <xf numFmtId="0" fontId="74" fillId="58" borderId="0" xfId="894" applyFont="1" applyFill="1" applyBorder="1" applyAlignment="1" applyProtection="1">
      <alignment horizontal="center" vertical="center"/>
      <protection hidden="1"/>
    </xf>
    <xf numFmtId="0" fontId="70" fillId="58" borderId="16" xfId="893" applyFont="1" applyFill="1" applyBorder="1" applyAlignment="1" applyProtection="1">
      <alignment horizontal="left" vertical="center"/>
      <protection hidden="1"/>
    </xf>
    <xf numFmtId="0" fontId="70" fillId="58" borderId="20" xfId="893" applyFont="1" applyFill="1" applyBorder="1" applyAlignment="1" applyProtection="1">
      <alignment horizontal="left" vertical="center"/>
      <protection hidden="1"/>
    </xf>
    <xf numFmtId="41" fontId="70" fillId="58" borderId="0" xfId="751" applyNumberFormat="1" applyFont="1" applyFill="1" applyBorder="1" applyAlignment="1" applyProtection="1">
      <alignment horizontal="right" vertical="center"/>
      <protection hidden="1"/>
    </xf>
    <xf numFmtId="177" fontId="70" fillId="58" borderId="0" xfId="616" applyFont="1" applyFill="1" applyAlignment="1" applyProtection="1">
      <alignment vertical="center"/>
      <protection locked="0" hidden="1"/>
    </xf>
    <xf numFmtId="177" fontId="70" fillId="58" borderId="0" xfId="616" applyFont="1" applyFill="1" applyBorder="1" applyAlignment="1" applyProtection="1">
      <alignment vertical="center"/>
      <protection locked="0" hidden="1"/>
    </xf>
    <xf numFmtId="177" fontId="70" fillId="58" borderId="90" xfId="616" applyFont="1" applyFill="1" applyBorder="1" applyAlignment="1" applyProtection="1">
      <alignment vertical="center"/>
      <protection locked="0" hidden="1"/>
    </xf>
    <xf numFmtId="221" fontId="70" fillId="58" borderId="0" xfId="616" applyNumberFormat="1" applyFont="1" applyFill="1" applyAlignment="1" applyProtection="1">
      <alignment vertical="center"/>
      <protection locked="0" hidden="1"/>
    </xf>
    <xf numFmtId="221" fontId="70" fillId="58" borderId="0" xfId="616" applyNumberFormat="1" applyFont="1" applyFill="1" applyBorder="1" applyAlignment="1" applyProtection="1">
      <alignment vertical="center"/>
      <protection locked="0" hidden="1"/>
    </xf>
    <xf numFmtId="221" fontId="70" fillId="58" borderId="90" xfId="616" applyNumberFormat="1" applyFont="1" applyFill="1" applyBorder="1" applyAlignment="1" applyProtection="1">
      <alignment vertical="center"/>
      <protection locked="0" hidden="1"/>
    </xf>
    <xf numFmtId="0" fontId="79" fillId="58" borderId="17" xfId="0" applyFont="1" applyFill="1" applyBorder="1" applyAlignment="1" applyProtection="1">
      <alignment horizontal="center" vertical="center"/>
      <protection locked="0" hidden="1"/>
    </xf>
    <xf numFmtId="41" fontId="70" fillId="85" borderId="0" xfId="0" applyNumberFormat="1" applyFont="1" applyFill="1" applyAlignment="1" applyProtection="1">
      <alignment horizontal="right" vertical="center"/>
      <protection locked="0" hidden="1"/>
    </xf>
    <xf numFmtId="41" fontId="70" fillId="58" borderId="90" xfId="751" applyNumberFormat="1" applyFont="1" applyFill="1" applyBorder="1" applyAlignment="1" applyProtection="1">
      <alignment horizontal="right" vertical="center"/>
      <protection locked="0" hidden="1"/>
    </xf>
    <xf numFmtId="41" fontId="70" fillId="58" borderId="90" xfId="0" applyNumberFormat="1" applyFont="1" applyFill="1" applyBorder="1" applyAlignment="1" applyProtection="1">
      <alignment vertical="center"/>
      <protection locked="0"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0" fontId="70" fillId="58" borderId="16" xfId="0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right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" fontId="75" fillId="58" borderId="0" xfId="903" applyNumberFormat="1" applyFont="1" applyFill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right" vertical="center"/>
      <protection hidden="1"/>
    </xf>
    <xf numFmtId="1" fontId="78" fillId="58" borderId="0" xfId="903" applyNumberFormat="1" applyFont="1" applyFill="1" applyBorder="1" applyAlignment="1" applyProtection="1">
      <alignment horizontal="left" vertical="center"/>
      <protection hidden="1"/>
    </xf>
    <xf numFmtId="1" fontId="78" fillId="58" borderId="0" xfId="903" applyNumberFormat="1" applyFont="1" applyFill="1" applyBorder="1" applyAlignment="1" applyProtection="1">
      <alignment horizontal="right" vertical="center"/>
      <protection hidden="1"/>
    </xf>
    <xf numFmtId="0" fontId="78" fillId="58" borderId="0" xfId="0" applyFont="1" applyFill="1" applyBorder="1" applyAlignment="1" applyProtection="1">
      <alignment horizontal="center" vertical="center"/>
      <protection hidden="1"/>
    </xf>
    <xf numFmtId="0" fontId="70" fillId="58" borderId="24" xfId="897" applyFont="1" applyFill="1" applyBorder="1" applyAlignment="1" applyProtection="1">
      <alignment horizontal="center" vertical="center" wrapText="1"/>
      <protection hidden="1"/>
    </xf>
    <xf numFmtId="1" fontId="74" fillId="58" borderId="0" xfId="903" applyNumberFormat="1" applyFont="1" applyFill="1" applyBorder="1" applyAlignment="1" applyProtection="1">
      <alignment horizontal="center" vertical="center"/>
      <protection hidden="1"/>
    </xf>
    <xf numFmtId="1" fontId="75" fillId="58" borderId="0" xfId="903" applyNumberFormat="1" applyFont="1" applyFill="1" applyBorder="1" applyAlignment="1" applyProtection="1">
      <alignment horizontal="center" vertical="center"/>
      <protection hidden="1"/>
    </xf>
    <xf numFmtId="182" fontId="70" fillId="58" borderId="92" xfId="0" applyNumberFormat="1" applyFont="1" applyFill="1" applyBorder="1" applyAlignment="1" applyProtection="1">
      <alignment horizontal="left" vertical="center"/>
      <protection hidden="1"/>
    </xf>
    <xf numFmtId="0" fontId="79" fillId="58" borderId="92" xfId="0" quotePrefix="1" applyNumberFormat="1" applyFont="1" applyFill="1" applyBorder="1" applyAlignment="1" applyProtection="1">
      <alignment horizontal="center" vertical="center"/>
      <protection hidden="1"/>
    </xf>
    <xf numFmtId="182" fontId="70" fillId="58" borderId="92" xfId="0" applyNumberFormat="1" applyFont="1" applyFill="1" applyBorder="1" applyAlignment="1" applyProtection="1">
      <alignment horizontal="center" vertical="center"/>
      <protection hidden="1"/>
    </xf>
    <xf numFmtId="41" fontId="79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79" fillId="58" borderId="90" xfId="0" applyNumberFormat="1" applyFont="1" applyFill="1" applyBorder="1" applyAlignment="1" applyProtection="1">
      <alignment vertical="center"/>
      <protection locked="0" hidden="1"/>
    </xf>
    <xf numFmtId="41" fontId="70" fillId="58" borderId="90" xfId="0" applyNumberFormat="1" applyFont="1" applyFill="1" applyBorder="1" applyAlignment="1" applyProtection="1">
      <alignment horizontal="center" vertical="center"/>
      <protection locked="0" hidden="1"/>
    </xf>
    <xf numFmtId="177" fontId="70" fillId="58" borderId="90" xfId="614" applyFont="1" applyFill="1" applyBorder="1" applyAlignment="1" applyProtection="1">
      <alignment horizontal="right" vertical="center"/>
      <protection locked="0" hidden="1"/>
    </xf>
    <xf numFmtId="177" fontId="70" fillId="58" borderId="90" xfId="614" applyFont="1" applyFill="1" applyBorder="1" applyAlignment="1" applyProtection="1">
      <alignment horizontal="center" vertical="center"/>
      <protection locked="0" hidden="1"/>
    </xf>
    <xf numFmtId="177" fontId="70" fillId="58" borderId="90" xfId="614" applyFont="1" applyFill="1" applyBorder="1" applyAlignment="1" applyProtection="1">
      <alignment horizontal="center" vertical="center"/>
      <protection hidden="1"/>
    </xf>
    <xf numFmtId="41" fontId="70" fillId="58" borderId="92" xfId="893" applyNumberFormat="1" applyFont="1" applyFill="1" applyBorder="1" applyAlignment="1" applyProtection="1">
      <alignment horizontal="left" vertical="center"/>
      <protection hidden="1"/>
    </xf>
    <xf numFmtId="177" fontId="70" fillId="58" borderId="92" xfId="614" applyFont="1" applyFill="1" applyBorder="1" applyAlignment="1" applyProtection="1">
      <alignment horizontal="center" vertical="center"/>
      <protection hidden="1"/>
    </xf>
    <xf numFmtId="0" fontId="79" fillId="58" borderId="92" xfId="897" applyFont="1" applyFill="1" applyBorder="1" applyAlignment="1" applyProtection="1">
      <alignment horizontal="center" vertical="center"/>
      <protection hidden="1"/>
    </xf>
    <xf numFmtId="0" fontId="79" fillId="58" borderId="92" xfId="897" quotePrefix="1" applyFont="1" applyFill="1" applyBorder="1" applyAlignment="1" applyProtection="1">
      <alignment horizontal="center" vertical="center"/>
      <protection hidden="1"/>
    </xf>
    <xf numFmtId="177" fontId="70" fillId="58" borderId="92" xfId="702" applyFont="1" applyFill="1" applyBorder="1" applyAlignment="1" applyProtection="1">
      <alignment horizontal="center" vertical="center"/>
      <protection hidden="1"/>
    </xf>
    <xf numFmtId="0" fontId="70" fillId="58" borderId="92" xfId="894" applyFont="1" applyFill="1" applyBorder="1" applyAlignment="1" applyProtection="1">
      <alignment horizontal="left" vertical="center"/>
      <protection hidden="1"/>
    </xf>
    <xf numFmtId="0" fontId="70" fillId="58" borderId="92" xfId="896" applyFont="1" applyFill="1" applyBorder="1" applyAlignment="1" applyProtection="1">
      <alignment horizontal="left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right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222" fontId="78" fillId="58" borderId="0" xfId="0" applyNumberFormat="1" applyFont="1" applyFill="1" applyAlignment="1" applyProtection="1">
      <alignment vertical="center"/>
      <protection locked="0" hidden="1"/>
    </xf>
    <xf numFmtId="222" fontId="78" fillId="58" borderId="10" xfId="0" applyNumberFormat="1" applyFont="1" applyFill="1" applyBorder="1" applyAlignment="1" applyProtection="1">
      <alignment horizontal="right" vertical="center"/>
      <protection hidden="1"/>
    </xf>
    <xf numFmtId="177" fontId="70" fillId="58" borderId="0" xfId="589" applyFont="1" applyFill="1" applyAlignment="1" applyProtection="1">
      <alignment horizontal="right" vertical="center"/>
      <protection locked="0" hidden="1"/>
    </xf>
    <xf numFmtId="41" fontId="70" fillId="58" borderId="92" xfId="0" applyNumberFormat="1" applyFont="1" applyFill="1" applyBorder="1" applyAlignment="1" applyProtection="1">
      <alignment vertical="center"/>
      <protection hidden="1"/>
    </xf>
    <xf numFmtId="41" fontId="70" fillId="58" borderId="0" xfId="0" quotePrefix="1" applyNumberFormat="1" applyFont="1" applyFill="1" applyBorder="1" applyAlignment="1" applyProtection="1">
      <alignment vertical="center"/>
      <protection locked="0" hidden="1"/>
    </xf>
    <xf numFmtId="41" fontId="70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70" fillId="22" borderId="92" xfId="0" applyNumberFormat="1" applyFont="1" applyFill="1" applyBorder="1" applyAlignment="1" applyProtection="1">
      <alignment vertical="center"/>
      <protection hidden="1"/>
    </xf>
    <xf numFmtId="221" fontId="70" fillId="22" borderId="0" xfId="0" quotePrefix="1" applyNumberFormat="1" applyFont="1" applyFill="1" applyBorder="1" applyAlignment="1" applyProtection="1">
      <alignment horizontal="right" vertical="center"/>
      <protection hidden="1"/>
    </xf>
    <xf numFmtId="221" fontId="70" fillId="22" borderId="0" xfId="0" applyNumberFormat="1" applyFont="1" applyFill="1" applyBorder="1" applyAlignment="1" applyProtection="1">
      <alignment horizontal="right" vertical="center"/>
      <protection locked="0" hidden="1"/>
    </xf>
    <xf numFmtId="221" fontId="70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0" fillId="22" borderId="0" xfId="0" quotePrefix="1" applyNumberFormat="1" applyFont="1" applyFill="1" applyBorder="1" applyAlignment="1" applyProtection="1">
      <alignment vertical="center"/>
      <protection locked="0" hidden="1"/>
    </xf>
    <xf numFmtId="0" fontId="70" fillId="22" borderId="0" xfId="0" applyNumberFormat="1" applyFont="1" applyFill="1" applyBorder="1" applyAlignment="1" applyProtection="1">
      <alignment horizontal="center" vertical="center"/>
      <protection hidden="1"/>
    </xf>
    <xf numFmtId="3" fontId="70" fillId="0" borderId="0" xfId="0" applyNumberFormat="1" applyFont="1" applyFill="1" applyAlignment="1" applyProtection="1">
      <alignment horizontal="right" vertical="top"/>
      <protection hidden="1"/>
    </xf>
    <xf numFmtId="3" fontId="70" fillId="0" borderId="0" xfId="0" applyNumberFormat="1" applyFont="1" applyFill="1" applyAlignment="1" applyProtection="1">
      <alignment horizontal="right" vertical="center"/>
      <protection hidden="1"/>
    </xf>
    <xf numFmtId="0" fontId="75" fillId="0" borderId="0" xfId="0" applyFont="1" applyFill="1" applyAlignment="1" applyProtection="1">
      <alignment vertical="center"/>
      <protection hidden="1"/>
    </xf>
    <xf numFmtId="0" fontId="70" fillId="0" borderId="0" xfId="0" applyFont="1" applyFill="1" applyBorder="1" applyAlignment="1" applyProtection="1">
      <alignment horizontal="right" vertical="center"/>
      <protection hidden="1"/>
    </xf>
    <xf numFmtId="0" fontId="70" fillId="0" borderId="24" xfId="0" applyFont="1" applyFill="1" applyBorder="1" applyAlignment="1" applyProtection="1">
      <protection hidden="1"/>
    </xf>
    <xf numFmtId="0" fontId="70" fillId="0" borderId="18" xfId="0" applyFont="1" applyFill="1" applyBorder="1" applyAlignment="1" applyProtection="1">
      <alignment horizontal="center" vertical="center" wrapText="1"/>
      <protection hidden="1"/>
    </xf>
    <xf numFmtId="222" fontId="70" fillId="0" borderId="0" xfId="0" applyNumberFormat="1" applyFont="1" applyFill="1" applyAlignment="1" applyProtection="1">
      <alignment horizontal="right" vertical="center"/>
      <protection hidden="1"/>
    </xf>
    <xf numFmtId="0" fontId="78" fillId="0" borderId="33" xfId="0" applyFont="1" applyFill="1" applyBorder="1" applyAlignment="1" applyProtection="1">
      <alignment vertical="center"/>
      <protection hidden="1"/>
    </xf>
    <xf numFmtId="182" fontId="78" fillId="0" borderId="0" xfId="0" applyNumberFormat="1" applyFont="1" applyFill="1" applyAlignment="1" applyProtection="1">
      <alignment horizontal="center" vertical="center"/>
      <protection hidden="1"/>
    </xf>
    <xf numFmtId="0" fontId="78" fillId="0" borderId="0" xfId="0" applyFont="1" applyFill="1" applyAlignment="1" applyProtection="1">
      <alignment horizontal="center" vertical="center"/>
      <protection hidden="1"/>
    </xf>
    <xf numFmtId="0" fontId="70" fillId="0" borderId="0" xfId="0" applyFont="1" applyFill="1" applyAlignment="1" applyProtection="1">
      <alignment horizontal="center" vertical="center"/>
      <protection hidden="1"/>
    </xf>
    <xf numFmtId="0" fontId="88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222" fontId="70" fillId="0" borderId="0" xfId="0" applyNumberFormat="1" applyFont="1" applyFill="1" applyBorder="1" applyAlignment="1" applyProtection="1">
      <alignment horizontal="right" vertical="center"/>
      <protection hidden="1"/>
    </xf>
    <xf numFmtId="222" fontId="79" fillId="0" borderId="0" xfId="0" applyNumberFormat="1" applyFont="1" applyFill="1" applyBorder="1" applyAlignment="1" applyProtection="1">
      <alignment horizontal="right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41" fontId="70" fillId="58" borderId="16" xfId="899" applyNumberFormat="1" applyFont="1" applyFill="1" applyBorder="1" applyAlignment="1" applyProtection="1">
      <alignment horizontal="right" vertical="center"/>
      <protection locked="0" hidden="1"/>
    </xf>
    <xf numFmtId="186" fontId="70" fillId="0" borderId="98" xfId="751" applyNumberFormat="1" applyFont="1" applyFill="1" applyBorder="1" applyAlignment="1" applyProtection="1">
      <alignment horizontal="right" vertical="center"/>
      <protection locked="0" hidden="1"/>
    </xf>
    <xf numFmtId="177" fontId="70" fillId="58" borderId="0" xfId="550" applyFont="1" applyFill="1" applyAlignment="1" applyProtection="1">
      <alignment vertical="center"/>
      <protection locked="0" hidden="1"/>
    </xf>
    <xf numFmtId="177" fontId="70" fillId="58" borderId="0" xfId="550" quotePrefix="1" applyFont="1" applyFill="1" applyBorder="1" applyAlignment="1" applyProtection="1">
      <alignment vertical="center"/>
      <protection locked="0" hidden="1"/>
    </xf>
    <xf numFmtId="177" fontId="88" fillId="58" borderId="0" xfId="550" applyFont="1" applyFill="1" applyBorder="1" applyAlignment="1" applyProtection="1">
      <alignment horizontal="right" vertical="center"/>
      <protection hidden="1"/>
    </xf>
    <xf numFmtId="177" fontId="88" fillId="58" borderId="0" xfId="550" applyFont="1" applyFill="1" applyBorder="1" applyAlignment="1" applyProtection="1">
      <alignment horizontal="right" vertical="center"/>
      <protection locked="0" hidden="1"/>
    </xf>
    <xf numFmtId="177" fontId="70" fillId="58" borderId="0" xfId="550" applyFont="1" applyFill="1" applyBorder="1" applyAlignment="1" applyProtection="1">
      <alignment horizontal="center" vertical="center"/>
      <protection locked="0" hidden="1"/>
    </xf>
    <xf numFmtId="177" fontId="88" fillId="58" borderId="16" xfId="550" applyFont="1" applyFill="1" applyBorder="1" applyAlignment="1" applyProtection="1">
      <alignment horizontal="right" vertical="center"/>
      <protection locked="0" hidden="1"/>
    </xf>
    <xf numFmtId="41" fontId="70" fillId="58" borderId="92" xfId="0" applyNumberFormat="1" applyFont="1" applyFill="1" applyBorder="1" applyAlignment="1" applyProtection="1">
      <alignment horizontal="left" vertical="center"/>
      <protection hidden="1"/>
    </xf>
    <xf numFmtId="177" fontId="70" fillId="58" borderId="0" xfId="550" applyFont="1" applyFill="1" applyBorder="1" applyAlignment="1" applyProtection="1">
      <alignment vertical="center"/>
      <protection locked="0" hidden="1"/>
    </xf>
    <xf numFmtId="177" fontId="70" fillId="58" borderId="16" xfId="550" applyFont="1" applyFill="1" applyBorder="1" applyAlignment="1" applyProtection="1">
      <alignment horizontal="right" vertical="center"/>
      <protection locked="0" hidden="1"/>
    </xf>
    <xf numFmtId="177" fontId="112" fillId="58" borderId="0" xfId="550" applyFont="1" applyFill="1" applyBorder="1" applyAlignment="1" applyProtection="1">
      <alignment horizontal="right" vertical="center"/>
      <protection locked="0" hidden="1"/>
    </xf>
    <xf numFmtId="177" fontId="88" fillId="58" borderId="32" xfId="550" applyFont="1" applyFill="1" applyBorder="1" applyAlignment="1" applyProtection="1">
      <alignment horizontal="right" vertical="center"/>
      <protection locked="0" hidden="1"/>
    </xf>
    <xf numFmtId="177" fontId="70" fillId="58" borderId="90" xfId="550" applyFont="1" applyFill="1" applyBorder="1" applyAlignment="1" applyProtection="1">
      <alignment horizontal="right" vertical="center"/>
      <protection hidden="1"/>
    </xf>
    <xf numFmtId="177" fontId="88" fillId="58" borderId="90" xfId="550" applyFont="1" applyFill="1" applyBorder="1" applyAlignment="1" applyProtection="1">
      <alignment horizontal="right" vertical="center"/>
      <protection hidden="1"/>
    </xf>
    <xf numFmtId="49" fontId="78" fillId="58" borderId="16" xfId="0" applyNumberFormat="1" applyFont="1" applyFill="1" applyBorder="1" applyAlignment="1" applyProtection="1">
      <alignment horizontal="left" vertical="center" shrinkToFit="1"/>
      <protection hidden="1"/>
    </xf>
    <xf numFmtId="41" fontId="70" fillId="58" borderId="10" xfId="891" applyNumberFormat="1" applyFont="1" applyFill="1" applyBorder="1" applyAlignment="1" applyProtection="1">
      <alignment horizontal="right" vertical="center"/>
      <protection locked="0" hidden="1"/>
    </xf>
    <xf numFmtId="41" fontId="70" fillId="58" borderId="10" xfId="891" applyNumberFormat="1" applyFont="1" applyFill="1" applyBorder="1" applyAlignment="1" applyProtection="1">
      <alignment horizontal="right" vertical="center"/>
      <protection hidden="1"/>
    </xf>
    <xf numFmtId="41" fontId="70" fillId="58" borderId="20" xfId="891" applyNumberFormat="1" applyFont="1" applyFill="1" applyBorder="1" applyAlignment="1" applyProtection="1">
      <alignment horizontal="right" vertical="center"/>
      <protection locked="0" hidden="1"/>
    </xf>
    <xf numFmtId="0" fontId="39" fillId="58" borderId="33" xfId="0" applyFont="1" applyFill="1" applyBorder="1" applyAlignment="1" applyProtection="1">
      <alignment horizontal="left" vertical="center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0" fontId="70" fillId="58" borderId="36" xfId="0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8" fillId="58" borderId="0" xfId="0" applyFont="1" applyFill="1" applyAlignment="1" applyProtection="1">
      <alignment horizontal="left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0" fontId="78" fillId="58" borderId="0" xfId="905" applyFont="1" applyFill="1" applyBorder="1" applyAlignment="1" applyProtection="1">
      <alignment horizontal="center" vertical="center"/>
      <protection hidden="1"/>
    </xf>
    <xf numFmtId="0" fontId="236" fillId="58" borderId="23" xfId="0" applyFont="1" applyFill="1" applyBorder="1" applyAlignment="1" applyProtection="1">
      <alignment vertical="center" wrapText="1"/>
      <protection hidden="1"/>
    </xf>
    <xf numFmtId="0" fontId="236" fillId="58" borderId="0" xfId="0" applyFont="1" applyFill="1" applyBorder="1" applyAlignment="1" applyProtection="1">
      <alignment horizontal="center" vertical="center"/>
      <protection hidden="1"/>
    </xf>
    <xf numFmtId="0" fontId="236" fillId="58" borderId="26" xfId="0" applyFont="1" applyFill="1" applyBorder="1" applyAlignment="1" applyProtection="1">
      <alignment vertical="center" wrapText="1"/>
      <protection hidden="1"/>
    </xf>
    <xf numFmtId="0" fontId="236" fillId="58" borderId="17" xfId="0" applyFont="1" applyFill="1" applyBorder="1" applyAlignment="1" applyProtection="1">
      <alignment vertical="center" wrapText="1"/>
      <protection hidden="1"/>
    </xf>
    <xf numFmtId="0" fontId="236" fillId="58" borderId="28" xfId="0" applyFont="1" applyFill="1" applyBorder="1" applyAlignment="1" applyProtection="1">
      <alignment vertical="center" wrapText="1"/>
      <protection hidden="1"/>
    </xf>
    <xf numFmtId="0" fontId="236" fillId="58" borderId="24" xfId="0" applyFont="1" applyFill="1" applyBorder="1" applyAlignment="1" applyProtection="1">
      <alignment vertical="center" wrapText="1"/>
      <protection hidden="1"/>
    </xf>
    <xf numFmtId="0" fontId="236" fillId="58" borderId="72" xfId="0" applyFont="1" applyFill="1" applyBorder="1" applyAlignment="1" applyProtection="1">
      <alignment vertical="center" wrapText="1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9" fillId="58" borderId="90" xfId="0" applyNumberFormat="1" applyFont="1" applyFill="1" applyBorder="1" applyAlignment="1" applyProtection="1">
      <alignment horizontal="center" vertical="center"/>
      <protection locked="0" hidden="1"/>
    </xf>
    <xf numFmtId="0" fontId="78" fillId="58" borderId="0" xfId="0" applyFont="1" applyFill="1" applyBorder="1" applyAlignment="1" applyProtection="1">
      <alignment horizontal="center" vertical="center"/>
      <protection hidden="1"/>
    </xf>
    <xf numFmtId="41" fontId="70" fillId="58" borderId="0" xfId="904" applyNumberFormat="1" applyFont="1" applyFill="1" applyBorder="1" applyAlignment="1" applyProtection="1">
      <alignment horizontal="center" vertical="center"/>
      <protection hidden="1"/>
    </xf>
    <xf numFmtId="222" fontId="70" fillId="58" borderId="0" xfId="550" applyNumberFormat="1" applyFont="1" applyFill="1" applyBorder="1" applyAlignment="1" applyProtection="1">
      <alignment horizontal="right" vertical="center" wrapText="1"/>
      <protection hidden="1"/>
    </xf>
    <xf numFmtId="0" fontId="70" fillId="58" borderId="92" xfId="0" applyNumberFormat="1" applyFont="1" applyFill="1" applyBorder="1" applyAlignment="1" applyProtection="1">
      <alignment horizontal="center" vertical="center"/>
      <protection hidden="1"/>
    </xf>
    <xf numFmtId="0" fontId="70" fillId="58" borderId="66" xfId="0" applyFont="1" applyFill="1" applyBorder="1" applyAlignment="1" applyProtection="1">
      <alignment vertical="center"/>
      <protection hidden="1"/>
    </xf>
    <xf numFmtId="249" fontId="79" fillId="58" borderId="17" xfId="702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7" xfId="905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6" xfId="905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7" xfId="89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6" xfId="890" quotePrefix="1" applyNumberFormat="1" applyFont="1" applyFill="1" applyBorder="1" applyAlignment="1" applyProtection="1">
      <alignment horizontal="center" vertical="center"/>
      <protection hidden="1"/>
    </xf>
    <xf numFmtId="249" fontId="237" fillId="22" borderId="92" xfId="0" quotePrefix="1" applyNumberFormat="1" applyFont="1" applyFill="1" applyBorder="1" applyAlignment="1" applyProtection="1">
      <alignment horizontal="center" vertical="center"/>
      <protection hidden="1"/>
    </xf>
    <xf numFmtId="249" fontId="282" fillId="58" borderId="17" xfId="0" quotePrefix="1" applyNumberFormat="1" applyFont="1" applyFill="1" applyBorder="1" applyAlignment="1" applyProtection="1">
      <alignment horizontal="center" vertical="center"/>
      <protection hidden="1"/>
    </xf>
    <xf numFmtId="249" fontId="237" fillId="58" borderId="16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92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20" xfId="751" quotePrefix="1" applyNumberFormat="1" applyFont="1" applyFill="1" applyBorder="1" applyAlignment="1" applyProtection="1">
      <alignment horizontal="center" vertical="center"/>
      <protection hidden="1"/>
    </xf>
    <xf numFmtId="177" fontId="79" fillId="58" borderId="0" xfId="614" applyFont="1" applyFill="1" applyBorder="1" applyAlignment="1" applyProtection="1">
      <alignment horizontal="right" vertical="center"/>
      <protection locked="0" hidden="1"/>
    </xf>
    <xf numFmtId="177" fontId="79" fillId="58" borderId="90" xfId="614" applyFont="1" applyFill="1" applyBorder="1" applyAlignment="1" applyProtection="1">
      <alignment horizontal="right" vertical="center"/>
      <protection locked="0" hidden="1"/>
    </xf>
    <xf numFmtId="249" fontId="70" fillId="58" borderId="92" xfId="0" applyNumberFormat="1" applyFont="1" applyFill="1" applyBorder="1" applyAlignment="1" applyProtection="1">
      <alignment horizontal="center" vertical="center"/>
      <protection hidden="1"/>
    </xf>
    <xf numFmtId="222" fontId="79" fillId="58" borderId="10" xfId="550" applyNumberFormat="1" applyFont="1" applyFill="1" applyBorder="1" applyAlignment="1" applyProtection="1">
      <alignment horizontal="right" vertical="center" wrapText="1"/>
      <protection locked="0" hidden="1"/>
    </xf>
    <xf numFmtId="41" fontId="70" fillId="58" borderId="0" xfId="894" quotePrefix="1" applyNumberFormat="1" applyFont="1" applyFill="1" applyBorder="1" applyAlignment="1" applyProtection="1">
      <alignment horizontal="right" vertical="center"/>
      <protection locked="0" hidden="1"/>
    </xf>
    <xf numFmtId="41" fontId="0" fillId="58" borderId="0" xfId="894" applyNumberFormat="1" applyFont="1" applyFill="1" applyBorder="1" applyAlignment="1" applyProtection="1">
      <alignment horizontal="center" vertical="center"/>
      <protection hidden="1"/>
    </xf>
    <xf numFmtId="0" fontId="70" fillId="86" borderId="0" xfId="894" applyFont="1" applyFill="1" applyBorder="1" applyAlignment="1" applyProtection="1">
      <alignment horizontal="center" vertical="center"/>
      <protection hidden="1"/>
    </xf>
    <xf numFmtId="41" fontId="70" fillId="58" borderId="97" xfId="894" applyNumberFormat="1" applyFont="1" applyFill="1" applyBorder="1" applyAlignment="1" applyProtection="1">
      <alignment horizontal="right" vertical="center"/>
      <protection hidden="1"/>
    </xf>
    <xf numFmtId="41" fontId="70" fillId="58" borderId="103" xfId="894" applyNumberFormat="1" applyFont="1" applyFill="1" applyBorder="1" applyAlignment="1" applyProtection="1">
      <alignment horizontal="right" vertical="center"/>
      <protection hidden="1"/>
    </xf>
    <xf numFmtId="41" fontId="70" fillId="58" borderId="104" xfId="894" applyNumberFormat="1" applyFont="1" applyFill="1" applyBorder="1" applyAlignment="1" applyProtection="1">
      <alignment horizontal="right" vertical="center"/>
      <protection hidden="1"/>
    </xf>
    <xf numFmtId="41" fontId="70" fillId="58" borderId="92" xfId="894" applyNumberFormat="1" applyFont="1" applyFill="1" applyBorder="1" applyAlignment="1" applyProtection="1">
      <alignment horizontal="right" vertical="center"/>
      <protection hidden="1"/>
    </xf>
    <xf numFmtId="41" fontId="79" fillId="58" borderId="92" xfId="894" applyNumberFormat="1" applyFont="1" applyFill="1" applyBorder="1" applyAlignment="1" applyProtection="1">
      <alignment horizontal="right" vertical="center"/>
      <protection hidden="1"/>
    </xf>
    <xf numFmtId="41" fontId="70" fillId="0" borderId="0" xfId="894" quotePrefix="1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894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894" quotePrefix="1" applyNumberFormat="1" applyFont="1" applyFill="1" applyBorder="1" applyAlignment="1" applyProtection="1">
      <alignment horizontal="right" vertical="center"/>
      <protection hidden="1"/>
    </xf>
    <xf numFmtId="41" fontId="70" fillId="0" borderId="16" xfId="894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617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617" applyNumberFormat="1" applyFont="1" applyFill="1" applyBorder="1" applyAlignment="1" applyProtection="1">
      <alignment vertical="center"/>
      <protection locked="0" hidden="1"/>
    </xf>
    <xf numFmtId="41" fontId="70" fillId="0" borderId="0" xfId="617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894" applyNumberFormat="1" applyFont="1" applyFill="1" applyBorder="1" applyAlignment="1" applyProtection="1">
      <alignment vertical="center"/>
      <protection locked="0" hidden="1"/>
    </xf>
    <xf numFmtId="41" fontId="70" fillId="0" borderId="16" xfId="894" applyNumberFormat="1" applyFont="1" applyFill="1" applyBorder="1" applyAlignment="1" applyProtection="1">
      <alignment vertical="center"/>
      <protection locked="0" hidden="1"/>
    </xf>
    <xf numFmtId="41" fontId="70" fillId="0" borderId="92" xfId="894" applyNumberFormat="1" applyFont="1" applyFill="1" applyBorder="1" applyAlignment="1" applyProtection="1">
      <alignment horizontal="right" vertical="center"/>
      <protection hidden="1"/>
    </xf>
    <xf numFmtId="41" fontId="70" fillId="0" borderId="0" xfId="0" applyNumberFormat="1" applyFont="1" applyFill="1" applyBorder="1" applyAlignment="1" applyProtection="1">
      <alignment horizontal="right" vertical="center"/>
      <protection locked="0" hidden="1"/>
    </xf>
    <xf numFmtId="41" fontId="70" fillId="0" borderId="16" xfId="0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891" quotePrefix="1" applyNumberFormat="1" applyFont="1" applyFill="1" applyBorder="1" applyAlignment="1" applyProtection="1">
      <alignment horizontal="right" vertical="center"/>
      <protection locked="0" hidden="1"/>
    </xf>
    <xf numFmtId="41" fontId="70" fillId="0" borderId="16" xfId="891" quotePrefix="1" applyNumberFormat="1" applyFont="1" applyFill="1" applyBorder="1" applyAlignment="1" applyProtection="1">
      <alignment horizontal="right" vertical="center"/>
      <protection locked="0" hidden="1"/>
    </xf>
    <xf numFmtId="41" fontId="70" fillId="0" borderId="105" xfId="894" applyNumberFormat="1" applyFont="1" applyFill="1" applyBorder="1" applyAlignment="1" applyProtection="1">
      <alignment horizontal="right" vertical="center"/>
      <protection hidden="1"/>
    </xf>
    <xf numFmtId="41" fontId="70" fillId="0" borderId="90" xfId="894" quotePrefix="1" applyNumberFormat="1" applyFont="1" applyFill="1" applyBorder="1" applyAlignment="1" applyProtection="1">
      <alignment horizontal="right" vertical="center"/>
      <protection locked="0" hidden="1"/>
    </xf>
    <xf numFmtId="41" fontId="70" fillId="0" borderId="90" xfId="894" quotePrefix="1" applyNumberFormat="1" applyFont="1" applyFill="1" applyBorder="1" applyAlignment="1" applyProtection="1">
      <alignment horizontal="right" vertical="center"/>
      <protection hidden="1"/>
    </xf>
    <xf numFmtId="41" fontId="70" fillId="0" borderId="91" xfId="894" quotePrefix="1" applyNumberFormat="1" applyFont="1" applyFill="1" applyBorder="1" applyAlignment="1" applyProtection="1">
      <alignment horizontal="right" vertical="center"/>
      <protection locked="0" hidden="1"/>
    </xf>
    <xf numFmtId="177" fontId="70" fillId="58" borderId="0" xfId="550" applyFont="1" applyFill="1" applyAlignment="1" applyProtection="1">
      <alignment horizontal="right" vertical="center"/>
      <protection hidden="1"/>
    </xf>
    <xf numFmtId="177" fontId="70" fillId="58" borderId="0" xfId="550" quotePrefix="1" applyFont="1" applyFill="1" applyBorder="1" applyAlignment="1" applyProtection="1">
      <alignment horizontal="right" vertical="center"/>
      <protection locked="0" hidden="1"/>
    </xf>
    <xf numFmtId="177" fontId="70" fillId="58" borderId="19" xfId="550" applyFont="1" applyFill="1" applyBorder="1" applyAlignment="1" applyProtection="1">
      <alignment horizontal="right" vertical="center"/>
      <protection hidden="1"/>
    </xf>
    <xf numFmtId="41" fontId="70" fillId="58" borderId="91" xfId="899" applyNumberFormat="1" applyFont="1" applyFill="1" applyBorder="1" applyAlignment="1" applyProtection="1">
      <alignment horizontal="right" vertical="center"/>
      <protection locked="0" hidden="1"/>
    </xf>
    <xf numFmtId="41" fontId="70" fillId="58" borderId="91" xfId="751" applyNumberFormat="1" applyFont="1" applyFill="1" applyBorder="1" applyAlignment="1" applyProtection="1">
      <alignment horizontal="right" vertical="center"/>
      <protection locked="0" hidden="1"/>
    </xf>
    <xf numFmtId="177" fontId="70" fillId="58" borderId="91" xfId="550" applyFont="1" applyFill="1" applyBorder="1" applyAlignment="1" applyProtection="1">
      <alignment horizontal="right" vertical="center"/>
      <protection locked="0" hidden="1"/>
    </xf>
    <xf numFmtId="182" fontId="231" fillId="0" borderId="16" xfId="894" applyNumberFormat="1" applyFont="1" applyFill="1" applyBorder="1" applyAlignment="1" applyProtection="1">
      <alignment horizontal="center" vertical="center"/>
      <protection hidden="1"/>
    </xf>
    <xf numFmtId="0" fontId="70" fillId="0" borderId="92" xfId="894" applyFont="1" applyFill="1" applyBorder="1" applyAlignment="1" applyProtection="1">
      <alignment horizontal="left" vertical="center"/>
      <protection hidden="1"/>
    </xf>
    <xf numFmtId="0" fontId="70" fillId="0" borderId="0" xfId="894" applyFont="1" applyFill="1" applyBorder="1" applyAlignment="1" applyProtection="1">
      <alignment horizontal="center" vertical="center"/>
      <protection hidden="1"/>
    </xf>
    <xf numFmtId="182" fontId="70" fillId="0" borderId="16" xfId="894" applyNumberFormat="1" applyFont="1" applyFill="1" applyBorder="1" applyAlignment="1" applyProtection="1">
      <alignment horizontal="center" vertical="center"/>
      <protection hidden="1"/>
    </xf>
    <xf numFmtId="0" fontId="70" fillId="0" borderId="92" xfId="891" applyFont="1" applyFill="1" applyBorder="1" applyAlignment="1" applyProtection="1">
      <alignment horizontal="left" vertical="center"/>
      <protection hidden="1"/>
    </xf>
    <xf numFmtId="0" fontId="0" fillId="0" borderId="0" xfId="0" applyFont="1" applyFill="1" applyProtection="1">
      <protection hidden="1"/>
    </xf>
    <xf numFmtId="0" fontId="70" fillId="0" borderId="0" xfId="894" applyFont="1" applyFill="1" applyBorder="1" applyAlignment="1" applyProtection="1">
      <alignment horizontal="left" vertical="center"/>
      <protection hidden="1"/>
    </xf>
    <xf numFmtId="41" fontId="70" fillId="0" borderId="0" xfId="894" applyNumberFormat="1" applyFont="1" applyFill="1" applyBorder="1" applyAlignment="1" applyProtection="1">
      <alignment horizontal="center" vertical="center"/>
      <protection hidden="1"/>
    </xf>
    <xf numFmtId="41" fontId="70" fillId="0" borderId="0" xfId="769" applyNumberFormat="1" applyFont="1" applyFill="1" applyBorder="1" applyAlignment="1" applyProtection="1">
      <alignment vertical="center"/>
      <protection locked="0" hidden="1"/>
    </xf>
    <xf numFmtId="41" fontId="70" fillId="0" borderId="16" xfId="769" applyNumberFormat="1" applyFont="1" applyFill="1" applyBorder="1" applyAlignment="1" applyProtection="1">
      <alignment vertical="center"/>
      <protection locked="0" hidden="1"/>
    </xf>
    <xf numFmtId="182" fontId="70" fillId="0" borderId="16" xfId="0" applyNumberFormat="1" applyFont="1" applyFill="1" applyBorder="1" applyAlignment="1" applyProtection="1">
      <alignment horizontal="center" vertical="center"/>
      <protection hidden="1"/>
    </xf>
    <xf numFmtId="0" fontId="70" fillId="0" borderId="92" xfId="0" applyFont="1" applyFill="1" applyBorder="1" applyAlignment="1" applyProtection="1">
      <alignment horizontal="left" vertical="center"/>
      <protection hidden="1"/>
    </xf>
    <xf numFmtId="41" fontId="231" fillId="0" borderId="0" xfId="894" quotePrefix="1" applyNumberFormat="1" applyFont="1" applyFill="1" applyBorder="1" applyAlignment="1" applyProtection="1">
      <alignment horizontal="right" vertical="center"/>
      <protection locked="0" hidden="1"/>
    </xf>
    <xf numFmtId="0" fontId="70" fillId="0" borderId="19" xfId="894" applyFont="1" applyFill="1" applyBorder="1" applyAlignment="1" applyProtection="1">
      <alignment horizontal="left" vertical="center"/>
      <protection hidden="1"/>
    </xf>
    <xf numFmtId="41" fontId="70" fillId="0" borderId="16" xfId="894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23493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23493" applyNumberFormat="1" applyFont="1" applyFill="1" applyBorder="1" applyAlignment="1" applyProtection="1">
      <alignment horizontal="right" vertical="center"/>
      <protection locked="0" hidden="1"/>
    </xf>
    <xf numFmtId="41" fontId="70" fillId="0" borderId="0" xfId="23494" applyNumberFormat="1" applyFont="1" applyFill="1" applyBorder="1" applyAlignment="1" applyProtection="1">
      <alignment horizontal="right" vertical="center"/>
      <protection locked="0" hidden="1"/>
    </xf>
    <xf numFmtId="41" fontId="70" fillId="0" borderId="16" xfId="23494" applyNumberFormat="1" applyFont="1" applyFill="1" applyBorder="1" applyAlignment="1" applyProtection="1">
      <alignment horizontal="right" vertical="center"/>
      <protection locked="0" hidden="1"/>
    </xf>
    <xf numFmtId="41" fontId="70" fillId="58" borderId="91" xfId="550" applyNumberFormat="1" applyFont="1" applyFill="1" applyBorder="1" applyAlignment="1" applyProtection="1">
      <alignment vertical="center"/>
      <protection locked="0"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77" fontId="70" fillId="58" borderId="0" xfId="555" applyFont="1" applyFill="1" applyBorder="1" applyAlignment="1" applyProtection="1">
      <alignment horizontal="right" vertical="center"/>
      <protection locked="0" hidden="1"/>
    </xf>
    <xf numFmtId="41" fontId="284" fillId="87" borderId="0" xfId="0" applyNumberFormat="1" applyFont="1" applyFill="1" applyAlignment="1" applyProtection="1">
      <alignment horizontal="right" vertical="center"/>
      <protection locked="0" hidden="1"/>
    </xf>
    <xf numFmtId="41" fontId="284" fillId="87" borderId="0" xfId="0" quotePrefix="1" applyNumberFormat="1" applyFont="1" applyFill="1" applyAlignment="1" applyProtection="1">
      <alignment horizontal="right" vertical="center"/>
      <protection locked="0" hidden="1"/>
    </xf>
    <xf numFmtId="221" fontId="70" fillId="22" borderId="0" xfId="555" applyNumberFormat="1" applyFont="1" applyFill="1" applyBorder="1" applyAlignment="1" applyProtection="1">
      <alignment horizontal="right" vertical="center"/>
      <protection locked="0" hidden="1"/>
    </xf>
    <xf numFmtId="41" fontId="70" fillId="58" borderId="91" xfId="0" quotePrefix="1" applyNumberFormat="1" applyFont="1" applyFill="1" applyBorder="1" applyAlignment="1" applyProtection="1">
      <alignment horizontal="right" vertical="center"/>
      <protection locked="0" hidden="1"/>
    </xf>
    <xf numFmtId="41" fontId="231" fillId="58" borderId="91" xfId="0" applyNumberFormat="1" applyFont="1" applyFill="1" applyBorder="1" applyAlignment="1" applyProtection="1">
      <alignment horizontal="right" vertical="center"/>
      <protection locked="0" hidden="1"/>
    </xf>
    <xf numFmtId="42" fontId="70" fillId="58" borderId="92" xfId="894" applyNumberFormat="1" applyFont="1" applyFill="1" applyBorder="1" applyAlignment="1" applyProtection="1">
      <alignment horizontal="left" vertical="center" shrinkToFit="1"/>
      <protection hidden="1"/>
    </xf>
    <xf numFmtId="0" fontId="231" fillId="0" borderId="0" xfId="894" applyFont="1" applyFill="1" applyBorder="1" applyAlignment="1" applyProtection="1">
      <alignment horizontal="center" vertical="center"/>
      <protection hidden="1"/>
    </xf>
    <xf numFmtId="41" fontId="70" fillId="58" borderId="0" xfId="23495" quotePrefix="1" applyNumberFormat="1" applyFont="1" applyFill="1" applyBorder="1" applyAlignment="1" applyProtection="1">
      <alignment horizontal="right" vertical="center"/>
      <protection locked="0" hidden="1"/>
    </xf>
    <xf numFmtId="42" fontId="70" fillId="58" borderId="92" xfId="0" applyNumberFormat="1" applyFont="1" applyFill="1" applyBorder="1" applyAlignment="1" applyProtection="1">
      <alignment horizontal="left" vertical="center" shrinkToFit="1"/>
      <protection hidden="1"/>
    </xf>
    <xf numFmtId="42" fontId="70" fillId="58" borderId="0" xfId="894" applyNumberFormat="1" applyFont="1" applyFill="1" applyBorder="1" applyAlignment="1" applyProtection="1">
      <alignment horizontal="left" vertical="center" shrinkToFit="1"/>
      <protection hidden="1"/>
    </xf>
    <xf numFmtId="182" fontId="231" fillId="58" borderId="0" xfId="894" applyNumberFormat="1" applyFont="1" applyFill="1" applyBorder="1" applyAlignment="1" applyProtection="1">
      <alignment horizontal="center" vertical="center"/>
      <protection hidden="1"/>
    </xf>
    <xf numFmtId="42" fontId="231" fillId="58" borderId="0" xfId="894" applyNumberFormat="1" applyFont="1" applyFill="1" applyBorder="1" applyAlignment="1" applyProtection="1">
      <alignment horizontal="left" vertical="center" shrinkToFit="1"/>
      <protection hidden="1"/>
    </xf>
    <xf numFmtId="182" fontId="231" fillId="0" borderId="0" xfId="894" applyNumberFormat="1" applyFont="1" applyFill="1" applyBorder="1" applyAlignment="1" applyProtection="1">
      <alignment horizontal="center" vertical="center"/>
      <protection hidden="1"/>
    </xf>
    <xf numFmtId="42" fontId="231" fillId="0" borderId="0" xfId="894" applyNumberFormat="1" applyFont="1" applyFill="1" applyBorder="1" applyAlignment="1" applyProtection="1">
      <alignment horizontal="left" vertical="center" shrinkToFit="1"/>
      <protection hidden="1"/>
    </xf>
    <xf numFmtId="42" fontId="70" fillId="58" borderId="0" xfId="0" applyNumberFormat="1" applyFont="1" applyFill="1" applyBorder="1" applyAlignment="1" applyProtection="1">
      <alignment horizontal="left" vertical="center" shrinkToFit="1"/>
      <protection hidden="1"/>
    </xf>
    <xf numFmtId="0" fontId="70" fillId="58" borderId="0" xfId="901" applyNumberFormat="1" applyFont="1" applyFill="1" applyBorder="1" applyAlignment="1" applyProtection="1">
      <alignment horizontal="center" vertical="center" wrapText="1"/>
      <protection hidden="1"/>
    </xf>
    <xf numFmtId="41" fontId="70" fillId="58" borderId="92" xfId="894" applyNumberFormat="1" applyFont="1" applyFill="1" applyBorder="1" applyAlignment="1" applyProtection="1">
      <alignment horizontal="center" vertical="center"/>
      <protection hidden="1"/>
    </xf>
    <xf numFmtId="41" fontId="70" fillId="58" borderId="16" xfId="894" applyNumberFormat="1" applyFont="1" applyFill="1" applyBorder="1" applyAlignment="1" applyProtection="1">
      <alignment horizontal="center" vertical="center"/>
      <protection locked="0" hidden="1"/>
    </xf>
    <xf numFmtId="41" fontId="70" fillId="0" borderId="92" xfId="894" applyNumberFormat="1" applyFont="1" applyFill="1" applyBorder="1" applyAlignment="1" applyProtection="1">
      <alignment horizontal="center" vertical="center"/>
      <protection hidden="1"/>
    </xf>
    <xf numFmtId="41" fontId="70" fillId="58" borderId="16" xfId="23495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894" applyNumberFormat="1" applyFont="1" applyFill="1" applyBorder="1" applyAlignment="1" applyProtection="1">
      <alignment horizontal="left" vertical="center"/>
      <protection hidden="1"/>
    </xf>
    <xf numFmtId="41" fontId="70" fillId="58" borderId="0" xfId="23496" quotePrefix="1" applyNumberFormat="1" applyFont="1" applyFill="1" applyBorder="1" applyAlignment="1" applyProtection="1">
      <alignment horizontal="right" vertical="center"/>
      <protection locked="0" hidden="1"/>
    </xf>
    <xf numFmtId="177" fontId="70" fillId="58" borderId="92" xfId="589" applyFont="1" applyFill="1" applyBorder="1" applyAlignment="1" applyProtection="1">
      <alignment horizontal="center" vertical="center"/>
      <protection hidden="1"/>
    </xf>
    <xf numFmtId="177" fontId="70" fillId="58" borderId="0" xfId="589" applyFont="1" applyFill="1" applyBorder="1" applyAlignment="1" applyProtection="1">
      <alignment horizontal="center" vertical="center"/>
      <protection locked="0" hidden="1"/>
    </xf>
    <xf numFmtId="177" fontId="70" fillId="58" borderId="16" xfId="589" applyFont="1" applyFill="1" applyBorder="1" applyAlignment="1" applyProtection="1">
      <alignment horizontal="center" vertical="center"/>
      <protection locked="0" hidden="1"/>
    </xf>
    <xf numFmtId="177" fontId="70" fillId="0" borderId="92" xfId="589" applyFont="1" applyFill="1" applyBorder="1" applyAlignment="1" applyProtection="1">
      <alignment horizontal="center" vertical="center"/>
      <protection hidden="1"/>
    </xf>
    <xf numFmtId="41" fontId="70" fillId="58" borderId="16" xfId="23496" quotePrefix="1" applyNumberFormat="1" applyFont="1" applyFill="1" applyBorder="1" applyAlignment="1" applyProtection="1">
      <alignment horizontal="right" vertical="center"/>
      <protection locked="0" hidden="1"/>
    </xf>
    <xf numFmtId="177" fontId="70" fillId="58" borderId="0" xfId="589" applyFont="1" applyFill="1" applyBorder="1" applyAlignment="1" applyProtection="1">
      <alignment horizontal="right" vertical="center"/>
      <protection locked="0" hidden="1"/>
    </xf>
    <xf numFmtId="177" fontId="70" fillId="58" borderId="16" xfId="589" applyFont="1" applyFill="1" applyBorder="1" applyAlignment="1" applyProtection="1">
      <alignment horizontal="right" vertical="center"/>
      <protection locked="0" hidden="1"/>
    </xf>
    <xf numFmtId="0" fontId="231" fillId="58" borderId="16" xfId="901" applyNumberFormat="1" applyFont="1" applyFill="1" applyBorder="1" applyAlignment="1" applyProtection="1">
      <alignment horizontal="center" vertical="center" wrapText="1"/>
      <protection hidden="1"/>
    </xf>
    <xf numFmtId="177" fontId="70" fillId="58" borderId="0" xfId="894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41" fontId="70" fillId="58" borderId="105" xfId="0" quotePrefix="1" applyNumberFormat="1" applyFont="1" applyFill="1" applyBorder="1" applyAlignment="1" applyProtection="1">
      <alignment horizontal="right" vertical="center"/>
      <protection locked="0" hidden="1"/>
    </xf>
    <xf numFmtId="0" fontId="70" fillId="58" borderId="16" xfId="901" applyNumberFormat="1" applyFont="1" applyFill="1" applyBorder="1" applyAlignment="1" applyProtection="1">
      <alignment horizontal="center" vertical="center" wrapText="1"/>
      <protection hidden="1"/>
    </xf>
    <xf numFmtId="41" fontId="70" fillId="58" borderId="105" xfId="0" applyNumberFormat="1" applyFont="1" applyFill="1" applyBorder="1" applyAlignment="1" applyProtection="1">
      <alignment horizontal="right" vertical="center"/>
      <protection locked="0" hidden="1"/>
    </xf>
    <xf numFmtId="0" fontId="70" fillId="58" borderId="0" xfId="0" applyFont="1" applyFill="1" applyBorder="1" applyAlignment="1" applyProtection="1">
      <alignment horizontal="center" vertical="center"/>
      <protection locked="0" hidden="1"/>
    </xf>
    <xf numFmtId="221" fontId="70" fillId="58" borderId="91" xfId="550" applyNumberFormat="1" applyFont="1" applyFill="1" applyBorder="1" applyAlignment="1" applyProtection="1">
      <alignment vertical="center"/>
      <protection locked="0" hidden="1"/>
    </xf>
    <xf numFmtId="3" fontId="70" fillId="58" borderId="0" xfId="550" applyNumberFormat="1" applyFont="1" applyFill="1" applyAlignment="1" applyProtection="1">
      <alignment vertical="center"/>
      <protection locked="0" hidden="1"/>
    </xf>
    <xf numFmtId="3" fontId="70" fillId="58" borderId="0" xfId="0" applyNumberFormat="1" applyFont="1" applyFill="1" applyAlignment="1" applyProtection="1">
      <alignment vertical="center"/>
      <protection locked="0" hidden="1"/>
    </xf>
    <xf numFmtId="3" fontId="70" fillId="58" borderId="0" xfId="550" applyNumberFormat="1" applyFont="1" applyFill="1" applyBorder="1" applyAlignment="1" applyProtection="1">
      <alignment vertical="center"/>
      <protection locked="0" hidden="1"/>
    </xf>
    <xf numFmtId="3" fontId="70" fillId="58" borderId="0" xfId="0" applyNumberFormat="1" applyFont="1" applyFill="1" applyBorder="1" applyAlignment="1" applyProtection="1">
      <alignment vertical="center"/>
      <protection locked="0" hidden="1"/>
    </xf>
    <xf numFmtId="0" fontId="70" fillId="58" borderId="0" xfId="550" applyNumberFormat="1" applyFont="1" applyFill="1" applyBorder="1" applyAlignment="1" applyProtection="1">
      <alignment vertical="center"/>
      <protection locked="0" hidden="1"/>
    </xf>
    <xf numFmtId="0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alignment horizontal="right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187" fontId="70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189" fontId="70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222" fontId="78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898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898" applyNumberFormat="1" applyFont="1" applyFill="1" applyBorder="1" applyAlignment="1" applyProtection="1">
      <alignment horizontal="right" vertical="center"/>
      <protection locked="0" hidden="1"/>
    </xf>
    <xf numFmtId="41" fontId="231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231" fillId="58" borderId="0" xfId="0" quotePrefix="1" applyNumberFormat="1" applyFont="1" applyFill="1" applyAlignment="1" applyProtection="1">
      <alignment horizontal="right" vertical="center" wrapText="1"/>
      <protection locked="0" hidden="1"/>
    </xf>
    <xf numFmtId="3" fontId="231" fillId="58" borderId="0" xfId="0" applyNumberFormat="1" applyFont="1" applyFill="1" applyAlignment="1" applyProtection="1">
      <alignment horizontal="right" vertical="center" wrapText="1"/>
      <protection locked="0" hidden="1"/>
    </xf>
    <xf numFmtId="0" fontId="231" fillId="58" borderId="0" xfId="751" applyNumberFormat="1" applyFont="1" applyFill="1" applyBorder="1" applyAlignment="1" applyProtection="1">
      <alignment horizontal="right" vertical="center" wrapText="1"/>
      <protection locked="0" hidden="1"/>
    </xf>
    <xf numFmtId="41" fontId="231" fillId="58" borderId="0" xfId="0" applyNumberFormat="1" applyFont="1" applyFill="1" applyBorder="1" applyAlignment="1" applyProtection="1">
      <alignment horizontal="right" vertical="center" wrapText="1"/>
      <protection locked="0" hidden="1"/>
    </xf>
    <xf numFmtId="41" fontId="231" fillId="58" borderId="92" xfId="555" applyNumberFormat="1" applyFont="1" applyFill="1" applyBorder="1" applyAlignment="1" applyProtection="1">
      <alignment horizontal="right" vertical="center"/>
      <protection locked="0" hidden="1"/>
    </xf>
    <xf numFmtId="41" fontId="231" fillId="58" borderId="0" xfId="555" applyNumberFormat="1" applyFont="1" applyFill="1" applyBorder="1" applyAlignment="1" applyProtection="1">
      <alignment horizontal="right" vertical="center"/>
      <protection locked="0" hidden="1"/>
    </xf>
    <xf numFmtId="41" fontId="231" fillId="58" borderId="16" xfId="0" applyNumberFormat="1" applyFont="1" applyFill="1" applyBorder="1" applyAlignment="1" applyProtection="1">
      <alignment horizontal="right" vertical="center"/>
      <protection locked="0" hidden="1"/>
    </xf>
    <xf numFmtId="41" fontId="231" fillId="58" borderId="90" xfId="0" applyNumberFormat="1" applyFont="1" applyFill="1" applyBorder="1" applyAlignment="1" applyProtection="1">
      <alignment horizontal="right" vertical="center"/>
      <protection hidden="1"/>
    </xf>
    <xf numFmtId="41" fontId="231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231" fillId="58" borderId="105" xfId="0" applyNumberFormat="1" applyFont="1" applyFill="1" applyBorder="1" applyAlignment="1" applyProtection="1">
      <alignment horizontal="right" vertical="center"/>
      <protection hidden="1"/>
    </xf>
    <xf numFmtId="41" fontId="70" fillId="58" borderId="0" xfId="23497" quotePrefix="1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23498" quotePrefix="1" applyNumberFormat="1" applyFont="1" applyFill="1" applyBorder="1" applyAlignment="1" applyProtection="1">
      <alignment horizontal="right" vertical="center"/>
      <protection locked="0" hidden="1"/>
    </xf>
    <xf numFmtId="42" fontId="70" fillId="0" borderId="17" xfId="894" applyNumberFormat="1" applyFont="1" applyFill="1" applyBorder="1" applyAlignment="1" applyProtection="1">
      <alignment horizontal="left" vertical="center" shrinkToFit="1"/>
      <protection hidden="1"/>
    </xf>
    <xf numFmtId="41" fontId="282" fillId="58" borderId="0" xfId="0" applyNumberFormat="1" applyFont="1" applyFill="1" applyAlignment="1" applyProtection="1">
      <alignment horizontal="right" vertical="center"/>
      <protection hidden="1"/>
    </xf>
    <xf numFmtId="222" fontId="70" fillId="0" borderId="0" xfId="0" applyNumberFormat="1" applyFont="1" applyFill="1" applyBorder="1" applyAlignment="1" applyProtection="1">
      <alignment horizontal="right" vertical="center"/>
      <protection locked="0" hidden="1"/>
    </xf>
    <xf numFmtId="222" fontId="231" fillId="58" borderId="0" xfId="0" applyNumberFormat="1" applyFont="1" applyFill="1" applyAlignment="1" applyProtection="1">
      <alignment horizontal="right" vertical="center"/>
      <protection hidden="1"/>
    </xf>
    <xf numFmtId="222" fontId="231" fillId="58" borderId="0" xfId="0" applyNumberFormat="1" applyFont="1" applyFill="1" applyAlignment="1" applyProtection="1">
      <alignment horizontal="right" vertical="center"/>
      <protection locked="0" hidden="1"/>
    </xf>
    <xf numFmtId="222" fontId="231" fillId="0" borderId="0" xfId="0" applyNumberFormat="1" applyFont="1" applyFill="1" applyBorder="1" applyAlignment="1" applyProtection="1">
      <alignment horizontal="right" vertical="center"/>
      <protection hidden="1"/>
    </xf>
    <xf numFmtId="222" fontId="231" fillId="0" borderId="0" xfId="0" applyNumberFormat="1" applyFont="1" applyFill="1" applyBorder="1" applyAlignment="1" applyProtection="1">
      <alignment horizontal="right" vertical="center"/>
      <protection locked="0" hidden="1"/>
    </xf>
    <xf numFmtId="222" fontId="231" fillId="58" borderId="0" xfId="0" applyNumberFormat="1" applyFont="1" applyFill="1" applyBorder="1" applyAlignment="1" applyProtection="1">
      <alignment horizontal="right" vertical="center"/>
      <protection locked="0" hidden="1"/>
    </xf>
    <xf numFmtId="221" fontId="231" fillId="58" borderId="0" xfId="0" applyNumberFormat="1" applyFont="1" applyFill="1" applyAlignment="1" applyProtection="1">
      <alignment horizontal="right" vertical="center"/>
      <protection locked="0" hidden="1"/>
    </xf>
    <xf numFmtId="222" fontId="70" fillId="0" borderId="0" xfId="0" applyNumberFormat="1" applyFont="1" applyFill="1" applyAlignment="1" applyProtection="1">
      <alignment horizontal="right" vertical="center"/>
      <protection locked="0" hidden="1"/>
    </xf>
    <xf numFmtId="221" fontId="70" fillId="58" borderId="105" xfId="550" applyNumberFormat="1" applyFont="1" applyFill="1" applyBorder="1" applyAlignment="1" applyProtection="1">
      <alignment vertical="center"/>
      <protection hidden="1"/>
    </xf>
    <xf numFmtId="221" fontId="70" fillId="58" borderId="90" xfId="550" applyNumberFormat="1" applyFont="1" applyFill="1" applyBorder="1" applyAlignment="1" applyProtection="1">
      <alignment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2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249" fontId="237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31" fillId="58" borderId="16" xfId="0" applyNumberFormat="1" applyFont="1" applyFill="1" applyBorder="1" applyAlignment="1" applyProtection="1">
      <alignment horizontal="center" vertical="center"/>
      <protection hidden="1"/>
    </xf>
    <xf numFmtId="41" fontId="231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22" borderId="16" xfId="0" applyNumberFormat="1" applyFont="1" applyFill="1" applyBorder="1" applyAlignment="1" applyProtection="1">
      <alignment horizontal="center" vertical="center"/>
      <protection hidden="1"/>
    </xf>
    <xf numFmtId="3" fontId="231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78" fillId="58" borderId="0" xfId="0" applyFont="1" applyFill="1" applyAlignment="1" applyProtection="1">
      <alignment horizontal="left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Alignment="1" applyProtection="1">
      <alignment horizontal="left" vertical="center"/>
      <protection hidden="1"/>
    </xf>
    <xf numFmtId="1" fontId="78" fillId="58" borderId="0" xfId="903" applyNumberFormat="1" applyFont="1" applyFill="1" applyBorder="1" applyAlignment="1" applyProtection="1">
      <alignment horizontal="right" vertical="center"/>
      <protection hidden="1"/>
    </xf>
    <xf numFmtId="0" fontId="78" fillId="58" borderId="0" xfId="0" applyFont="1" applyFill="1" applyBorder="1" applyAlignment="1" applyProtection="1">
      <alignment horizontal="center" vertical="center"/>
      <protection hidden="1"/>
    </xf>
    <xf numFmtId="177" fontId="70" fillId="58" borderId="10" xfId="555" applyFont="1" applyFill="1" applyBorder="1" applyAlignment="1" applyProtection="1">
      <alignment horizontal="right" vertical="center"/>
      <protection locked="0" hidden="1"/>
    </xf>
    <xf numFmtId="1" fontId="231" fillId="58" borderId="0" xfId="903" applyNumberFormat="1" applyFont="1" applyFill="1" applyBorder="1" applyAlignment="1" applyProtection="1">
      <alignment horizontal="center" vertical="top"/>
      <protection hidden="1"/>
    </xf>
    <xf numFmtId="1" fontId="231" fillId="58" borderId="0" xfId="903" applyNumberFormat="1" applyFont="1" applyFill="1" applyBorder="1" applyAlignment="1" applyProtection="1">
      <alignment horizontal="center" vertical="center"/>
      <protection hidden="1"/>
    </xf>
    <xf numFmtId="1" fontId="232" fillId="58" borderId="0" xfId="903" applyNumberFormat="1" applyFont="1" applyFill="1" applyBorder="1" applyAlignment="1" applyProtection="1">
      <alignment horizontal="center" vertical="center"/>
      <protection hidden="1"/>
    </xf>
    <xf numFmtId="1" fontId="235" fillId="58" borderId="0" xfId="903" applyNumberFormat="1" applyFont="1" applyFill="1" applyBorder="1" applyAlignment="1" applyProtection="1">
      <alignment horizontal="center" vertical="center"/>
      <protection hidden="1"/>
    </xf>
    <xf numFmtId="1" fontId="231" fillId="58" borderId="0" xfId="903" applyNumberFormat="1" applyFont="1" applyFill="1" applyBorder="1" applyAlignment="1" applyProtection="1">
      <alignment horizontal="left" vertical="center"/>
      <protection hidden="1"/>
    </xf>
    <xf numFmtId="1" fontId="231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30" xfId="903" applyNumberFormat="1" applyFont="1" applyFill="1" applyBorder="1" applyAlignment="1" applyProtection="1">
      <alignment horizontal="center" vertical="center" wrapText="1"/>
      <protection hidden="1"/>
    </xf>
    <xf numFmtId="0" fontId="231" fillId="58" borderId="16" xfId="793" quotePrefix="1" applyFont="1" applyFill="1" applyBorder="1" applyAlignment="1" applyProtection="1">
      <alignment horizontal="center" vertical="center"/>
      <protection hidden="1"/>
    </xf>
    <xf numFmtId="41" fontId="231" fillId="58" borderId="0" xfId="793" applyNumberFormat="1" applyFont="1" applyFill="1" applyAlignment="1" applyProtection="1">
      <alignment horizontal="right" vertical="center"/>
      <protection hidden="1"/>
    </xf>
    <xf numFmtId="41" fontId="231" fillId="58" borderId="0" xfId="793" applyNumberFormat="1" applyFont="1" applyFill="1" applyBorder="1" applyAlignment="1" applyProtection="1">
      <alignment horizontal="right" vertical="center"/>
      <protection hidden="1"/>
    </xf>
    <xf numFmtId="0" fontId="231" fillId="58" borderId="92" xfId="793" quotePrefix="1" applyFont="1" applyFill="1" applyBorder="1" applyAlignment="1" applyProtection="1">
      <alignment horizontal="center" vertical="center"/>
      <protection hidden="1"/>
    </xf>
    <xf numFmtId="1" fontId="237" fillId="58" borderId="0" xfId="903" applyNumberFormat="1" applyFont="1" applyFill="1" applyBorder="1" applyAlignment="1" applyProtection="1">
      <alignment horizontal="center" vertical="center"/>
      <protection hidden="1"/>
    </xf>
    <xf numFmtId="0" fontId="237" fillId="58" borderId="16" xfId="793" quotePrefix="1" applyNumberFormat="1" applyFont="1" applyFill="1" applyBorder="1" applyAlignment="1" applyProtection="1">
      <alignment horizontal="center" vertical="center"/>
      <protection hidden="1"/>
    </xf>
    <xf numFmtId="41" fontId="237" fillId="58" borderId="0" xfId="793" applyNumberFormat="1" applyFont="1" applyFill="1" applyAlignment="1" applyProtection="1">
      <alignment horizontal="right" vertical="center"/>
      <protection hidden="1"/>
    </xf>
    <xf numFmtId="0" fontId="237" fillId="58" borderId="92" xfId="793" quotePrefix="1" applyNumberFormat="1" applyFont="1" applyFill="1" applyBorder="1" applyAlignment="1" applyProtection="1">
      <alignment horizontal="center" vertical="center"/>
      <protection hidden="1"/>
    </xf>
    <xf numFmtId="182" fontId="231" fillId="58" borderId="16" xfId="793" applyNumberFormat="1" applyFont="1" applyFill="1" applyBorder="1" applyAlignment="1" applyProtection="1">
      <alignment horizontal="center" vertical="center"/>
      <protection hidden="1"/>
    </xf>
    <xf numFmtId="41" fontId="237" fillId="58" borderId="0" xfId="793" applyNumberFormat="1" applyFont="1" applyFill="1" applyBorder="1" applyAlignment="1" applyProtection="1">
      <alignment horizontal="right" vertical="center"/>
      <protection hidden="1"/>
    </xf>
    <xf numFmtId="41" fontId="231" fillId="58" borderId="16" xfId="793" applyNumberFormat="1" applyFont="1" applyFill="1" applyBorder="1" applyAlignment="1" applyProtection="1">
      <alignment horizontal="right" vertical="center"/>
      <protection hidden="1"/>
    </xf>
    <xf numFmtId="182" fontId="231" fillId="58" borderId="92" xfId="793" applyNumberFormat="1" applyFont="1" applyFill="1" applyBorder="1" applyAlignment="1" applyProtection="1">
      <alignment horizontal="center" vertical="center"/>
      <protection hidden="1"/>
    </xf>
    <xf numFmtId="41" fontId="231" fillId="58" borderId="92" xfId="793" applyNumberFormat="1" applyFont="1" applyFill="1" applyBorder="1" applyAlignment="1" applyProtection="1">
      <alignment horizontal="right" vertical="center"/>
      <protection hidden="1"/>
    </xf>
    <xf numFmtId="41" fontId="231" fillId="58" borderId="0" xfId="793" applyNumberFormat="1" applyFont="1" applyFill="1" applyBorder="1" applyAlignment="1" applyProtection="1">
      <alignment horizontal="right" vertical="center"/>
      <protection locked="0" hidden="1"/>
    </xf>
    <xf numFmtId="41" fontId="231" fillId="58" borderId="16" xfId="793" applyNumberFormat="1" applyFont="1" applyFill="1" applyBorder="1" applyAlignment="1" applyProtection="1">
      <alignment horizontal="right" vertical="center"/>
      <protection locked="0" hidden="1"/>
    </xf>
    <xf numFmtId="182" fontId="231" fillId="58" borderId="92" xfId="0" applyNumberFormat="1" applyFont="1" applyFill="1" applyBorder="1" applyAlignment="1" applyProtection="1">
      <alignment horizontal="left" vertical="center"/>
      <protection hidden="1"/>
    </xf>
    <xf numFmtId="41" fontId="231" fillId="58" borderId="92" xfId="793" applyNumberFormat="1" applyFont="1" applyFill="1" applyBorder="1" applyAlignment="1" applyProtection="1">
      <alignment horizontal="right" vertical="center"/>
      <protection locked="0" hidden="1"/>
    </xf>
    <xf numFmtId="41" fontId="231" fillId="58" borderId="0" xfId="793" applyNumberFormat="1" applyFont="1" applyFill="1" applyAlignment="1" applyProtection="1">
      <alignment horizontal="right" vertical="center"/>
      <protection locked="0" hidden="1"/>
    </xf>
    <xf numFmtId="182" fontId="231" fillId="58" borderId="20" xfId="793" applyNumberFormat="1" applyFont="1" applyFill="1" applyBorder="1" applyAlignment="1" applyProtection="1">
      <alignment horizontal="center"/>
      <protection hidden="1"/>
    </xf>
    <xf numFmtId="41" fontId="231" fillId="58" borderId="19" xfId="793" applyNumberFormat="1" applyFont="1" applyFill="1" applyBorder="1" applyAlignment="1" applyProtection="1">
      <alignment horizontal="right" vertical="center"/>
      <protection hidden="1"/>
    </xf>
    <xf numFmtId="41" fontId="231" fillId="58" borderId="90" xfId="793" applyNumberFormat="1" applyFont="1" applyFill="1" applyBorder="1" applyAlignment="1" applyProtection="1">
      <alignment horizontal="right" vertical="center"/>
      <protection hidden="1"/>
    </xf>
    <xf numFmtId="41" fontId="231" fillId="58" borderId="90" xfId="793" applyNumberFormat="1" applyFont="1" applyFill="1" applyBorder="1" applyAlignment="1" applyProtection="1">
      <alignment horizontal="right"/>
      <protection locked="0" hidden="1"/>
    </xf>
    <xf numFmtId="41" fontId="231" fillId="58" borderId="91" xfId="793" applyNumberFormat="1" applyFont="1" applyFill="1" applyBorder="1" applyAlignment="1" applyProtection="1">
      <alignment horizontal="right"/>
      <protection locked="0" hidden="1"/>
    </xf>
    <xf numFmtId="182" fontId="231" fillId="58" borderId="19" xfId="0" applyNumberFormat="1" applyFont="1" applyFill="1" applyBorder="1" applyAlignment="1" applyProtection="1">
      <alignment horizontal="left" vertical="center"/>
      <protection hidden="1"/>
    </xf>
    <xf numFmtId="41" fontId="231" fillId="58" borderId="105" xfId="793" applyNumberFormat="1" applyFont="1" applyFill="1" applyBorder="1" applyAlignment="1" applyProtection="1">
      <alignment horizontal="right"/>
      <protection locked="0" hidden="1"/>
    </xf>
    <xf numFmtId="41" fontId="231" fillId="58" borderId="20" xfId="793" applyNumberFormat="1" applyFont="1" applyFill="1" applyBorder="1" applyAlignment="1" applyProtection="1">
      <alignment horizontal="right" vertical="center"/>
      <protection hidden="1"/>
    </xf>
    <xf numFmtId="1" fontId="231" fillId="58" borderId="0" xfId="903" applyNumberFormat="1" applyFont="1" applyFill="1" applyBorder="1" applyAlignment="1" applyProtection="1">
      <alignment horizontal="center"/>
      <protection hidden="1"/>
    </xf>
    <xf numFmtId="1" fontId="236" fillId="58" borderId="0" xfId="903" applyNumberFormat="1" applyFont="1" applyFill="1" applyBorder="1" applyAlignment="1" applyProtection="1">
      <alignment horizontal="left" vertical="center"/>
      <protection hidden="1"/>
    </xf>
    <xf numFmtId="0" fontId="236" fillId="58" borderId="0" xfId="793" applyFont="1" applyFill="1" applyBorder="1" applyAlignment="1" applyProtection="1">
      <alignment horizontal="left" vertical="center"/>
      <protection hidden="1"/>
    </xf>
    <xf numFmtId="1" fontId="236" fillId="58" borderId="0" xfId="903" applyNumberFormat="1" applyFont="1" applyFill="1" applyBorder="1" applyAlignment="1" applyProtection="1">
      <alignment vertical="center"/>
      <protection hidden="1"/>
    </xf>
    <xf numFmtId="182" fontId="236" fillId="58" borderId="0" xfId="793" applyNumberFormat="1" applyFont="1" applyFill="1" applyAlignment="1" applyProtection="1">
      <alignment horizontal="left" vertical="center"/>
      <protection hidden="1"/>
    </xf>
    <xf numFmtId="1" fontId="236" fillId="58" borderId="0" xfId="903" applyNumberFormat="1" applyFont="1" applyFill="1" applyBorder="1" applyAlignment="1" applyProtection="1">
      <alignment horizontal="right" vertical="center"/>
      <protection hidden="1"/>
    </xf>
    <xf numFmtId="1" fontId="231" fillId="58" borderId="0" xfId="903" applyNumberFormat="1" applyFont="1" applyFill="1" applyAlignment="1" applyProtection="1">
      <alignment horizontal="center" vertical="center"/>
      <protection hidden="1"/>
    </xf>
    <xf numFmtId="1" fontId="285" fillId="58" borderId="0" xfId="903" applyNumberFormat="1" applyFont="1" applyFill="1" applyAlignment="1" applyProtection="1">
      <alignment horizontal="center" vertical="center"/>
      <protection hidden="1"/>
    </xf>
    <xf numFmtId="1" fontId="286" fillId="58" borderId="0" xfId="903" applyNumberFormat="1" applyFont="1" applyFill="1" applyBorder="1" applyAlignment="1" applyProtection="1">
      <alignment horizontal="center" vertical="center"/>
      <protection hidden="1"/>
    </xf>
    <xf numFmtId="41" fontId="78" fillId="58" borderId="0" xfId="0" applyNumberFormat="1" applyFont="1" applyFill="1" applyAlignment="1" applyProtection="1">
      <alignment horizontal="right" vertical="center"/>
      <protection hidden="1"/>
    </xf>
    <xf numFmtId="41" fontId="78" fillId="58" borderId="0" xfId="0" applyNumberFormat="1" applyFont="1" applyFill="1" applyBorder="1" applyAlignment="1" applyProtection="1">
      <alignment horizontal="center"/>
      <protection hidden="1"/>
    </xf>
    <xf numFmtId="186" fontId="70" fillId="0" borderId="106" xfId="751" applyNumberFormat="1" applyFont="1" applyFill="1" applyBorder="1" applyAlignment="1" applyProtection="1">
      <alignment horizontal="right" vertical="center"/>
      <protection locked="0" hidden="1"/>
    </xf>
    <xf numFmtId="0" fontId="78" fillId="58" borderId="0" xfId="898" applyNumberFormat="1" applyFont="1" applyFill="1" applyBorder="1" applyAlignment="1" applyProtection="1">
      <alignment horizontal="left"/>
      <protection hidden="1"/>
    </xf>
    <xf numFmtId="0" fontId="236" fillId="22" borderId="0" xfId="0" applyFont="1" applyFill="1" applyBorder="1" applyAlignment="1" applyProtection="1">
      <alignment horizontal="left" vertical="center"/>
      <protection hidden="1"/>
    </xf>
    <xf numFmtId="41" fontId="70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3" fontId="236" fillId="58" borderId="0" xfId="0" applyNumberFormat="1" applyFont="1" applyFill="1" applyAlignment="1" applyProtection="1">
      <alignment horizontal="center" vertical="center"/>
      <protection hidden="1"/>
    </xf>
    <xf numFmtId="0" fontId="281" fillId="58" borderId="0" xfId="0" applyFont="1" applyFill="1" applyAlignment="1" applyProtection="1">
      <alignment horizontal="left" vertical="center"/>
      <protection hidden="1"/>
    </xf>
    <xf numFmtId="3" fontId="281" fillId="58" borderId="0" xfId="0" applyNumberFormat="1" applyFont="1" applyFill="1" applyAlignment="1" applyProtection="1">
      <alignment horizontal="center" vertical="center"/>
      <protection hidden="1"/>
    </xf>
    <xf numFmtId="0" fontId="281" fillId="58" borderId="0" xfId="0" applyFont="1" applyFill="1" applyAlignment="1" applyProtection="1">
      <alignment horizontal="center" vertical="center"/>
      <protection hidden="1"/>
    </xf>
    <xf numFmtId="0" fontId="281" fillId="58" borderId="0" xfId="0" applyFont="1" applyFill="1" applyBorder="1" applyAlignment="1" applyProtection="1">
      <alignment horizontal="center" vertical="center"/>
      <protection hidden="1"/>
    </xf>
    <xf numFmtId="3" fontId="281" fillId="58" borderId="0" xfId="0" applyNumberFormat="1" applyFont="1" applyFill="1" applyBorder="1" applyAlignment="1" applyProtection="1">
      <alignment horizontal="center" vertical="center"/>
      <protection hidden="1"/>
    </xf>
    <xf numFmtId="177" fontId="281" fillId="58" borderId="0" xfId="704" applyFont="1" applyFill="1" applyBorder="1" applyAlignment="1" applyProtection="1">
      <alignment horizontal="center" vertical="center"/>
      <protection hidden="1"/>
    </xf>
    <xf numFmtId="3" fontId="231" fillId="58" borderId="0" xfId="0" applyNumberFormat="1" applyFont="1" applyFill="1" applyBorder="1" applyAlignment="1" applyProtection="1">
      <alignment horizontal="left" vertical="center"/>
      <protection hidden="1"/>
    </xf>
    <xf numFmtId="0" fontId="231" fillId="58" borderId="37" xfId="0" applyFont="1" applyFill="1" applyBorder="1" applyAlignment="1" applyProtection="1">
      <alignment horizontal="center" vertical="center"/>
      <protection hidden="1"/>
    </xf>
    <xf numFmtId="0" fontId="231" fillId="58" borderId="16" xfId="702" quotePrefix="1" applyNumberFormat="1" applyFont="1" applyFill="1" applyBorder="1" applyAlignment="1" applyProtection="1">
      <alignment horizontal="center" vertical="center"/>
      <protection hidden="1"/>
    </xf>
    <xf numFmtId="0" fontId="237" fillId="58" borderId="16" xfId="702" quotePrefix="1" applyNumberFormat="1" applyFont="1" applyFill="1" applyBorder="1" applyAlignment="1" applyProtection="1">
      <alignment horizontal="center" vertical="center"/>
      <protection hidden="1"/>
    </xf>
    <xf numFmtId="41" fontId="237" fillId="58" borderId="0" xfId="0" applyNumberFormat="1" applyFont="1" applyFill="1" applyBorder="1" applyAlignment="1" applyProtection="1">
      <alignment horizontal="right" vertical="center"/>
      <protection hidden="1"/>
    </xf>
    <xf numFmtId="0" fontId="237" fillId="58" borderId="16" xfId="702" applyNumberFormat="1" applyFont="1" applyFill="1" applyBorder="1" applyAlignment="1" applyProtection="1">
      <alignment horizontal="center" vertical="center"/>
      <protection hidden="1"/>
    </xf>
    <xf numFmtId="177" fontId="231" fillId="58" borderId="16" xfId="702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right" vertical="center"/>
      <protection locked="0" hidden="1"/>
    </xf>
    <xf numFmtId="181" fontId="231" fillId="58" borderId="16" xfId="704" quotePrefix="1" applyNumberFormat="1" applyFont="1" applyFill="1" applyBorder="1" applyAlignment="1" applyProtection="1">
      <alignment horizontal="center" vertical="center"/>
      <protection hidden="1"/>
    </xf>
    <xf numFmtId="41" fontId="231" fillId="58" borderId="0" xfId="751" applyNumberFormat="1" applyFont="1" applyFill="1" applyBorder="1" applyAlignment="1" applyProtection="1">
      <alignment horizontal="right" vertical="center"/>
      <protection locked="0" hidden="1"/>
    </xf>
    <xf numFmtId="3" fontId="231" fillId="58" borderId="0" xfId="751" applyNumberFormat="1" applyFont="1" applyFill="1" applyBorder="1" applyAlignment="1" applyProtection="1">
      <alignment horizontal="right" vertical="center"/>
      <protection locked="0" hidden="1"/>
    </xf>
    <xf numFmtId="181" fontId="231" fillId="58" borderId="16" xfId="704" applyNumberFormat="1" applyFont="1" applyFill="1" applyBorder="1" applyAlignment="1" applyProtection="1">
      <alignment horizontal="center" vertical="center"/>
      <protection hidden="1"/>
    </xf>
    <xf numFmtId="181" fontId="231" fillId="58" borderId="20" xfId="704" quotePrefix="1" applyNumberFormat="1" applyFont="1" applyFill="1" applyBorder="1" applyAlignment="1" applyProtection="1">
      <alignment horizontal="center" vertical="center"/>
      <protection hidden="1"/>
    </xf>
    <xf numFmtId="41" fontId="231" fillId="58" borderId="90" xfId="751" applyNumberFormat="1" applyFont="1" applyFill="1" applyBorder="1" applyAlignment="1" applyProtection="1">
      <alignment horizontal="right" vertical="center"/>
      <protection locked="0" hidden="1"/>
    </xf>
    <xf numFmtId="3" fontId="231" fillId="58" borderId="90" xfId="751" applyNumberFormat="1" applyFont="1" applyFill="1" applyBorder="1" applyAlignment="1" applyProtection="1">
      <alignment horizontal="right" vertical="center"/>
      <protection locked="0" hidden="1"/>
    </xf>
    <xf numFmtId="3" fontId="236" fillId="58" borderId="0" xfId="0" applyNumberFormat="1" applyFont="1" applyFill="1" applyBorder="1" applyAlignment="1" applyProtection="1">
      <alignment horizontal="left"/>
      <protection hidden="1"/>
    </xf>
    <xf numFmtId="0" fontId="236" fillId="58" borderId="0" xfId="0" applyFont="1" applyFill="1" applyBorder="1" applyAlignment="1" applyProtection="1">
      <alignment horizontal="left"/>
      <protection hidden="1"/>
    </xf>
    <xf numFmtId="0" fontId="236" fillId="58" borderId="0" xfId="0" applyNumberFormat="1" applyFont="1" applyFill="1" applyBorder="1" applyAlignment="1" applyProtection="1">
      <alignment horizontal="right" vertical="center"/>
      <protection hidden="1"/>
    </xf>
    <xf numFmtId="0" fontId="236" fillId="58" borderId="0" xfId="0" applyFont="1" applyFill="1" applyBorder="1" applyAlignment="1" applyProtection="1">
      <alignment horizontal="left" vertical="center"/>
      <protection hidden="1"/>
    </xf>
    <xf numFmtId="0" fontId="231" fillId="58" borderId="33" xfId="0" applyFont="1" applyFill="1" applyBorder="1" applyAlignment="1" applyProtection="1">
      <alignment horizontal="center" vertical="center"/>
      <protection hidden="1"/>
    </xf>
    <xf numFmtId="0" fontId="239" fillId="58" borderId="0" xfId="0" applyFont="1" applyFill="1" applyProtection="1">
      <protection hidden="1"/>
    </xf>
    <xf numFmtId="222" fontId="155" fillId="58" borderId="0" xfId="0" applyNumberFormat="1" applyFont="1" applyFill="1" applyAlignment="1" applyProtection="1">
      <alignment horizontal="right" vertical="center" shrinkToFit="1"/>
      <protection hidden="1"/>
    </xf>
    <xf numFmtId="222" fontId="288" fillId="58" borderId="0" xfId="550" applyNumberFormat="1" applyFont="1" applyFill="1" applyAlignment="1" applyProtection="1">
      <alignment vertical="center" shrinkToFit="1"/>
      <protection hidden="1"/>
    </xf>
    <xf numFmtId="222" fontId="155" fillId="58" borderId="0" xfId="550" applyNumberFormat="1" applyFont="1" applyFill="1" applyAlignment="1" applyProtection="1">
      <alignment horizontal="right" vertical="center" shrinkToFit="1"/>
      <protection hidden="1"/>
    </xf>
    <xf numFmtId="222" fontId="155" fillId="58" borderId="0" xfId="550" applyNumberFormat="1" applyFont="1" applyFill="1" applyAlignment="1" applyProtection="1">
      <alignment horizontal="right" vertical="center" shrinkToFit="1"/>
      <protection locked="0" hidden="1"/>
    </xf>
    <xf numFmtId="222" fontId="155" fillId="58" borderId="0" xfId="0" applyNumberFormat="1" applyFont="1" applyFill="1" applyBorder="1" applyAlignment="1" applyProtection="1">
      <alignment horizontal="right" vertical="center" shrinkToFit="1"/>
      <protection locked="0" hidden="1"/>
    </xf>
    <xf numFmtId="222" fontId="155" fillId="58" borderId="90" xfId="0" applyNumberFormat="1" applyFont="1" applyFill="1" applyBorder="1" applyAlignment="1" applyProtection="1">
      <alignment horizontal="right" vertical="center" shrinkToFit="1"/>
      <protection locked="0" hidden="1"/>
    </xf>
    <xf numFmtId="0" fontId="78" fillId="58" borderId="0" xfId="901" applyFont="1" applyFill="1" applyAlignment="1" applyProtection="1">
      <alignment horizontal="left" vertical="center" indent="1"/>
      <protection hidden="1"/>
    </xf>
    <xf numFmtId="0" fontId="78" fillId="58" borderId="0" xfId="901" applyFont="1" applyFill="1" applyBorder="1" applyAlignment="1" applyProtection="1">
      <alignment horizontal="left" vertical="center" indent="1"/>
      <protection hidden="1"/>
    </xf>
    <xf numFmtId="0" fontId="78" fillId="58" borderId="0" xfId="901" applyFont="1" applyFill="1" applyAlignment="1" applyProtection="1">
      <alignment horizontal="left" vertical="center"/>
      <protection hidden="1"/>
    </xf>
    <xf numFmtId="0" fontId="78" fillId="58" borderId="0" xfId="901" applyFont="1" applyFill="1" applyAlignment="1" applyProtection="1">
      <alignment horizontal="center" vertical="center"/>
      <protection hidden="1"/>
    </xf>
    <xf numFmtId="186" fontId="78" fillId="58" borderId="33" xfId="900" applyNumberFormat="1" applyFont="1" applyFill="1" applyBorder="1" applyAlignment="1" applyProtection="1">
      <alignment horizontal="right" vertical="top"/>
      <protection hidden="1"/>
    </xf>
    <xf numFmtId="41" fontId="79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78" fillId="58" borderId="0" xfId="0" quotePrefix="1" applyNumberFormat="1" applyFont="1" applyFill="1" applyBorder="1" applyAlignment="1" applyProtection="1">
      <alignment horizontal="right" vertical="center"/>
      <protection hidden="1"/>
    </xf>
    <xf numFmtId="0" fontId="155" fillId="58" borderId="0" xfId="0" applyFont="1" applyFill="1" applyBorder="1" applyAlignment="1" applyProtection="1">
      <alignment horizontal="left"/>
      <protection hidden="1"/>
    </xf>
    <xf numFmtId="0" fontId="155" fillId="58" borderId="0" xfId="0" applyFont="1" applyFill="1" applyAlignment="1" applyProtection="1">
      <alignment horizontal="left"/>
      <protection hidden="1"/>
    </xf>
    <xf numFmtId="182" fontId="155" fillId="58" borderId="0" xfId="0" applyNumberFormat="1" applyFont="1" applyFill="1" applyAlignment="1" applyProtection="1">
      <alignment horizontal="left"/>
      <protection hidden="1"/>
    </xf>
    <xf numFmtId="0" fontId="155" fillId="58" borderId="0" xfId="0" applyFont="1" applyFill="1" applyAlignment="1" applyProtection="1">
      <alignment horizontal="right"/>
      <protection hidden="1"/>
    </xf>
    <xf numFmtId="0" fontId="155" fillId="58" borderId="0" xfId="0" applyFont="1" applyFill="1" applyBorder="1" applyAlignment="1" applyProtection="1">
      <alignment horizontal="left" vertical="center"/>
      <protection hidden="1"/>
    </xf>
    <xf numFmtId="0" fontId="155" fillId="58" borderId="0" xfId="0" applyNumberFormat="1" applyFont="1" applyFill="1" applyAlignment="1" applyProtection="1">
      <alignment horizontal="right" vertical="center"/>
      <protection hidden="1"/>
    </xf>
    <xf numFmtId="182" fontId="231" fillId="58" borderId="91" xfId="793" applyNumberFormat="1" applyFont="1" applyFill="1" applyBorder="1" applyAlignment="1" applyProtection="1">
      <alignment horizontal="center"/>
      <protection hidden="1"/>
    </xf>
    <xf numFmtId="41" fontId="231" fillId="58" borderId="105" xfId="793" applyNumberFormat="1" applyFont="1" applyFill="1" applyBorder="1" applyAlignment="1" applyProtection="1">
      <alignment horizontal="right" vertical="center"/>
      <protection hidden="1"/>
    </xf>
    <xf numFmtId="224" fontId="70" fillId="58" borderId="17" xfId="0" applyNumberFormat="1" applyFont="1" applyFill="1" applyBorder="1" applyAlignment="1" applyProtection="1">
      <alignment horizontal="left" vertical="center" shrinkToFit="1"/>
      <protection hidden="1"/>
    </xf>
    <xf numFmtId="224" fontId="70" fillId="58" borderId="19" xfId="0" applyNumberFormat="1" applyFont="1" applyFill="1" applyBorder="1" applyAlignment="1" applyProtection="1">
      <alignment horizontal="left" vertical="center" shrinkToFit="1"/>
      <protection hidden="1"/>
    </xf>
    <xf numFmtId="0" fontId="74" fillId="58" borderId="0" xfId="0" applyFont="1" applyFill="1" applyAlignment="1" applyProtection="1">
      <alignment vertical="center"/>
      <protection hidden="1"/>
    </xf>
    <xf numFmtId="0" fontId="74" fillId="58" borderId="0" xfId="0" applyFont="1" applyFill="1" applyAlignment="1" applyProtection="1">
      <alignment vertical="top"/>
      <protection hidden="1"/>
    </xf>
    <xf numFmtId="188" fontId="231" fillId="58" borderId="0" xfId="756" applyNumberFormat="1" applyFont="1" applyFill="1" applyBorder="1" applyAlignment="1" applyProtection="1">
      <alignment horizontal="right" vertical="center"/>
      <protection locked="0" hidden="1"/>
    </xf>
    <xf numFmtId="41" fontId="70" fillId="0" borderId="99" xfId="894" applyNumberFormat="1" applyFont="1" applyFill="1" applyBorder="1" applyAlignment="1" applyProtection="1">
      <alignment horizontal="right" vertical="center"/>
      <protection hidden="1"/>
    </xf>
    <xf numFmtId="41" fontId="70" fillId="58" borderId="100" xfId="894" applyNumberFormat="1" applyFont="1" applyFill="1" applyBorder="1" applyAlignment="1" applyProtection="1">
      <alignment horizontal="right" vertical="center"/>
      <protection hidden="1"/>
    </xf>
    <xf numFmtId="41" fontId="70" fillId="0" borderId="100" xfId="894" applyNumberFormat="1" applyFont="1" applyFill="1" applyBorder="1" applyAlignment="1" applyProtection="1">
      <alignment horizontal="right" vertical="center"/>
      <protection hidden="1"/>
    </xf>
    <xf numFmtId="0" fontId="289" fillId="58" borderId="0" xfId="0" applyFont="1" applyFill="1" applyProtection="1">
      <protection hidden="1"/>
    </xf>
    <xf numFmtId="177" fontId="79" fillId="58" borderId="17" xfId="702" applyFont="1" applyFill="1" applyBorder="1" applyAlignment="1" applyProtection="1">
      <alignment horizontal="left" vertical="center" shrinkToFit="1"/>
      <protection hidden="1"/>
    </xf>
    <xf numFmtId="0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184" fontId="290" fillId="58" borderId="33" xfId="0" applyNumberFormat="1" applyFont="1" applyFill="1" applyBorder="1" applyAlignment="1" applyProtection="1">
      <alignment horizontal="left"/>
      <protection hidden="1"/>
    </xf>
    <xf numFmtId="3" fontId="290" fillId="58" borderId="33" xfId="0" applyNumberFormat="1" applyFont="1" applyFill="1" applyBorder="1" applyAlignment="1" applyProtection="1">
      <alignment horizontal="center"/>
      <protection hidden="1"/>
    </xf>
    <xf numFmtId="182" fontId="290" fillId="58" borderId="33" xfId="0" applyNumberFormat="1" applyFont="1" applyFill="1" applyBorder="1" applyAlignment="1" applyProtection="1">
      <alignment horizontal="center"/>
      <protection hidden="1"/>
    </xf>
    <xf numFmtId="0" fontId="155" fillId="58" borderId="33" xfId="0" applyNumberFormat="1" applyFont="1" applyFill="1" applyBorder="1" applyAlignment="1" applyProtection="1">
      <alignment horizontal="right"/>
      <protection hidden="1"/>
    </xf>
    <xf numFmtId="0" fontId="290" fillId="58" borderId="33" xfId="0" applyFont="1" applyFill="1" applyBorder="1" applyAlignment="1" applyProtection="1">
      <alignment horizontal="left"/>
      <protection hidden="1"/>
    </xf>
    <xf numFmtId="177" fontId="290" fillId="58" borderId="33" xfId="704" applyFont="1" applyFill="1" applyBorder="1" applyAlignment="1" applyProtection="1">
      <alignment horizontal="center"/>
      <protection hidden="1"/>
    </xf>
    <xf numFmtId="0" fontId="290" fillId="58" borderId="0" xfId="0" applyFont="1" applyFill="1" applyBorder="1" applyAlignment="1" applyProtection="1">
      <alignment horizontal="center"/>
      <protection hidden="1"/>
    </xf>
    <xf numFmtId="0" fontId="290" fillId="58" borderId="0" xfId="0" applyFont="1" applyFill="1" applyAlignment="1" applyProtection="1">
      <alignment horizontal="left" vertical="center"/>
      <protection hidden="1"/>
    </xf>
    <xf numFmtId="3" fontId="290" fillId="58" borderId="0" xfId="0" applyNumberFormat="1" applyFont="1" applyFill="1" applyAlignment="1" applyProtection="1">
      <alignment horizontal="center" vertical="center"/>
      <protection hidden="1"/>
    </xf>
    <xf numFmtId="0" fontId="290" fillId="58" borderId="0" xfId="0" applyFont="1" applyFill="1" applyAlignment="1" applyProtection="1">
      <alignment horizontal="center" vertical="center"/>
      <protection hidden="1"/>
    </xf>
    <xf numFmtId="0" fontId="290" fillId="58" borderId="0" xfId="0" applyFont="1" applyFill="1" applyBorder="1" applyAlignment="1" applyProtection="1">
      <alignment horizontal="center" vertical="center"/>
      <protection hidden="1"/>
    </xf>
    <xf numFmtId="3" fontId="290" fillId="58" borderId="0" xfId="0" applyNumberFormat="1" applyFont="1" applyFill="1" applyBorder="1" applyAlignment="1" applyProtection="1">
      <alignment horizontal="center" vertical="center"/>
      <protection hidden="1"/>
    </xf>
    <xf numFmtId="177" fontId="290" fillId="58" borderId="0" xfId="704" applyFont="1" applyFill="1" applyBorder="1" applyAlignment="1" applyProtection="1">
      <alignment horizontal="center" vertical="center"/>
      <protection hidden="1"/>
    </xf>
    <xf numFmtId="177" fontId="70" fillId="58" borderId="0" xfId="589" applyFont="1" applyFill="1" applyAlignment="1" applyProtection="1">
      <alignment horizontal="right" vertical="center"/>
      <protection hidden="1"/>
    </xf>
    <xf numFmtId="177" fontId="70" fillId="0" borderId="102" xfId="589" applyFont="1" applyFill="1" applyBorder="1" applyAlignment="1" applyProtection="1">
      <alignment horizontal="right" vertical="center"/>
      <protection hidden="1"/>
    </xf>
    <xf numFmtId="177" fontId="70" fillId="0" borderId="99" xfId="589" applyFont="1" applyFill="1" applyBorder="1" applyAlignment="1" applyProtection="1">
      <alignment horizontal="right" vertical="center"/>
      <protection hidden="1"/>
    </xf>
    <xf numFmtId="177" fontId="70" fillId="0" borderId="100" xfId="589" applyFont="1" applyFill="1" applyBorder="1" applyAlignment="1" applyProtection="1">
      <alignment horizontal="right" vertical="center"/>
      <protection hidden="1"/>
    </xf>
    <xf numFmtId="177" fontId="70" fillId="0" borderId="101" xfId="589" applyFont="1" applyFill="1" applyBorder="1" applyAlignment="1" applyProtection="1">
      <alignment horizontal="right" vertical="center"/>
      <protection hidden="1"/>
    </xf>
    <xf numFmtId="177" fontId="70" fillId="0" borderId="19" xfId="589" applyFont="1" applyFill="1" applyBorder="1" applyAlignment="1" applyProtection="1">
      <alignment horizontal="right" vertical="center"/>
      <protection hidden="1"/>
    </xf>
    <xf numFmtId="2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249" fontId="237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91" fillId="58" borderId="0" xfId="0" applyNumberFormat="1" applyFont="1" applyFill="1" applyAlignment="1" applyProtection="1">
      <alignment horizontal="right" vertical="center"/>
      <protection locked="0" hidden="1"/>
    </xf>
    <xf numFmtId="3" fontId="70" fillId="58" borderId="37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60" xfId="0" applyNumberFormat="1" applyFont="1" applyFill="1" applyBorder="1" applyAlignment="1" applyProtection="1">
      <alignment horizontal="center" vertical="center"/>
      <protection hidden="1"/>
    </xf>
    <xf numFmtId="3" fontId="70" fillId="58" borderId="45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18" xfId="0" applyNumberFormat="1" applyFont="1" applyFill="1" applyBorder="1" applyAlignment="1" applyProtection="1">
      <alignment horizontal="center" vertical="center"/>
      <protection hidden="1"/>
    </xf>
    <xf numFmtId="3" fontId="70" fillId="58" borderId="48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43" xfId="0" applyNumberFormat="1" applyFont="1" applyFill="1" applyBorder="1" applyAlignment="1" applyProtection="1">
      <alignment horizontal="center" vertical="center"/>
      <protection hidden="1"/>
    </xf>
    <xf numFmtId="0" fontId="70" fillId="58" borderId="46" xfId="0" applyFont="1" applyFill="1" applyBorder="1" applyAlignment="1" applyProtection="1">
      <alignment horizontal="center" vertical="center" wrapText="1"/>
      <protection hidden="1"/>
    </xf>
    <xf numFmtId="0" fontId="70" fillId="58" borderId="46" xfId="0" applyFont="1" applyFill="1" applyBorder="1" applyAlignment="1" applyProtection="1">
      <alignment horizontal="center" vertical="center"/>
      <protection hidden="1"/>
    </xf>
    <xf numFmtId="0" fontId="70" fillId="58" borderId="45" xfId="0" applyFont="1" applyFill="1" applyBorder="1" applyAlignment="1" applyProtection="1">
      <alignment horizontal="center" vertical="center"/>
      <protection hidden="1"/>
    </xf>
    <xf numFmtId="0" fontId="70" fillId="58" borderId="33" xfId="0" applyFont="1" applyFill="1" applyBorder="1" applyAlignment="1" applyProtection="1">
      <alignment horizontal="center" vertical="center" wrapText="1"/>
      <protection hidden="1"/>
    </xf>
    <xf numFmtId="0" fontId="70" fillId="58" borderId="33" xfId="0" applyFont="1" applyFill="1" applyBorder="1" applyAlignment="1" applyProtection="1">
      <alignment horizontal="center" vertical="center"/>
      <protection hidden="1"/>
    </xf>
    <xf numFmtId="0" fontId="70" fillId="58" borderId="32" xfId="0" applyFont="1" applyFill="1" applyBorder="1" applyAlignment="1" applyProtection="1">
      <alignment horizontal="center" vertical="center"/>
      <protection hidden="1"/>
    </xf>
    <xf numFmtId="3" fontId="70" fillId="58" borderId="46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46" xfId="0" applyNumberFormat="1" applyFont="1" applyFill="1" applyBorder="1" applyAlignment="1" applyProtection="1">
      <alignment horizontal="center" vertical="center"/>
      <protection hidden="1"/>
    </xf>
    <xf numFmtId="3" fontId="70" fillId="58" borderId="45" xfId="0" applyNumberFormat="1" applyFont="1" applyFill="1" applyBorder="1" applyAlignment="1" applyProtection="1">
      <alignment horizontal="center" vertical="center"/>
      <protection hidden="1"/>
    </xf>
    <xf numFmtId="3" fontId="70" fillId="58" borderId="49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50" xfId="0" applyNumberFormat="1" applyFont="1" applyFill="1" applyBorder="1" applyAlignment="1" applyProtection="1">
      <alignment horizontal="center" vertical="center"/>
      <protection hidden="1"/>
    </xf>
    <xf numFmtId="3" fontId="70" fillId="58" borderId="30" xfId="0" applyNumberFormat="1" applyFont="1" applyFill="1" applyBorder="1" applyAlignment="1" applyProtection="1">
      <alignment horizontal="center" vertical="center"/>
      <protection hidden="1"/>
    </xf>
    <xf numFmtId="3" fontId="70" fillId="58" borderId="51" xfId="0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center"/>
      <protection hidden="1"/>
    </xf>
    <xf numFmtId="177" fontId="74" fillId="58" borderId="0" xfId="704" applyFont="1" applyFill="1" applyBorder="1" applyAlignment="1" applyProtection="1">
      <alignment horizontal="center" vertical="center"/>
      <protection hidden="1"/>
    </xf>
    <xf numFmtId="177" fontId="75" fillId="58" borderId="0" xfId="704" applyFont="1" applyFill="1" applyBorder="1" applyAlignment="1" applyProtection="1">
      <alignment horizontal="center" vertical="center"/>
      <protection hidden="1"/>
    </xf>
    <xf numFmtId="3" fontId="70" fillId="58" borderId="52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23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24" xfId="0" applyNumberFormat="1" applyFont="1" applyFill="1" applyBorder="1" applyAlignment="1" applyProtection="1">
      <alignment horizontal="center" vertical="center" wrapText="1"/>
      <protection hidden="1"/>
    </xf>
    <xf numFmtId="177" fontId="70" fillId="58" borderId="53" xfId="704" applyFont="1" applyFill="1" applyBorder="1" applyAlignment="1" applyProtection="1">
      <alignment horizontal="center" vertical="center" wrapText="1"/>
      <protection hidden="1"/>
    </xf>
    <xf numFmtId="177" fontId="70" fillId="58" borderId="38" xfId="704" applyFont="1" applyFill="1" applyBorder="1" applyAlignment="1" applyProtection="1">
      <alignment horizontal="center" vertical="center"/>
      <protection hidden="1"/>
    </xf>
    <xf numFmtId="177" fontId="70" fillId="58" borderId="54" xfId="704" applyFont="1" applyFill="1" applyBorder="1" applyAlignment="1" applyProtection="1">
      <alignment horizontal="center" vertical="center"/>
      <protection hidden="1"/>
    </xf>
    <xf numFmtId="3" fontId="70" fillId="58" borderId="34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55" xfId="0" applyNumberFormat="1" applyFont="1" applyFill="1" applyBorder="1" applyAlignment="1" applyProtection="1">
      <alignment horizontal="center" vertical="center"/>
      <protection hidden="1"/>
    </xf>
    <xf numFmtId="3" fontId="70" fillId="58" borderId="56" xfId="0" applyNumberFormat="1" applyFont="1" applyFill="1" applyBorder="1" applyAlignment="1" applyProtection="1">
      <alignment horizontal="center" vertical="center"/>
      <protection hidden="1"/>
    </xf>
    <xf numFmtId="3" fontId="70" fillId="58" borderId="57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58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59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33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32" xfId="0" applyNumberFormat="1" applyFont="1" applyFill="1" applyBorder="1" applyAlignment="1" applyProtection="1">
      <alignment horizontal="center" vertical="center"/>
      <protection hidden="1"/>
    </xf>
    <xf numFmtId="0" fontId="70" fillId="58" borderId="50" xfId="0" applyFont="1" applyFill="1" applyBorder="1" applyAlignment="1" applyProtection="1">
      <alignment horizontal="center" vertical="center"/>
      <protection hidden="1"/>
    </xf>
    <xf numFmtId="0" fontId="70" fillId="58" borderId="51" xfId="0" applyFont="1" applyFill="1" applyBorder="1" applyAlignment="1" applyProtection="1">
      <alignment horizontal="center" vertical="center"/>
      <protection hidden="1"/>
    </xf>
    <xf numFmtId="0" fontId="70" fillId="58" borderId="49" xfId="0" applyFont="1" applyFill="1" applyBorder="1" applyAlignment="1" applyProtection="1">
      <alignment horizontal="center" vertical="center" wrapText="1"/>
      <protection hidden="1"/>
    </xf>
    <xf numFmtId="0" fontId="70" fillId="58" borderId="30" xfId="0" applyFont="1" applyFill="1" applyBorder="1" applyAlignment="1" applyProtection="1">
      <alignment horizontal="center" vertical="center"/>
      <protection hidden="1"/>
    </xf>
    <xf numFmtId="249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16" xfId="0" applyNumberFormat="1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Alignment="1" applyProtection="1">
      <alignment horizontal="center" vertical="center"/>
      <protection hidden="1"/>
    </xf>
    <xf numFmtId="4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177" fontId="70" fillId="58" borderId="33" xfId="703" applyFont="1" applyFill="1" applyBorder="1" applyAlignment="1" applyProtection="1">
      <alignment horizontal="center" vertical="center" wrapText="1"/>
      <protection hidden="1"/>
    </xf>
    <xf numFmtId="0" fontId="70" fillId="58" borderId="41" xfId="0" applyFont="1" applyFill="1" applyBorder="1" applyAlignment="1" applyProtection="1">
      <alignment horizontal="center" vertical="center"/>
      <protection hidden="1"/>
    </xf>
    <xf numFmtId="177" fontId="70" fillId="58" borderId="0" xfId="703" applyFont="1" applyFill="1" applyBorder="1" applyAlignment="1" applyProtection="1">
      <alignment horizontal="center" vertical="center"/>
      <protection hidden="1"/>
    </xf>
    <xf numFmtId="0" fontId="70" fillId="58" borderId="16" xfId="0" applyFont="1" applyFill="1" applyBorder="1" applyAlignment="1" applyProtection="1">
      <alignment horizontal="center" vertical="center"/>
      <protection hidden="1"/>
    </xf>
    <xf numFmtId="177" fontId="70" fillId="58" borderId="44" xfId="703" applyFont="1" applyFill="1" applyBorder="1" applyAlignment="1" applyProtection="1">
      <alignment horizontal="center" vertical="center"/>
      <protection hidden="1"/>
    </xf>
    <xf numFmtId="0" fontId="70" fillId="58" borderId="42" xfId="0" applyFont="1" applyFill="1" applyBorder="1" applyAlignment="1" applyProtection="1">
      <alignment horizontal="center" vertical="center"/>
      <protection hidden="1"/>
    </xf>
    <xf numFmtId="3" fontId="70" fillId="58" borderId="36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35" xfId="0" applyNumberFormat="1" applyFont="1" applyFill="1" applyBorder="1" applyAlignment="1" applyProtection="1">
      <alignment horizontal="center" vertical="center"/>
      <protection hidden="1"/>
    </xf>
    <xf numFmtId="3" fontId="70" fillId="58" borderId="47" xfId="0" applyNumberFormat="1" applyFont="1" applyFill="1" applyBorder="1" applyAlignment="1" applyProtection="1">
      <alignment horizontal="center" vertical="center"/>
      <protection hidden="1"/>
    </xf>
    <xf numFmtId="3" fontId="70" fillId="58" borderId="48" xfId="0" applyNumberFormat="1" applyFont="1" applyFill="1" applyBorder="1" applyAlignment="1" applyProtection="1">
      <alignment horizontal="center" vertical="center"/>
      <protection hidden="1"/>
    </xf>
    <xf numFmtId="0" fontId="70" fillId="58" borderId="18" xfId="0" applyFont="1" applyFill="1" applyBorder="1" applyAlignment="1" applyProtection="1">
      <alignment horizontal="center" vertical="center"/>
      <protection hidden="1"/>
    </xf>
    <xf numFmtId="3" fontId="70" fillId="58" borderId="61" xfId="0" applyNumberFormat="1" applyFont="1" applyFill="1" applyBorder="1" applyAlignment="1" applyProtection="1">
      <alignment horizontal="center" vertical="center"/>
      <protection hidden="1"/>
    </xf>
    <xf numFmtId="3" fontId="74" fillId="58" borderId="0" xfId="0" applyNumberFormat="1" applyFont="1" applyFill="1" applyAlignment="1" applyProtection="1">
      <alignment horizontal="center" vertical="center"/>
      <protection hidden="1"/>
    </xf>
    <xf numFmtId="0" fontId="70" fillId="58" borderId="47" xfId="0" applyFont="1" applyFill="1" applyBorder="1" applyAlignment="1" applyProtection="1">
      <alignment horizontal="center" vertical="center" wrapText="1"/>
      <protection hidden="1"/>
    </xf>
    <xf numFmtId="0" fontId="70" fillId="58" borderId="48" xfId="0" applyFont="1" applyFill="1" applyBorder="1" applyAlignment="1" applyProtection="1">
      <alignment horizontal="center" vertical="center"/>
      <protection hidden="1"/>
    </xf>
    <xf numFmtId="0" fontId="70" fillId="58" borderId="43" xfId="0" applyFont="1" applyFill="1" applyBorder="1" applyAlignment="1" applyProtection="1">
      <alignment horizontal="center" vertical="center"/>
      <protection hidden="1"/>
    </xf>
    <xf numFmtId="3" fontId="70" fillId="58" borderId="35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61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62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50" xfId="0" applyNumberFormat="1" applyFont="1" applyFill="1" applyBorder="1" applyAlignment="1" applyProtection="1">
      <alignment horizontal="center" vertical="center" wrapText="1"/>
      <protection hidden="1"/>
    </xf>
    <xf numFmtId="177" fontId="70" fillId="58" borderId="34" xfId="704" applyFont="1" applyFill="1" applyBorder="1" applyAlignment="1" applyProtection="1">
      <alignment horizontal="center" vertical="center" wrapText="1"/>
      <protection hidden="1"/>
    </xf>
    <xf numFmtId="177" fontId="70" fillId="58" borderId="55" xfId="704" applyFont="1" applyFill="1" applyBorder="1" applyAlignment="1" applyProtection="1">
      <alignment horizontal="center" vertical="center"/>
      <protection hidden="1"/>
    </xf>
    <xf numFmtId="177" fontId="70" fillId="58" borderId="56" xfId="704" applyFont="1" applyFill="1" applyBorder="1" applyAlignment="1" applyProtection="1">
      <alignment horizontal="center" vertical="center"/>
      <protection hidden="1"/>
    </xf>
    <xf numFmtId="0" fontId="70" fillId="58" borderId="53" xfId="0" applyFont="1" applyFill="1" applyBorder="1" applyAlignment="1" applyProtection="1">
      <alignment horizontal="center" vertical="center" wrapText="1"/>
      <protection hidden="1"/>
    </xf>
    <xf numFmtId="0" fontId="70" fillId="58" borderId="38" xfId="0" applyFont="1" applyFill="1" applyBorder="1" applyAlignment="1" applyProtection="1">
      <alignment horizontal="center" vertical="center"/>
      <protection hidden="1"/>
    </xf>
    <xf numFmtId="0" fontId="70" fillId="58" borderId="54" xfId="0" applyFont="1" applyFill="1" applyBorder="1" applyAlignment="1" applyProtection="1">
      <alignment horizontal="center" vertical="center"/>
      <protection hidden="1"/>
    </xf>
    <xf numFmtId="0" fontId="70" fillId="58" borderId="34" xfId="0" applyFont="1" applyFill="1" applyBorder="1" applyAlignment="1" applyProtection="1">
      <alignment horizontal="center" vertical="center"/>
      <protection hidden="1"/>
    </xf>
    <xf numFmtId="0" fontId="70" fillId="58" borderId="66" xfId="0" applyFont="1" applyFill="1" applyBorder="1" applyAlignment="1" applyProtection="1">
      <alignment horizontal="center" vertical="center"/>
      <protection hidden="1"/>
    </xf>
    <xf numFmtId="0" fontId="70" fillId="58" borderId="15" xfId="0" applyFont="1" applyFill="1" applyBorder="1" applyAlignment="1" applyProtection="1">
      <alignment horizontal="center" vertical="center" wrapText="1"/>
      <protection hidden="1"/>
    </xf>
    <xf numFmtId="0" fontId="70" fillId="58" borderId="15" xfId="0" applyFont="1" applyFill="1" applyBorder="1" applyAlignment="1" applyProtection="1">
      <alignment horizontal="center" vertical="center"/>
      <protection hidden="1"/>
    </xf>
    <xf numFmtId="0" fontId="70" fillId="58" borderId="68" xfId="0" applyFont="1" applyFill="1" applyBorder="1" applyAlignment="1" applyProtection="1">
      <alignment horizontal="center" vertical="center"/>
      <protection hidden="1"/>
    </xf>
    <xf numFmtId="0" fontId="70" fillId="58" borderId="45" xfId="0" applyFont="1" applyFill="1" applyBorder="1" applyAlignment="1" applyProtection="1">
      <alignment horizontal="center" vertical="center" wrapText="1"/>
      <protection hidden="1"/>
    </xf>
    <xf numFmtId="0" fontId="70" fillId="58" borderId="18" xfId="0" applyFont="1" applyFill="1" applyBorder="1" applyAlignment="1" applyProtection="1">
      <alignment horizontal="center" vertical="center" wrapText="1"/>
      <protection hidden="1"/>
    </xf>
    <xf numFmtId="0" fontId="70" fillId="58" borderId="63" xfId="0" applyFont="1" applyFill="1" applyBorder="1" applyAlignment="1" applyProtection="1">
      <alignment horizontal="center" vertical="center" wrapText="1"/>
      <protection hidden="1"/>
    </xf>
    <xf numFmtId="0" fontId="70" fillId="58" borderId="63" xfId="0" applyFont="1" applyFill="1" applyBorder="1" applyAlignment="1" applyProtection="1">
      <alignment horizontal="center" vertical="center"/>
      <protection hidden="1"/>
    </xf>
    <xf numFmtId="0" fontId="70" fillId="58" borderId="64" xfId="0" applyFont="1" applyFill="1" applyBorder="1" applyAlignment="1" applyProtection="1">
      <alignment horizontal="center" vertical="center"/>
      <protection hidden="1"/>
    </xf>
    <xf numFmtId="3" fontId="70" fillId="58" borderId="51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49" xfId="0" applyNumberFormat="1" applyFont="1" applyFill="1" applyBorder="1" applyAlignment="1" applyProtection="1">
      <alignment horizontal="center" vertical="center"/>
      <protection hidden="1"/>
    </xf>
    <xf numFmtId="3" fontId="70" fillId="58" borderId="66" xfId="0" applyNumberFormat="1" applyFont="1" applyFill="1" applyBorder="1" applyAlignment="1" applyProtection="1">
      <alignment horizontal="center" vertical="center"/>
      <protection hidden="1"/>
    </xf>
    <xf numFmtId="0" fontId="70" fillId="58" borderId="53" xfId="0" applyFont="1" applyFill="1" applyBorder="1" applyAlignment="1" applyProtection="1">
      <alignment horizontal="center" vertical="center"/>
      <protection hidden="1"/>
    </xf>
    <xf numFmtId="177" fontId="70" fillId="58" borderId="35" xfId="704" applyFont="1" applyFill="1" applyBorder="1" applyAlignment="1" applyProtection="1">
      <alignment horizontal="center" vertical="center" wrapText="1"/>
      <protection hidden="1"/>
    </xf>
    <xf numFmtId="177" fontId="70" fillId="58" borderId="35" xfId="704" applyFont="1" applyFill="1" applyBorder="1" applyAlignment="1" applyProtection="1">
      <alignment horizontal="center" vertical="center"/>
      <protection hidden="1"/>
    </xf>
    <xf numFmtId="177" fontId="70" fillId="58" borderId="61" xfId="704" applyFont="1" applyFill="1" applyBorder="1" applyAlignment="1" applyProtection="1">
      <alignment horizontal="center" vertical="center"/>
      <protection hidden="1"/>
    </xf>
    <xf numFmtId="3" fontId="70" fillId="58" borderId="67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23" xfId="0" applyNumberFormat="1" applyFont="1" applyFill="1" applyBorder="1" applyAlignment="1" applyProtection="1">
      <alignment horizontal="center" vertical="center"/>
      <protection hidden="1"/>
    </xf>
    <xf numFmtId="3" fontId="70" fillId="58" borderId="24" xfId="0" applyNumberFormat="1" applyFont="1" applyFill="1" applyBorder="1" applyAlignment="1" applyProtection="1">
      <alignment horizontal="center" vertical="center"/>
      <protection hidden="1"/>
    </xf>
    <xf numFmtId="0" fontId="70" fillId="58" borderId="64" xfId="0" applyFont="1" applyFill="1" applyBorder="1" applyAlignment="1" applyProtection="1">
      <alignment horizontal="center" vertical="center" wrapText="1"/>
      <protection hidden="1"/>
    </xf>
    <xf numFmtId="3" fontId="70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48" xfId="0" applyFont="1" applyFill="1" applyBorder="1" applyAlignment="1" applyProtection="1">
      <alignment horizontal="center" vertical="center" wrapText="1"/>
      <protection hidden="1"/>
    </xf>
    <xf numFmtId="0" fontId="70" fillId="58" borderId="43" xfId="0" applyFont="1" applyFill="1" applyBorder="1" applyAlignment="1" applyProtection="1">
      <alignment horizontal="center" vertical="center" wrapText="1"/>
      <protection hidden="1"/>
    </xf>
    <xf numFmtId="3" fontId="70" fillId="58" borderId="18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5" xfId="0" applyFont="1" applyFill="1" applyBorder="1" applyAlignment="1" applyProtection="1">
      <alignment horizontal="center" vertical="center" wrapText="1"/>
      <protection hidden="1"/>
    </xf>
    <xf numFmtId="0" fontId="70" fillId="58" borderId="35" xfId="0" applyFont="1" applyFill="1" applyBorder="1" applyAlignment="1" applyProtection="1">
      <alignment horizontal="center" vertical="center"/>
      <protection hidden="1"/>
    </xf>
    <xf numFmtId="0" fontId="70" fillId="58" borderId="61" xfId="0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Border="1" applyAlignment="1" applyProtection="1">
      <alignment horizontal="center" vertical="center" shrinkToFit="1"/>
      <protection hidden="1"/>
    </xf>
    <xf numFmtId="0" fontId="75" fillId="58" borderId="0" xfId="0" applyFont="1" applyFill="1" applyBorder="1" applyAlignment="1" applyProtection="1">
      <alignment horizontal="center" vertical="center"/>
      <protection hidden="1"/>
    </xf>
    <xf numFmtId="0" fontId="77" fillId="58" borderId="57" xfId="0" applyFont="1" applyFill="1" applyBorder="1" applyAlignment="1" applyProtection="1">
      <alignment horizontal="center" vertical="center" wrapText="1"/>
      <protection hidden="1"/>
    </xf>
    <xf numFmtId="0" fontId="77" fillId="58" borderId="69" xfId="0" applyFont="1" applyFill="1" applyBorder="1" applyAlignment="1" applyProtection="1">
      <alignment horizontal="center" vertical="center"/>
      <protection hidden="1"/>
    </xf>
    <xf numFmtId="0" fontId="70" fillId="58" borderId="67" xfId="0" applyFont="1" applyFill="1" applyBorder="1" applyAlignment="1" applyProtection="1">
      <alignment horizontal="center" vertical="center"/>
      <protection hidden="1"/>
    </xf>
    <xf numFmtId="0" fontId="77" fillId="58" borderId="58" xfId="0" applyFont="1" applyFill="1" applyBorder="1" applyAlignment="1" applyProtection="1">
      <alignment horizontal="center" vertical="center" wrapText="1"/>
      <protection hidden="1"/>
    </xf>
    <xf numFmtId="0" fontId="77" fillId="58" borderId="58" xfId="0" applyFont="1" applyFill="1" applyBorder="1" applyAlignment="1" applyProtection="1">
      <alignment horizontal="center" vertical="center"/>
      <protection hidden="1"/>
    </xf>
    <xf numFmtId="0" fontId="77" fillId="58" borderId="59" xfId="0" applyFont="1" applyFill="1" applyBorder="1" applyAlignment="1" applyProtection="1">
      <alignment horizontal="center" vertical="center"/>
      <protection hidden="1"/>
    </xf>
    <xf numFmtId="3" fontId="70" fillId="58" borderId="29" xfId="0" applyNumberFormat="1" applyFont="1" applyFill="1" applyBorder="1" applyAlignment="1" applyProtection="1">
      <alignment horizontal="center" vertical="center"/>
      <protection hidden="1"/>
    </xf>
    <xf numFmtId="3" fontId="70" fillId="58" borderId="31" xfId="0" applyNumberFormat="1" applyFont="1" applyFill="1" applyBorder="1" applyAlignment="1" applyProtection="1">
      <alignment horizontal="center" vertical="center"/>
      <protection hidden="1"/>
    </xf>
    <xf numFmtId="3" fontId="70" fillId="58" borderId="92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0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6" xfId="0" applyFont="1" applyFill="1" applyBorder="1" applyAlignment="1" applyProtection="1">
      <alignment horizontal="center" vertical="center"/>
      <protection hidden="1"/>
    </xf>
    <xf numFmtId="3" fontId="70" fillId="58" borderId="37" xfId="0" applyNumberFormat="1" applyFont="1" applyFill="1" applyBorder="1" applyAlignment="1" applyProtection="1">
      <alignment horizontal="center" vertical="center"/>
      <protection hidden="1"/>
    </xf>
    <xf numFmtId="0" fontId="70" fillId="58" borderId="65" xfId="0" applyFont="1" applyFill="1" applyBorder="1" applyAlignment="1" applyProtection="1">
      <alignment horizontal="center" vertical="center" wrapText="1"/>
      <protection hidden="1"/>
    </xf>
    <xf numFmtId="0" fontId="70" fillId="58" borderId="37" xfId="0" applyFont="1" applyFill="1" applyBorder="1" applyAlignment="1" applyProtection="1">
      <alignment horizontal="center" vertical="center" wrapText="1"/>
      <protection hidden="1"/>
    </xf>
    <xf numFmtId="0" fontId="70" fillId="58" borderId="37" xfId="0" applyFont="1" applyFill="1" applyBorder="1" applyAlignment="1" applyProtection="1">
      <alignment horizontal="center" vertical="center"/>
      <protection hidden="1"/>
    </xf>
    <xf numFmtId="0" fontId="70" fillId="58" borderId="60" xfId="0" applyFont="1" applyFill="1" applyBorder="1" applyAlignment="1" applyProtection="1">
      <alignment horizontal="center" vertical="center"/>
      <protection hidden="1"/>
    </xf>
    <xf numFmtId="0" fontId="70" fillId="58" borderId="49" xfId="905" applyFont="1" applyFill="1" applyBorder="1" applyAlignment="1" applyProtection="1">
      <alignment horizontal="center" vertical="center" wrapText="1"/>
      <protection hidden="1"/>
    </xf>
    <xf numFmtId="0" fontId="70" fillId="58" borderId="66" xfId="905" applyFont="1" applyFill="1" applyBorder="1" applyAlignment="1" applyProtection="1">
      <alignment horizontal="center" vertical="center"/>
      <protection hidden="1"/>
    </xf>
    <xf numFmtId="0" fontId="70" fillId="58" borderId="53" xfId="905" applyFont="1" applyFill="1" applyBorder="1" applyAlignment="1" applyProtection="1">
      <alignment horizontal="center" vertical="center"/>
      <protection hidden="1"/>
    </xf>
    <xf numFmtId="0" fontId="70" fillId="58" borderId="62" xfId="905" applyFont="1" applyFill="1" applyBorder="1" applyAlignment="1" applyProtection="1">
      <alignment horizontal="center" vertical="center" wrapText="1"/>
      <protection hidden="1"/>
    </xf>
    <xf numFmtId="0" fontId="70" fillId="58" borderId="17" xfId="905" applyFont="1" applyFill="1" applyBorder="1" applyAlignment="1" applyProtection="1">
      <alignment horizontal="center" vertical="center" wrapText="1"/>
      <protection hidden="1"/>
    </xf>
    <xf numFmtId="0" fontId="70" fillId="58" borderId="72" xfId="905" applyFont="1" applyFill="1" applyBorder="1" applyAlignment="1" applyProtection="1">
      <alignment horizontal="center" vertical="center" wrapText="1"/>
      <protection hidden="1"/>
    </xf>
    <xf numFmtId="0" fontId="78" fillId="58" borderId="67" xfId="905" applyFont="1" applyFill="1" applyBorder="1" applyAlignment="1" applyProtection="1">
      <alignment horizontal="center" vertical="center" wrapText="1"/>
      <protection hidden="1"/>
    </xf>
    <xf numFmtId="0" fontId="78" fillId="58" borderId="23" xfId="905" applyFont="1" applyFill="1" applyBorder="1" applyAlignment="1" applyProtection="1">
      <alignment horizontal="center" vertical="center"/>
      <protection hidden="1"/>
    </xf>
    <xf numFmtId="0" fontId="78" fillId="58" borderId="24" xfId="905" applyFont="1" applyFill="1" applyBorder="1" applyAlignment="1" applyProtection="1">
      <alignment horizontal="center" vertical="center"/>
      <protection hidden="1"/>
    </xf>
    <xf numFmtId="0" fontId="78" fillId="58" borderId="71" xfId="905" applyFont="1" applyFill="1" applyBorder="1" applyAlignment="1" applyProtection="1">
      <alignment horizontal="center" vertical="center" wrapText="1"/>
      <protection hidden="1"/>
    </xf>
    <xf numFmtId="0" fontId="78" fillId="58" borderId="58" xfId="905" applyFont="1" applyFill="1" applyBorder="1" applyAlignment="1" applyProtection="1">
      <alignment horizontal="center" vertical="center"/>
      <protection hidden="1"/>
    </xf>
    <xf numFmtId="0" fontId="78" fillId="58" borderId="59" xfId="905" applyFont="1" applyFill="1" applyBorder="1" applyAlignment="1" applyProtection="1">
      <alignment horizontal="center" vertical="center"/>
      <protection hidden="1"/>
    </xf>
    <xf numFmtId="0" fontId="78" fillId="58" borderId="40" xfId="905" applyFont="1" applyFill="1" applyBorder="1" applyAlignment="1" applyProtection="1">
      <alignment horizontal="center" vertical="center" wrapText="1"/>
      <protection hidden="1"/>
    </xf>
    <xf numFmtId="0" fontId="78" fillId="58" borderId="21" xfId="905" applyFont="1" applyFill="1" applyBorder="1" applyAlignment="1" applyProtection="1">
      <alignment horizontal="center" vertical="center"/>
      <protection hidden="1"/>
    </xf>
    <xf numFmtId="0" fontId="78" fillId="58" borderId="22" xfId="905" applyFont="1" applyFill="1" applyBorder="1" applyAlignment="1" applyProtection="1">
      <alignment horizontal="center" vertical="center"/>
      <protection hidden="1"/>
    </xf>
    <xf numFmtId="0" fontId="78" fillId="58" borderId="23" xfId="905" applyFont="1" applyFill="1" applyBorder="1" applyAlignment="1" applyProtection="1">
      <alignment horizontal="center" vertical="center" wrapText="1"/>
      <protection hidden="1"/>
    </xf>
    <xf numFmtId="0" fontId="78" fillId="58" borderId="29" xfId="905" applyFont="1" applyFill="1" applyBorder="1" applyAlignment="1" applyProtection="1">
      <alignment horizontal="center" vertical="center" wrapText="1"/>
      <protection hidden="1"/>
    </xf>
    <xf numFmtId="0" fontId="78" fillId="58" borderId="25" xfId="905" applyFont="1" applyFill="1" applyBorder="1" applyAlignment="1" applyProtection="1">
      <alignment horizontal="center" vertical="center"/>
      <protection hidden="1"/>
    </xf>
    <xf numFmtId="0" fontId="78" fillId="58" borderId="27" xfId="905" applyFont="1" applyFill="1" applyBorder="1" applyAlignment="1" applyProtection="1">
      <alignment horizontal="center" vertical="center"/>
      <protection hidden="1"/>
    </xf>
    <xf numFmtId="0" fontId="74" fillId="58" borderId="0" xfId="905" applyFont="1" applyFill="1" applyAlignment="1" applyProtection="1">
      <alignment horizontal="center" vertical="center"/>
      <protection hidden="1"/>
    </xf>
    <xf numFmtId="0" fontId="75" fillId="58" borderId="0" xfId="905" applyFont="1" applyFill="1" applyAlignment="1" applyProtection="1">
      <alignment horizontal="center" vertical="center"/>
      <protection hidden="1"/>
    </xf>
    <xf numFmtId="177" fontId="70" fillId="58" borderId="41" xfId="704" applyFont="1" applyFill="1" applyBorder="1" applyAlignment="1" applyProtection="1">
      <alignment horizontal="center" vertical="center" wrapText="1"/>
      <protection hidden="1"/>
    </xf>
    <xf numFmtId="0" fontId="70" fillId="58" borderId="16" xfId="905" applyFont="1" applyFill="1" applyBorder="1" applyAlignment="1" applyProtection="1">
      <alignment horizontal="center" vertical="center" wrapText="1"/>
      <protection hidden="1"/>
    </xf>
    <xf numFmtId="0" fontId="70" fillId="58" borderId="42" xfId="905" applyFont="1" applyFill="1" applyBorder="1" applyAlignment="1" applyProtection="1">
      <alignment horizontal="center" vertical="center" wrapText="1"/>
      <protection hidden="1"/>
    </xf>
    <xf numFmtId="0" fontId="70" fillId="58" borderId="33" xfId="905" applyFont="1" applyFill="1" applyBorder="1" applyAlignment="1" applyProtection="1">
      <alignment horizontal="center" vertical="center" wrapText="1"/>
      <protection hidden="1"/>
    </xf>
    <xf numFmtId="0" fontId="78" fillId="58" borderId="26" xfId="905" applyFont="1" applyFill="1" applyBorder="1" applyAlignment="1" applyProtection="1">
      <alignment horizontal="center" vertical="center" wrapText="1"/>
      <protection hidden="1"/>
    </xf>
    <xf numFmtId="0" fontId="78" fillId="58" borderId="26" xfId="905" applyFont="1" applyFill="1" applyBorder="1" applyAlignment="1" applyProtection="1">
      <alignment horizontal="center" vertical="center"/>
      <protection hidden="1"/>
    </xf>
    <xf numFmtId="0" fontId="78" fillId="58" borderId="28" xfId="905" applyFont="1" applyFill="1" applyBorder="1" applyAlignment="1" applyProtection="1">
      <alignment horizontal="center" vertical="center"/>
      <protection hidden="1"/>
    </xf>
    <xf numFmtId="0" fontId="70" fillId="58" borderId="66" xfId="905" applyFont="1" applyFill="1" applyBorder="1" applyAlignment="1" applyProtection="1">
      <alignment horizontal="center" vertical="center" wrapText="1"/>
      <protection hidden="1"/>
    </xf>
    <xf numFmtId="0" fontId="70" fillId="58" borderId="36" xfId="905" applyFont="1" applyFill="1" applyBorder="1" applyAlignment="1" applyProtection="1">
      <alignment horizontal="center" vertical="center" wrapText="1"/>
      <protection hidden="1"/>
    </xf>
    <xf numFmtId="0" fontId="74" fillId="58" borderId="0" xfId="905" applyFont="1" applyFill="1" applyBorder="1" applyAlignment="1" applyProtection="1">
      <alignment horizontal="center" vertical="center"/>
      <protection hidden="1"/>
    </xf>
    <xf numFmtId="0" fontId="75" fillId="58" borderId="0" xfId="905" applyFont="1" applyFill="1" applyBorder="1" applyAlignment="1" applyProtection="1">
      <alignment horizontal="center" vertical="center"/>
      <protection hidden="1"/>
    </xf>
    <xf numFmtId="0" fontId="78" fillId="58" borderId="24" xfId="905" applyFont="1" applyFill="1" applyBorder="1" applyAlignment="1" applyProtection="1">
      <alignment horizontal="center" vertical="center" wrapText="1"/>
      <protection hidden="1"/>
    </xf>
    <xf numFmtId="0" fontId="75" fillId="58" borderId="0" xfId="0" applyFont="1" applyFill="1" applyAlignment="1" applyProtection="1">
      <alignment horizontal="center" vertical="center"/>
      <protection hidden="1"/>
    </xf>
    <xf numFmtId="3" fontId="70" fillId="58" borderId="73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15" xfId="0" applyNumberFormat="1" applyFont="1" applyFill="1" applyBorder="1" applyAlignment="1" applyProtection="1">
      <alignment horizontal="center" vertical="center"/>
      <protection hidden="1"/>
    </xf>
    <xf numFmtId="3" fontId="70" fillId="58" borderId="68" xfId="0" applyNumberFormat="1" applyFont="1" applyFill="1" applyBorder="1" applyAlignment="1" applyProtection="1">
      <alignment horizontal="center" vertical="center"/>
      <protection hidden="1"/>
    </xf>
    <xf numFmtId="0" fontId="77" fillId="58" borderId="45" xfId="0" applyFont="1" applyFill="1" applyBorder="1" applyAlignment="1" applyProtection="1">
      <alignment horizontal="center" vertical="center"/>
      <protection hidden="1"/>
    </xf>
    <xf numFmtId="0" fontId="77" fillId="58" borderId="18" xfId="0" applyFont="1" applyFill="1" applyBorder="1" applyAlignment="1" applyProtection="1">
      <alignment horizontal="center" vertical="center"/>
      <protection hidden="1"/>
    </xf>
    <xf numFmtId="3" fontId="70" fillId="58" borderId="74" xfId="0" applyNumberFormat="1" applyFont="1" applyFill="1" applyBorder="1" applyAlignment="1" applyProtection="1">
      <alignment horizontal="center" vertical="center"/>
      <protection hidden="1"/>
    </xf>
    <xf numFmtId="0" fontId="69" fillId="58" borderId="45" xfId="0" applyFont="1" applyFill="1" applyBorder="1" applyAlignment="1" applyProtection="1">
      <alignment horizontal="center" vertical="center"/>
      <protection hidden="1"/>
    </xf>
    <xf numFmtId="0" fontId="69" fillId="58" borderId="18" xfId="0" applyFont="1" applyFill="1" applyBorder="1" applyAlignment="1" applyProtection="1">
      <alignment horizontal="center" vertical="center"/>
      <protection hidden="1"/>
    </xf>
    <xf numFmtId="177" fontId="70" fillId="58" borderId="45" xfId="704" applyFont="1" applyFill="1" applyBorder="1" applyAlignment="1" applyProtection="1">
      <alignment horizontal="center" vertical="center" wrapText="1"/>
      <protection hidden="1"/>
    </xf>
    <xf numFmtId="0" fontId="69" fillId="58" borderId="48" xfId="0" applyFont="1" applyFill="1" applyBorder="1" applyAlignment="1" applyProtection="1">
      <alignment horizontal="center" vertical="center"/>
      <protection hidden="1"/>
    </xf>
    <xf numFmtId="0" fontId="69" fillId="58" borderId="43" xfId="0" applyFont="1" applyFill="1" applyBorder="1" applyAlignment="1" applyProtection="1">
      <alignment horizontal="center" vertical="center"/>
      <protection hidden="1"/>
    </xf>
    <xf numFmtId="3" fontId="70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25" xfId="0" applyNumberFormat="1" applyFont="1" applyFill="1" applyBorder="1" applyAlignment="1" applyProtection="1">
      <alignment horizontal="center" vertical="center" wrapText="1"/>
      <protection hidden="1"/>
    </xf>
    <xf numFmtId="3" fontId="70" fillId="58" borderId="27" xfId="0" applyNumberFormat="1" applyFont="1" applyFill="1" applyBorder="1" applyAlignment="1" applyProtection="1">
      <alignment horizontal="center" vertical="center" wrapText="1"/>
      <protection hidden="1"/>
    </xf>
    <xf numFmtId="177" fontId="70" fillId="58" borderId="63" xfId="704" applyFont="1" applyFill="1" applyBorder="1" applyAlignment="1" applyProtection="1">
      <alignment horizontal="center" vertical="center" wrapText="1"/>
      <protection hidden="1"/>
    </xf>
    <xf numFmtId="0" fontId="69" fillId="58" borderId="63" xfId="0" applyFont="1" applyFill="1" applyBorder="1" applyAlignment="1" applyProtection="1">
      <alignment horizontal="center" vertical="center"/>
      <protection hidden="1"/>
    </xf>
    <xf numFmtId="0" fontId="69" fillId="58" borderId="64" xfId="0" applyFont="1" applyFill="1" applyBorder="1" applyAlignment="1" applyProtection="1">
      <alignment horizontal="center" vertical="center"/>
      <protection hidden="1"/>
    </xf>
    <xf numFmtId="3" fontId="70" fillId="58" borderId="66" xfId="0" applyNumberFormat="1" applyFont="1" applyFill="1" applyBorder="1" applyAlignment="1" applyProtection="1">
      <alignment horizontal="left" vertical="center"/>
      <protection hidden="1"/>
    </xf>
    <xf numFmtId="3" fontId="70" fillId="58" borderId="53" xfId="0" applyNumberFormat="1" applyFont="1" applyFill="1" applyBorder="1" applyAlignment="1" applyProtection="1">
      <alignment horizontal="left" vertical="center"/>
      <protection hidden="1"/>
    </xf>
    <xf numFmtId="177" fontId="70" fillId="58" borderId="48" xfId="704" applyFont="1" applyFill="1" applyBorder="1" applyAlignment="1" applyProtection="1">
      <alignment horizontal="center" vertical="center" wrapText="1"/>
      <protection hidden="1"/>
    </xf>
    <xf numFmtId="3" fontId="70" fillId="58" borderId="33" xfId="0" applyNumberFormat="1" applyFont="1" applyFill="1" applyBorder="1" applyAlignment="1" applyProtection="1">
      <alignment horizontal="center" vertical="center"/>
      <protection hidden="1"/>
    </xf>
    <xf numFmtId="177" fontId="70" fillId="58" borderId="67" xfId="704" applyFont="1" applyFill="1" applyBorder="1" applyAlignment="1" applyProtection="1">
      <alignment horizontal="center" vertical="center" wrapText="1"/>
      <protection hidden="1"/>
    </xf>
    <xf numFmtId="177" fontId="70" fillId="58" borderId="23" xfId="704" applyFont="1" applyFill="1" applyBorder="1" applyAlignment="1" applyProtection="1">
      <alignment horizontal="center" vertical="center" wrapText="1"/>
      <protection hidden="1"/>
    </xf>
    <xf numFmtId="177" fontId="70" fillId="58" borderId="24" xfId="704" applyFont="1" applyFill="1" applyBorder="1" applyAlignment="1" applyProtection="1">
      <alignment horizontal="center" vertical="center" wrapText="1"/>
      <protection hidden="1"/>
    </xf>
    <xf numFmtId="0" fontId="74" fillId="58" borderId="0" xfId="890" applyFont="1" applyFill="1" applyAlignment="1" applyProtection="1">
      <alignment horizontal="center" vertical="center" wrapText="1"/>
      <protection hidden="1"/>
    </xf>
    <xf numFmtId="0" fontId="70" fillId="58" borderId="67" xfId="890" applyFont="1" applyFill="1" applyBorder="1" applyAlignment="1" applyProtection="1">
      <alignment horizontal="center" vertical="center" wrapText="1"/>
      <protection hidden="1"/>
    </xf>
    <xf numFmtId="0" fontId="70" fillId="58" borderId="23" xfId="890" applyFont="1" applyFill="1" applyBorder="1" applyAlignment="1" applyProtection="1">
      <alignment horizontal="center" vertical="center" wrapText="1"/>
      <protection hidden="1"/>
    </xf>
    <xf numFmtId="0" fontId="70" fillId="58" borderId="24" xfId="890" applyFont="1" applyFill="1" applyBorder="1" applyAlignment="1" applyProtection="1">
      <alignment horizontal="center" vertical="center" wrapText="1"/>
      <protection hidden="1"/>
    </xf>
    <xf numFmtId="0" fontId="70" fillId="58" borderId="45" xfId="890" applyFont="1" applyFill="1" applyBorder="1" applyAlignment="1" applyProtection="1">
      <alignment horizontal="center" vertical="center" wrapText="1"/>
      <protection hidden="1"/>
    </xf>
    <xf numFmtId="0" fontId="69" fillId="58" borderId="18" xfId="890" applyFont="1" applyFill="1" applyBorder="1" applyAlignment="1" applyProtection="1">
      <alignment horizontal="center" vertical="center"/>
      <protection hidden="1"/>
    </xf>
    <xf numFmtId="0" fontId="70" fillId="58" borderId="36" xfId="890" applyFont="1" applyFill="1" applyBorder="1" applyAlignment="1" applyProtection="1">
      <alignment horizontal="center" vertical="center" wrapText="1"/>
      <protection hidden="1"/>
    </xf>
    <xf numFmtId="0" fontId="70" fillId="58" borderId="35" xfId="890" applyFont="1" applyFill="1" applyBorder="1" applyAlignment="1" applyProtection="1">
      <alignment horizontal="center" vertical="center"/>
      <protection hidden="1"/>
    </xf>
    <xf numFmtId="0" fontId="70" fillId="58" borderId="61" xfId="890" applyFont="1" applyFill="1" applyBorder="1" applyAlignment="1" applyProtection="1">
      <alignment horizontal="center" vertical="center"/>
      <protection hidden="1"/>
    </xf>
    <xf numFmtId="0" fontId="70" fillId="58" borderId="65" xfId="890" applyFont="1" applyFill="1" applyBorder="1" applyAlignment="1" applyProtection="1">
      <alignment horizontal="center" vertical="center" wrapText="1"/>
      <protection hidden="1"/>
    </xf>
    <xf numFmtId="0" fontId="70" fillId="58" borderId="45" xfId="890" applyFont="1" applyFill="1" applyBorder="1" applyAlignment="1" applyProtection="1">
      <alignment horizontal="center" vertical="center"/>
      <protection hidden="1"/>
    </xf>
    <xf numFmtId="0" fontId="70" fillId="58" borderId="18" xfId="890" applyFont="1" applyFill="1" applyBorder="1" applyAlignment="1" applyProtection="1">
      <alignment horizontal="center" vertical="center"/>
      <protection hidden="1"/>
    </xf>
    <xf numFmtId="177" fontId="70" fillId="58" borderId="16" xfId="704" applyFont="1" applyFill="1" applyBorder="1" applyAlignment="1" applyProtection="1">
      <alignment horizontal="center" vertical="center" wrapText="1"/>
      <protection hidden="1"/>
    </xf>
    <xf numFmtId="177" fontId="70" fillId="58" borderId="42" xfId="704" applyFont="1" applyFill="1" applyBorder="1" applyAlignment="1" applyProtection="1">
      <alignment horizontal="center" vertical="center" wrapText="1"/>
      <protection hidden="1"/>
    </xf>
    <xf numFmtId="0" fontId="70" fillId="58" borderId="31" xfId="890" applyFont="1" applyFill="1" applyBorder="1" applyAlignment="1" applyProtection="1">
      <alignment horizontal="center" vertical="center" wrapText="1"/>
      <protection hidden="1"/>
    </xf>
    <xf numFmtId="0" fontId="70" fillId="58" borderId="0" xfId="890" applyFont="1" applyFill="1" applyBorder="1" applyAlignment="1" applyProtection="1">
      <alignment horizontal="center" vertical="center" wrapText="1"/>
      <protection hidden="1"/>
    </xf>
    <xf numFmtId="0" fontId="70" fillId="58" borderId="44" xfId="890" applyFont="1" applyFill="1" applyBorder="1" applyAlignment="1" applyProtection="1">
      <alignment horizontal="center" vertical="center" wrapText="1"/>
      <protection hidden="1"/>
    </xf>
    <xf numFmtId="0" fontId="70" fillId="58" borderId="46" xfId="890" applyFont="1" applyFill="1" applyBorder="1" applyAlignment="1" applyProtection="1">
      <alignment horizontal="center" vertical="center" wrapText="1"/>
      <protection hidden="1"/>
    </xf>
    <xf numFmtId="0" fontId="70" fillId="58" borderId="47" xfId="890" applyFont="1" applyFill="1" applyBorder="1" applyAlignment="1" applyProtection="1">
      <alignment horizontal="center" vertical="center" wrapText="1"/>
      <protection hidden="1"/>
    </xf>
    <xf numFmtId="0" fontId="70" fillId="58" borderId="48" xfId="890" applyFont="1" applyFill="1" applyBorder="1" applyAlignment="1" applyProtection="1">
      <alignment horizontal="center" vertical="center" wrapText="1"/>
      <protection hidden="1"/>
    </xf>
    <xf numFmtId="0" fontId="82" fillId="58" borderId="0" xfId="890" applyFont="1" applyFill="1" applyAlignment="1" applyProtection="1">
      <alignment horizontal="center" vertical="center"/>
      <protection hidden="1"/>
    </xf>
    <xf numFmtId="0" fontId="70" fillId="58" borderId="48" xfId="890" applyFont="1" applyFill="1" applyBorder="1" applyAlignment="1" applyProtection="1">
      <alignment horizontal="center" vertical="center"/>
      <protection hidden="1"/>
    </xf>
    <xf numFmtId="0" fontId="70" fillId="58" borderId="43" xfId="890" applyFont="1" applyFill="1" applyBorder="1" applyAlignment="1" applyProtection="1">
      <alignment horizontal="center" vertical="center"/>
      <protection hidden="1"/>
    </xf>
    <xf numFmtId="0" fontId="75" fillId="58" borderId="0" xfId="890" applyFont="1" applyFill="1" applyBorder="1" applyAlignment="1" applyProtection="1">
      <alignment horizontal="center" vertical="center" wrapText="1"/>
      <protection hidden="1"/>
    </xf>
    <xf numFmtId="0" fontId="70" fillId="58" borderId="33" xfId="890" applyFont="1" applyFill="1" applyBorder="1" applyAlignment="1" applyProtection="1">
      <alignment horizontal="center" vertical="center" wrapText="1"/>
      <protection hidden="1"/>
    </xf>
    <xf numFmtId="0" fontId="70" fillId="58" borderId="32" xfId="890" applyFont="1" applyFill="1" applyBorder="1" applyAlignment="1" applyProtection="1">
      <alignment horizontal="center" vertical="center" wrapText="1"/>
      <protection hidden="1"/>
    </xf>
    <xf numFmtId="0" fontId="75" fillId="58" borderId="0" xfId="890" applyFont="1" applyFill="1" applyAlignment="1" applyProtection="1">
      <alignment horizontal="center" vertical="center"/>
      <protection hidden="1"/>
    </xf>
    <xf numFmtId="177" fontId="70" fillId="58" borderId="55" xfId="704" applyFont="1" applyFill="1" applyBorder="1" applyAlignment="1" applyProtection="1">
      <alignment horizontal="center" vertical="center" wrapText="1"/>
      <protection hidden="1"/>
    </xf>
    <xf numFmtId="177" fontId="70" fillId="58" borderId="56" xfId="704" applyFont="1" applyFill="1" applyBorder="1" applyAlignment="1" applyProtection="1">
      <alignment horizontal="center" vertical="center" wrapText="1"/>
      <protection hidden="1"/>
    </xf>
    <xf numFmtId="0" fontId="75" fillId="58" borderId="0" xfId="890" applyFont="1" applyFill="1" applyBorder="1" applyAlignment="1" applyProtection="1">
      <alignment horizontal="center" vertical="center"/>
      <protection hidden="1"/>
    </xf>
    <xf numFmtId="0" fontId="70" fillId="58" borderId="51" xfId="890" applyFont="1" applyFill="1" applyBorder="1" applyAlignment="1" applyProtection="1">
      <alignment horizontal="center" vertical="center" wrapText="1"/>
      <protection hidden="1"/>
    </xf>
    <xf numFmtId="0" fontId="78" fillId="58" borderId="65" xfId="890" applyFont="1" applyFill="1" applyBorder="1" applyAlignment="1" applyProtection="1">
      <alignment horizontal="center" vertical="center" wrapText="1"/>
      <protection hidden="1"/>
    </xf>
    <xf numFmtId="0" fontId="78" fillId="58" borderId="45" xfId="890" applyFont="1" applyFill="1" applyBorder="1" applyAlignment="1" applyProtection="1">
      <alignment horizontal="center" vertical="center" wrapText="1"/>
      <protection hidden="1"/>
    </xf>
    <xf numFmtId="0" fontId="78" fillId="58" borderId="18" xfId="890" applyFont="1" applyFill="1" applyBorder="1" applyAlignment="1" applyProtection="1">
      <alignment horizontal="center" vertical="center" wrapText="1"/>
      <protection hidden="1"/>
    </xf>
    <xf numFmtId="0" fontId="70" fillId="58" borderId="35" xfId="890" applyFont="1" applyFill="1" applyBorder="1" applyAlignment="1" applyProtection="1">
      <alignment horizontal="center" vertical="center" wrapText="1"/>
      <protection hidden="1"/>
    </xf>
    <xf numFmtId="0" fontId="70" fillId="58" borderId="50" xfId="890" applyFont="1" applyFill="1" applyBorder="1" applyAlignment="1" applyProtection="1">
      <alignment horizontal="center" vertical="center" wrapText="1"/>
      <protection hidden="1"/>
    </xf>
    <xf numFmtId="0" fontId="70" fillId="58" borderId="49" xfId="890" applyFont="1" applyFill="1" applyBorder="1" applyAlignment="1" applyProtection="1">
      <alignment horizontal="center" vertical="center" wrapText="1"/>
      <protection hidden="1"/>
    </xf>
    <xf numFmtId="0" fontId="78" fillId="58" borderId="33" xfId="890" applyFont="1" applyFill="1" applyBorder="1" applyAlignment="1" applyProtection="1">
      <alignment horizontal="center" vertical="center" wrapText="1"/>
      <protection hidden="1"/>
    </xf>
    <xf numFmtId="0" fontId="78" fillId="58" borderId="41" xfId="890" applyFont="1" applyFill="1" applyBorder="1" applyAlignment="1" applyProtection="1">
      <alignment horizontal="center" vertical="center" wrapText="1"/>
      <protection hidden="1"/>
    </xf>
    <xf numFmtId="0" fontId="78" fillId="58" borderId="25" xfId="890" applyFont="1" applyFill="1" applyBorder="1" applyAlignment="1" applyProtection="1">
      <alignment horizontal="center" vertical="center" wrapText="1"/>
      <protection hidden="1"/>
    </xf>
    <xf numFmtId="0" fontId="78" fillId="58" borderId="32" xfId="890" applyFont="1" applyFill="1" applyBorder="1" applyAlignment="1" applyProtection="1">
      <alignment horizontal="center" vertical="center" wrapText="1"/>
      <protection hidden="1"/>
    </xf>
    <xf numFmtId="0" fontId="78" fillId="58" borderId="75" xfId="890" applyFont="1" applyFill="1" applyBorder="1" applyAlignment="1" applyProtection="1">
      <alignment horizontal="center" vertical="center" wrapText="1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0" fontId="70" fillId="58" borderId="92" xfId="0" applyFont="1" applyFill="1" applyBorder="1" applyAlignment="1" applyProtection="1">
      <alignment horizontal="left" vertical="center" shrinkToFit="1"/>
      <protection hidden="1"/>
    </xf>
    <xf numFmtId="0" fontId="70" fillId="58" borderId="0" xfId="0" applyFont="1" applyFill="1" applyBorder="1" applyAlignment="1" applyProtection="1">
      <alignment horizontal="left" vertical="center" shrinkToFit="1"/>
      <protection hidden="1"/>
    </xf>
    <xf numFmtId="41" fontId="70" fillId="58" borderId="90" xfId="0" applyNumberFormat="1" applyFont="1" applyFill="1" applyBorder="1" applyAlignment="1" applyProtection="1">
      <alignment horizontal="center" vertical="center"/>
      <protection hidden="1"/>
    </xf>
    <xf numFmtId="41" fontId="70" fillId="58" borderId="91" xfId="0" applyNumberFormat="1" applyFont="1" applyFill="1" applyBorder="1" applyAlignment="1" applyProtection="1">
      <alignment horizontal="center" vertical="center"/>
      <protection hidden="1"/>
    </xf>
    <xf numFmtId="0" fontId="70" fillId="58" borderId="105" xfId="0" applyFont="1" applyFill="1" applyBorder="1" applyAlignment="1" applyProtection="1">
      <alignment horizontal="left" vertical="center" shrinkToFit="1"/>
      <protection hidden="1"/>
    </xf>
    <xf numFmtId="0" fontId="70" fillId="58" borderId="90" xfId="0" applyFont="1" applyFill="1" applyBorder="1" applyAlignment="1" applyProtection="1">
      <alignment horizontal="left" vertical="center" shrinkToFit="1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177" fontId="70" fillId="58" borderId="62" xfId="704" applyFont="1" applyFill="1" applyBorder="1" applyAlignment="1" applyProtection="1">
      <alignment horizontal="center" vertical="center" wrapText="1"/>
      <protection hidden="1"/>
    </xf>
    <xf numFmtId="177" fontId="70" fillId="58" borderId="33" xfId="704" applyFont="1" applyFill="1" applyBorder="1" applyAlignment="1" applyProtection="1">
      <alignment horizontal="center" vertical="center" wrapText="1"/>
      <protection hidden="1"/>
    </xf>
    <xf numFmtId="177" fontId="70" fillId="58" borderId="92" xfId="704" applyFont="1" applyFill="1" applyBorder="1" applyAlignment="1" applyProtection="1">
      <alignment horizontal="center" vertical="center" wrapText="1"/>
      <protection hidden="1"/>
    </xf>
    <xf numFmtId="177" fontId="70" fillId="58" borderId="0" xfId="704" applyFont="1" applyFill="1" applyBorder="1" applyAlignment="1" applyProtection="1">
      <alignment horizontal="center" vertical="center" wrapText="1"/>
      <protection hidden="1"/>
    </xf>
    <xf numFmtId="177" fontId="70" fillId="58" borderId="72" xfId="704" applyFont="1" applyFill="1" applyBorder="1" applyAlignment="1" applyProtection="1">
      <alignment horizontal="center" vertical="center" wrapText="1"/>
      <protection hidden="1"/>
    </xf>
    <xf numFmtId="177" fontId="70" fillId="58" borderId="44" xfId="704" applyFont="1" applyFill="1" applyBorder="1" applyAlignment="1" applyProtection="1">
      <alignment horizontal="center" vertical="center" wrapText="1"/>
      <protection hidden="1"/>
    </xf>
    <xf numFmtId="0" fontId="70" fillId="58" borderId="40" xfId="0" applyFont="1" applyFill="1" applyBorder="1" applyAlignment="1" applyProtection="1">
      <alignment horizontal="center" vertical="center" wrapText="1"/>
      <protection hidden="1"/>
    </xf>
    <xf numFmtId="0" fontId="70" fillId="58" borderId="61" xfId="0" applyFont="1" applyFill="1" applyBorder="1" applyAlignment="1" applyProtection="1">
      <alignment horizontal="center" vertical="center" wrapText="1"/>
      <protection hidden="1"/>
    </xf>
    <xf numFmtId="2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249" fontId="79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29" xfId="0" applyFont="1" applyFill="1" applyBorder="1" applyAlignment="1" applyProtection="1">
      <alignment horizontal="center" vertical="center" wrapText="1"/>
      <protection hidden="1"/>
    </xf>
    <xf numFmtId="0" fontId="70" fillId="58" borderId="23" xfId="0" applyFont="1" applyFill="1" applyBorder="1" applyAlignment="1" applyProtection="1">
      <alignment horizontal="center" vertical="center" wrapText="1"/>
      <protection hidden="1"/>
    </xf>
    <xf numFmtId="0" fontId="70" fillId="58" borderId="67" xfId="0" applyFont="1" applyFill="1" applyBorder="1" applyAlignment="1" applyProtection="1">
      <alignment horizontal="center" vertical="center" wrapText="1"/>
      <protection hidden="1"/>
    </xf>
    <xf numFmtId="0" fontId="70" fillId="58" borderId="24" xfId="0" applyFont="1" applyFill="1" applyBorder="1" applyAlignment="1" applyProtection="1">
      <alignment horizontal="center" vertical="center" wrapText="1"/>
      <protection hidden="1"/>
    </xf>
    <xf numFmtId="0" fontId="70" fillId="58" borderId="22" xfId="0" applyFont="1" applyFill="1" applyBorder="1" applyAlignment="1" applyProtection="1">
      <alignment horizontal="center" vertical="center" wrapText="1"/>
      <protection hidden="1"/>
    </xf>
    <xf numFmtId="0" fontId="70" fillId="58" borderId="31" xfId="0" applyFont="1" applyFill="1" applyBorder="1" applyAlignment="1" applyProtection="1">
      <alignment horizontal="center" vertical="center" wrapText="1"/>
      <protection hidden="1"/>
    </xf>
    <xf numFmtId="0" fontId="70" fillId="58" borderId="44" xfId="0" applyFont="1" applyFill="1" applyBorder="1" applyAlignment="1" applyProtection="1">
      <alignment horizontal="center" vertical="center" wrapText="1"/>
      <protection hidden="1"/>
    </xf>
    <xf numFmtId="0" fontId="70" fillId="58" borderId="66" xfId="0" applyFont="1" applyFill="1" applyBorder="1" applyAlignment="1" applyProtection="1">
      <alignment horizontal="center" vertical="center" wrapText="1"/>
      <protection hidden="1"/>
    </xf>
    <xf numFmtId="0" fontId="70" fillId="58" borderId="36" xfId="0" applyFont="1" applyFill="1" applyBorder="1" applyAlignment="1" applyProtection="1">
      <alignment horizontal="center" vertical="center" wrapText="1"/>
      <protection hidden="1"/>
    </xf>
    <xf numFmtId="0" fontId="70" fillId="58" borderId="76" xfId="0" applyFont="1" applyFill="1" applyBorder="1" applyAlignment="1" applyProtection="1">
      <alignment horizontal="center" vertical="center" wrapText="1"/>
      <protection hidden="1"/>
    </xf>
    <xf numFmtId="0" fontId="70" fillId="58" borderId="77" xfId="0" applyFont="1" applyFill="1" applyBorder="1" applyAlignment="1" applyProtection="1">
      <alignment horizontal="center" vertical="center" wrapText="1"/>
      <protection hidden="1"/>
    </xf>
    <xf numFmtId="0" fontId="70" fillId="58" borderId="68" xfId="0" applyFont="1" applyFill="1" applyBorder="1" applyAlignment="1" applyProtection="1">
      <alignment horizontal="center" vertical="center" wrapText="1"/>
      <protection hidden="1"/>
    </xf>
    <xf numFmtId="184" fontId="74" fillId="58" borderId="0" xfId="0" applyNumberFormat="1" applyFont="1" applyFill="1" applyAlignment="1" applyProtection="1">
      <alignment horizontal="center" vertical="center"/>
      <protection hidden="1"/>
    </xf>
    <xf numFmtId="0" fontId="70" fillId="58" borderId="47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48" xfId="0" applyNumberFormat="1" applyFont="1" applyFill="1" applyBorder="1" applyAlignment="1" applyProtection="1">
      <alignment horizontal="center" vertical="center"/>
      <protection hidden="1"/>
    </xf>
    <xf numFmtId="0" fontId="70" fillId="58" borderId="43" xfId="0" applyNumberFormat="1" applyFont="1" applyFill="1" applyBorder="1" applyAlignment="1" applyProtection="1">
      <alignment horizontal="center" vertical="center"/>
      <protection hidden="1"/>
    </xf>
    <xf numFmtId="0" fontId="70" fillId="58" borderId="46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45" xfId="0" applyNumberFormat="1" applyFont="1" applyFill="1" applyBorder="1" applyAlignment="1" applyProtection="1">
      <alignment horizontal="center" vertical="center"/>
      <protection hidden="1"/>
    </xf>
    <xf numFmtId="0" fontId="70" fillId="58" borderId="18" xfId="0" applyNumberFormat="1" applyFont="1" applyFill="1" applyBorder="1" applyAlignment="1" applyProtection="1">
      <alignment horizontal="center" vertical="center"/>
      <protection hidden="1"/>
    </xf>
    <xf numFmtId="184" fontId="70" fillId="58" borderId="33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41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0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16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44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42" xfId="704" applyNumberFormat="1" applyFont="1" applyFill="1" applyBorder="1" applyAlignment="1" applyProtection="1">
      <alignment horizontal="center" vertical="center" wrapText="1"/>
      <protection hidden="1"/>
    </xf>
    <xf numFmtId="0" fontId="70" fillId="0" borderId="36" xfId="0" applyNumberFormat="1" applyFont="1" applyFill="1" applyBorder="1" applyAlignment="1" applyProtection="1">
      <alignment horizontal="center" vertical="center" wrapText="1"/>
      <protection hidden="1"/>
    </xf>
    <xf numFmtId="0" fontId="70" fillId="0" borderId="35" xfId="0" applyNumberFormat="1" applyFont="1" applyFill="1" applyBorder="1" applyAlignment="1" applyProtection="1">
      <alignment horizontal="center" vertical="center"/>
      <protection hidden="1"/>
    </xf>
    <xf numFmtId="0" fontId="70" fillId="0" borderId="61" xfId="0" applyNumberFormat="1" applyFont="1" applyFill="1" applyBorder="1" applyAlignment="1" applyProtection="1">
      <alignment horizontal="center" vertical="center"/>
      <protection hidden="1"/>
    </xf>
    <xf numFmtId="0" fontId="70" fillId="58" borderId="36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5" xfId="0" applyNumberFormat="1" applyFont="1" applyFill="1" applyBorder="1" applyAlignment="1" applyProtection="1">
      <alignment horizontal="center" vertical="center"/>
      <protection hidden="1"/>
    </xf>
    <xf numFmtId="0" fontId="70" fillId="58" borderId="61" xfId="0" applyNumberFormat="1" applyFont="1" applyFill="1" applyBorder="1" applyAlignment="1" applyProtection="1">
      <alignment horizontal="center" vertical="center"/>
      <protection hidden="1"/>
    </xf>
    <xf numFmtId="0" fontId="70" fillId="0" borderId="46" xfId="0" applyNumberFormat="1" applyFont="1" applyFill="1" applyBorder="1" applyAlignment="1" applyProtection="1">
      <alignment horizontal="center" vertical="center" wrapText="1"/>
      <protection hidden="1"/>
    </xf>
    <xf numFmtId="0" fontId="70" fillId="0" borderId="45" xfId="0" applyNumberFormat="1" applyFont="1" applyFill="1" applyBorder="1" applyAlignment="1" applyProtection="1">
      <alignment horizontal="center" vertical="center"/>
      <protection hidden="1"/>
    </xf>
    <xf numFmtId="0" fontId="70" fillId="0" borderId="18" xfId="0" applyNumberFormat="1" applyFont="1" applyFill="1" applyBorder="1" applyAlignment="1" applyProtection="1">
      <alignment horizontal="center" vertical="center"/>
      <protection hidden="1"/>
    </xf>
    <xf numFmtId="49" fontId="70" fillId="58" borderId="46" xfId="0" applyNumberFormat="1" applyFont="1" applyFill="1" applyBorder="1" applyAlignment="1" applyProtection="1">
      <alignment horizontal="center" vertical="center" wrapText="1"/>
      <protection hidden="1"/>
    </xf>
    <xf numFmtId="49" fontId="70" fillId="58" borderId="45" xfId="0" applyNumberFormat="1" applyFont="1" applyFill="1" applyBorder="1" applyAlignment="1" applyProtection="1">
      <alignment horizontal="center" vertical="center"/>
      <protection hidden="1"/>
    </xf>
    <xf numFmtId="49" fontId="70" fillId="58" borderId="18" xfId="0" applyNumberFormat="1" applyFont="1" applyFill="1" applyBorder="1" applyAlignment="1" applyProtection="1">
      <alignment horizontal="center" vertical="center"/>
      <protection hidden="1"/>
    </xf>
    <xf numFmtId="184" fontId="70" fillId="58" borderId="62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17" xfId="704" applyNumberFormat="1" applyFont="1" applyFill="1" applyBorder="1" applyAlignment="1" applyProtection="1">
      <alignment horizontal="center" vertical="center" wrapText="1"/>
      <protection hidden="1"/>
    </xf>
    <xf numFmtId="184" fontId="70" fillId="58" borderId="72" xfId="704" applyNumberFormat="1" applyFont="1" applyFill="1" applyBorder="1" applyAlignment="1" applyProtection="1">
      <alignment horizontal="center" vertical="center" wrapText="1"/>
      <protection hidden="1"/>
    </xf>
    <xf numFmtId="0" fontId="79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0" applyFont="1" applyFill="1" applyBorder="1" applyProtection="1">
      <protection hidden="1"/>
    </xf>
    <xf numFmtId="177" fontId="231" fillId="22" borderId="33" xfId="704" applyFont="1" applyFill="1" applyBorder="1" applyAlignment="1" applyProtection="1">
      <alignment horizontal="center" vertical="center" wrapText="1"/>
      <protection hidden="1"/>
    </xf>
    <xf numFmtId="177" fontId="231" fillId="22" borderId="41" xfId="704" applyFont="1" applyFill="1" applyBorder="1" applyAlignment="1" applyProtection="1">
      <alignment horizontal="center" vertical="center" wrapText="1"/>
      <protection hidden="1"/>
    </xf>
    <xf numFmtId="177" fontId="231" fillId="22" borderId="0" xfId="704" applyFont="1" applyFill="1" applyBorder="1" applyAlignment="1" applyProtection="1">
      <alignment horizontal="center" vertical="center" wrapText="1"/>
      <protection hidden="1"/>
    </xf>
    <xf numFmtId="177" fontId="231" fillId="22" borderId="16" xfId="704" applyFont="1" applyFill="1" applyBorder="1" applyAlignment="1" applyProtection="1">
      <alignment horizontal="center" vertical="center" wrapText="1"/>
      <protection hidden="1"/>
    </xf>
    <xf numFmtId="177" fontId="231" fillId="22" borderId="44" xfId="704" applyFont="1" applyFill="1" applyBorder="1" applyAlignment="1" applyProtection="1">
      <alignment horizontal="center" vertical="center" wrapText="1"/>
      <protection hidden="1"/>
    </xf>
    <xf numFmtId="177" fontId="231" fillId="22" borderId="42" xfId="704" applyFont="1" applyFill="1" applyBorder="1" applyAlignment="1" applyProtection="1">
      <alignment horizontal="center" vertical="center" wrapText="1"/>
      <protection hidden="1"/>
    </xf>
    <xf numFmtId="177" fontId="231" fillId="22" borderId="34" xfId="704" applyFont="1" applyFill="1" applyBorder="1" applyAlignment="1" applyProtection="1">
      <alignment horizontal="center" vertical="center" wrapText="1"/>
      <protection hidden="1"/>
    </xf>
    <xf numFmtId="177" fontId="231" fillId="22" borderId="55" xfId="704" applyFont="1" applyFill="1" applyBorder="1" applyAlignment="1" applyProtection="1">
      <alignment horizontal="center" vertical="center"/>
      <protection hidden="1"/>
    </xf>
    <xf numFmtId="177" fontId="231" fillId="22" borderId="56" xfId="704" applyFont="1" applyFill="1" applyBorder="1" applyAlignment="1" applyProtection="1">
      <alignment horizontal="center" vertical="center"/>
      <protection hidden="1"/>
    </xf>
    <xf numFmtId="3" fontId="231" fillId="22" borderId="66" xfId="0" applyNumberFormat="1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Alignment="1" applyProtection="1">
      <alignment horizontal="center" vertical="center"/>
      <protection hidden="1"/>
    </xf>
    <xf numFmtId="3" fontId="231" fillId="22" borderId="70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31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40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78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51" xfId="0" applyNumberFormat="1" applyFont="1" applyFill="1" applyBorder="1" applyAlignment="1" applyProtection="1">
      <alignment horizontal="center" vertical="center" wrapText="1"/>
      <protection hidden="1"/>
    </xf>
    <xf numFmtId="0" fontId="231" fillId="22" borderId="29" xfId="0" applyFont="1" applyFill="1" applyBorder="1" applyAlignment="1" applyProtection="1">
      <alignment horizontal="center" vertical="center" wrapText="1"/>
      <protection hidden="1"/>
    </xf>
    <xf numFmtId="0" fontId="231" fillId="22" borderId="31" xfId="0" applyFont="1" applyFill="1" applyBorder="1" applyAlignment="1" applyProtection="1">
      <alignment horizontal="center" vertical="center" wrapText="1"/>
      <protection hidden="1"/>
    </xf>
    <xf numFmtId="0" fontId="231" fillId="22" borderId="25" xfId="0" applyFont="1" applyFill="1" applyBorder="1" applyAlignment="1" applyProtection="1">
      <alignment horizontal="center" vertical="center" wrapText="1"/>
      <protection hidden="1"/>
    </xf>
    <xf numFmtId="0" fontId="231" fillId="22" borderId="0" xfId="0" applyFont="1" applyFill="1" applyBorder="1" applyAlignment="1" applyProtection="1">
      <alignment horizontal="center" vertical="center" wrapText="1"/>
      <protection hidden="1"/>
    </xf>
    <xf numFmtId="0" fontId="231" fillId="22" borderId="30" xfId="0" applyFont="1" applyFill="1" applyBorder="1" applyAlignment="1" applyProtection="1">
      <alignment horizontal="center" vertical="center" wrapText="1"/>
      <protection hidden="1"/>
    </xf>
    <xf numFmtId="0" fontId="231" fillId="22" borderId="32" xfId="0" applyFont="1" applyFill="1" applyBorder="1" applyAlignment="1" applyProtection="1">
      <alignment horizontal="center" vertical="center" wrapText="1"/>
      <protection hidden="1"/>
    </xf>
    <xf numFmtId="3" fontId="231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21" xfId="0" applyNumberFormat="1" applyFont="1" applyFill="1" applyBorder="1" applyAlignment="1" applyProtection="1">
      <alignment horizontal="center" vertical="center" wrapText="1"/>
      <protection hidden="1"/>
    </xf>
    <xf numFmtId="0" fontId="231" fillId="22" borderId="40" xfId="0" applyFont="1" applyFill="1" applyBorder="1" applyAlignment="1" applyProtection="1">
      <alignment horizontal="center" vertical="center" wrapText="1"/>
      <protection hidden="1"/>
    </xf>
    <xf numFmtId="0" fontId="231" fillId="22" borderId="21" xfId="0" applyFont="1" applyFill="1" applyBorder="1" applyAlignment="1" applyProtection="1">
      <alignment horizontal="center" vertical="center" wrapText="1"/>
      <protection hidden="1"/>
    </xf>
    <xf numFmtId="0" fontId="231" fillId="22" borderId="51" xfId="0" applyFont="1" applyFill="1" applyBorder="1" applyAlignment="1" applyProtection="1">
      <alignment horizontal="center" vertical="center" wrapText="1"/>
      <protection hidden="1"/>
    </xf>
    <xf numFmtId="0" fontId="231" fillId="22" borderId="79" xfId="0" applyFont="1" applyFill="1" applyBorder="1" applyAlignment="1" applyProtection="1">
      <alignment horizontal="center" vertical="center" wrapText="1"/>
      <protection hidden="1"/>
    </xf>
    <xf numFmtId="0" fontId="231" fillId="22" borderId="16" xfId="0" applyFont="1" applyFill="1" applyBorder="1" applyAlignment="1" applyProtection="1">
      <alignment horizontal="center" vertical="center" wrapText="1"/>
      <protection hidden="1"/>
    </xf>
    <xf numFmtId="0" fontId="231" fillId="22" borderId="75" xfId="0" applyFont="1" applyFill="1" applyBorder="1" applyAlignment="1" applyProtection="1">
      <alignment horizontal="center" vertical="center" wrapText="1"/>
      <protection hidden="1"/>
    </xf>
    <xf numFmtId="0" fontId="231" fillId="22" borderId="70" xfId="0" applyFont="1" applyFill="1" applyBorder="1" applyAlignment="1" applyProtection="1">
      <alignment horizontal="center" vertical="center" wrapText="1"/>
      <protection hidden="1"/>
    </xf>
    <xf numFmtId="0" fontId="231" fillId="22" borderId="92" xfId="0" applyFont="1" applyFill="1" applyBorder="1" applyAlignment="1" applyProtection="1">
      <alignment horizontal="center" vertical="center" wrapText="1"/>
      <protection hidden="1"/>
    </xf>
    <xf numFmtId="0" fontId="231" fillId="22" borderId="78" xfId="0" applyFont="1" applyFill="1" applyBorder="1" applyAlignment="1" applyProtection="1">
      <alignment horizontal="center" vertical="center" wrapText="1"/>
      <protection hidden="1"/>
    </xf>
    <xf numFmtId="3" fontId="231" fillId="22" borderId="29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30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45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48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35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61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15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68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47" xfId="0" applyNumberFormat="1" applyFont="1" applyFill="1" applyBorder="1" applyAlignment="1" applyProtection="1">
      <alignment horizontal="center" vertical="center"/>
      <protection hidden="1"/>
    </xf>
    <xf numFmtId="0" fontId="231" fillId="22" borderId="55" xfId="0" applyFont="1" applyFill="1" applyBorder="1" applyAlignment="1" applyProtection="1">
      <alignment horizontal="center" vertical="center" wrapText="1"/>
      <protection hidden="1"/>
    </xf>
    <xf numFmtId="0" fontId="231" fillId="22" borderId="37" xfId="0" applyFont="1" applyFill="1" applyBorder="1" applyAlignment="1" applyProtection="1">
      <alignment horizontal="center" vertical="center" wrapText="1"/>
      <protection hidden="1"/>
    </xf>
    <xf numFmtId="0" fontId="231" fillId="22" borderId="66" xfId="0" applyFont="1" applyFill="1" applyBorder="1" applyAlignment="1" applyProtection="1">
      <alignment horizontal="center" vertical="center" wrapText="1"/>
      <protection hidden="1"/>
    </xf>
    <xf numFmtId="0" fontId="231" fillId="22" borderId="36" xfId="0" applyFont="1" applyFill="1" applyBorder="1" applyAlignment="1" applyProtection="1">
      <alignment horizontal="center" vertical="center"/>
      <protection hidden="1"/>
    </xf>
    <xf numFmtId="177" fontId="231" fillId="22" borderId="29" xfId="704" applyFont="1" applyFill="1" applyBorder="1" applyAlignment="1" applyProtection="1">
      <alignment horizontal="center" vertical="center" wrapText="1"/>
      <protection hidden="1"/>
    </xf>
    <xf numFmtId="177" fontId="231" fillId="22" borderId="79" xfId="704" applyFont="1" applyFill="1" applyBorder="1" applyAlignment="1" applyProtection="1">
      <alignment horizontal="center" vertical="center" wrapText="1"/>
      <protection hidden="1"/>
    </xf>
    <xf numFmtId="177" fontId="231" fillId="22" borderId="25" xfId="704" applyFont="1" applyFill="1" applyBorder="1" applyAlignment="1" applyProtection="1">
      <alignment horizontal="center" vertical="center" wrapText="1"/>
      <protection hidden="1"/>
    </xf>
    <xf numFmtId="177" fontId="231" fillId="22" borderId="30" xfId="704" applyFont="1" applyFill="1" applyBorder="1" applyAlignment="1" applyProtection="1">
      <alignment horizontal="center" vertical="center" wrapText="1"/>
      <protection hidden="1"/>
    </xf>
    <xf numFmtId="177" fontId="231" fillId="22" borderId="75" xfId="704" applyFont="1" applyFill="1" applyBorder="1" applyAlignment="1" applyProtection="1">
      <alignment horizontal="center" vertical="center" wrapText="1"/>
      <protection hidden="1"/>
    </xf>
    <xf numFmtId="0" fontId="233" fillId="22" borderId="0" xfId="0" applyFont="1" applyFill="1" applyBorder="1" applyAlignment="1" applyProtection="1">
      <alignment horizontal="center" vertical="center"/>
      <protection hidden="1"/>
    </xf>
    <xf numFmtId="0" fontId="235" fillId="22" borderId="0" xfId="0" applyFont="1" applyFill="1" applyBorder="1" applyAlignment="1" applyProtection="1">
      <alignment horizontal="center" vertical="center"/>
      <protection hidden="1"/>
    </xf>
    <xf numFmtId="0" fontId="235" fillId="22" borderId="0" xfId="0" applyFont="1" applyFill="1" applyAlignment="1" applyProtection="1">
      <alignment horizontal="center" vertical="center"/>
      <protection hidden="1"/>
    </xf>
    <xf numFmtId="0" fontId="231" fillId="22" borderId="47" xfId="0" applyFont="1" applyFill="1" applyBorder="1" applyAlignment="1" applyProtection="1">
      <alignment horizontal="center" vertical="center"/>
      <protection hidden="1"/>
    </xf>
    <xf numFmtId="0" fontId="231" fillId="22" borderId="66" xfId="0" applyFont="1" applyFill="1" applyBorder="1" applyAlignment="1" applyProtection="1">
      <alignment horizontal="center" vertical="center"/>
      <protection hidden="1"/>
    </xf>
    <xf numFmtId="0" fontId="231" fillId="22" borderId="53" xfId="0" applyFont="1" applyFill="1" applyBorder="1" applyAlignment="1" applyProtection="1">
      <alignment horizontal="center" vertical="center"/>
      <protection hidden="1"/>
    </xf>
    <xf numFmtId="177" fontId="231" fillId="22" borderId="53" xfId="704" applyFont="1" applyFill="1" applyBorder="1" applyAlignment="1" applyProtection="1">
      <alignment horizontal="center" vertical="center" wrapText="1"/>
      <protection hidden="1"/>
    </xf>
    <xf numFmtId="177" fontId="231" fillId="22" borderId="38" xfId="704" applyFont="1" applyFill="1" applyBorder="1" applyAlignment="1" applyProtection="1">
      <alignment horizontal="center" vertical="center"/>
      <protection hidden="1"/>
    </xf>
    <xf numFmtId="177" fontId="231" fillId="22" borderId="54" xfId="704" applyFont="1" applyFill="1" applyBorder="1" applyAlignment="1" applyProtection="1">
      <alignment horizontal="center" vertical="center"/>
      <protection hidden="1"/>
    </xf>
    <xf numFmtId="0" fontId="231" fillId="22" borderId="34" xfId="0" applyFont="1" applyFill="1" applyBorder="1" applyAlignment="1" applyProtection="1">
      <alignment horizontal="center" vertical="center"/>
      <protection hidden="1"/>
    </xf>
    <xf numFmtId="0" fontId="236" fillId="22" borderId="49" xfId="0" applyFont="1" applyFill="1" applyBorder="1" applyAlignment="1" applyProtection="1">
      <alignment horizontal="center" vertical="center" wrapText="1"/>
      <protection hidden="1"/>
    </xf>
    <xf numFmtId="0" fontId="236" fillId="22" borderId="41" xfId="0" applyFont="1" applyFill="1" applyBorder="1" applyAlignment="1" applyProtection="1">
      <alignment horizontal="center" vertical="center" wrapText="1"/>
      <protection hidden="1"/>
    </xf>
    <xf numFmtId="0" fontId="236" fillId="22" borderId="25" xfId="0" applyFont="1" applyFill="1" applyBorder="1" applyAlignment="1" applyProtection="1">
      <alignment horizontal="center" vertical="center" wrapText="1"/>
      <protection hidden="1"/>
    </xf>
    <xf numFmtId="0" fontId="236" fillId="22" borderId="16" xfId="0" applyFont="1" applyFill="1" applyBorder="1" applyAlignment="1" applyProtection="1">
      <alignment horizontal="center" vertical="center" wrapText="1"/>
      <protection hidden="1"/>
    </xf>
    <xf numFmtId="0" fontId="236" fillId="22" borderId="30" xfId="0" applyFont="1" applyFill="1" applyBorder="1" applyAlignment="1" applyProtection="1">
      <alignment horizontal="center" vertical="center" wrapText="1"/>
      <protection hidden="1"/>
    </xf>
    <xf numFmtId="0" fontId="236" fillId="22" borderId="75" xfId="0" applyFont="1" applyFill="1" applyBorder="1" applyAlignment="1" applyProtection="1">
      <alignment horizontal="center" vertical="center" wrapText="1"/>
      <protection hidden="1"/>
    </xf>
    <xf numFmtId="3" fontId="231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53" xfId="0" applyNumberFormat="1" applyFont="1" applyFill="1" applyBorder="1" applyAlignment="1" applyProtection="1">
      <alignment horizontal="center" vertical="center"/>
      <protection hidden="1"/>
    </xf>
    <xf numFmtId="3" fontId="231" fillId="22" borderId="67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31" fillId="22" borderId="27" xfId="0" applyNumberFormat="1" applyFont="1" applyFill="1" applyBorder="1" applyAlignment="1" applyProtection="1">
      <alignment horizontal="center" vertical="center" wrapText="1"/>
      <protection hidden="1"/>
    </xf>
    <xf numFmtId="0" fontId="231" fillId="22" borderId="48" xfId="0" applyFont="1" applyFill="1" applyBorder="1" applyAlignment="1" applyProtection="1">
      <alignment horizontal="center" vertical="center" wrapText="1"/>
      <protection hidden="1"/>
    </xf>
    <xf numFmtId="0" fontId="231" fillId="22" borderId="35" xfId="0" applyFont="1" applyFill="1" applyBorder="1" applyAlignment="1" applyProtection="1">
      <alignment horizontal="center" vertical="center" wrapText="1"/>
      <protection hidden="1"/>
    </xf>
    <xf numFmtId="0" fontId="231" fillId="22" borderId="37" xfId="0" applyFont="1" applyFill="1" applyBorder="1" applyAlignment="1" applyProtection="1">
      <alignment horizontal="center" vertical="center"/>
      <protection hidden="1"/>
    </xf>
    <xf numFmtId="0" fontId="231" fillId="22" borderId="35" xfId="0" applyFont="1" applyFill="1" applyBorder="1" applyAlignment="1" applyProtection="1">
      <alignment horizontal="center" vertical="center"/>
      <protection hidden="1"/>
    </xf>
    <xf numFmtId="0" fontId="231" fillId="22" borderId="48" xfId="0" applyFont="1" applyFill="1" applyBorder="1" applyAlignment="1" applyProtection="1">
      <alignment horizontal="center" vertical="center"/>
      <protection hidden="1"/>
    </xf>
    <xf numFmtId="249" fontId="237" fillId="22" borderId="0" xfId="0" quotePrefix="1" applyNumberFormat="1" applyFont="1" applyFill="1" applyBorder="1" applyAlignment="1" applyProtection="1">
      <alignment horizontal="center" vertical="center"/>
      <protection hidden="1"/>
    </xf>
    <xf numFmtId="249" fontId="237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31" fillId="22" borderId="0" xfId="0" applyNumberFormat="1" applyFont="1" applyFill="1" applyBorder="1" applyAlignment="1" applyProtection="1">
      <alignment horizontal="center" vertical="center"/>
      <protection hidden="1"/>
    </xf>
    <xf numFmtId="41" fontId="231" fillId="58" borderId="16" xfId="0" applyNumberFormat="1" applyFont="1" applyFill="1" applyBorder="1" applyAlignment="1" applyProtection="1">
      <alignment horizontal="center" vertical="center"/>
      <protection hidden="1"/>
    </xf>
    <xf numFmtId="41" fontId="70" fillId="22" borderId="0" xfId="0" applyNumberFormat="1" applyFont="1" applyFill="1" applyBorder="1" applyAlignment="1" applyProtection="1">
      <alignment horizontal="center" vertical="center"/>
      <protection hidden="1"/>
    </xf>
    <xf numFmtId="41" fontId="231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231" fillId="22" borderId="16" xfId="0" quotePrefix="1" applyNumberFormat="1" applyFont="1" applyFill="1" applyBorder="1" applyAlignment="1" applyProtection="1">
      <alignment horizontal="center" vertical="center"/>
      <protection hidden="1"/>
    </xf>
    <xf numFmtId="3" fontId="231" fillId="22" borderId="34" xfId="0" applyNumberFormat="1" applyFont="1" applyFill="1" applyBorder="1" applyAlignment="1" applyProtection="1">
      <alignment horizontal="center" vertical="center"/>
      <protection hidden="1"/>
    </xf>
    <xf numFmtId="49" fontId="236" fillId="22" borderId="0" xfId="0" applyNumberFormat="1" applyFont="1" applyFill="1" applyBorder="1" applyAlignment="1" applyProtection="1">
      <alignment horizontal="left"/>
      <protection hidden="1"/>
    </xf>
    <xf numFmtId="41" fontId="70" fillId="22" borderId="16" xfId="0" applyNumberFormat="1" applyFont="1" applyFill="1" applyBorder="1" applyAlignment="1" applyProtection="1">
      <alignment horizontal="center" vertical="center"/>
      <protection hidden="1"/>
    </xf>
    <xf numFmtId="0" fontId="70" fillId="58" borderId="41" xfId="0" applyFont="1" applyFill="1" applyBorder="1" applyAlignment="1" applyProtection="1">
      <alignment horizontal="center" vertical="center" wrapText="1"/>
      <protection hidden="1"/>
    </xf>
    <xf numFmtId="0" fontId="70" fillId="58" borderId="16" xfId="0" applyFont="1" applyFill="1" applyBorder="1" applyAlignment="1" applyProtection="1">
      <alignment horizontal="center" vertical="center" wrapText="1"/>
      <protection hidden="1"/>
    </xf>
    <xf numFmtId="0" fontId="70" fillId="58" borderId="42" xfId="0" applyFont="1" applyFill="1" applyBorder="1" applyAlignment="1" applyProtection="1">
      <alignment horizontal="center" vertical="center" wrapText="1"/>
      <protection hidden="1"/>
    </xf>
    <xf numFmtId="0" fontId="70" fillId="58" borderId="62" xfId="0" applyFont="1" applyFill="1" applyBorder="1" applyAlignment="1" applyProtection="1">
      <alignment horizontal="center" vertical="center" wrapText="1"/>
      <protection hidden="1"/>
    </xf>
    <xf numFmtId="0" fontId="70" fillId="58" borderId="17" xfId="0" applyFont="1" applyFill="1" applyBorder="1" applyAlignment="1" applyProtection="1">
      <alignment horizontal="center" vertical="center" wrapText="1"/>
      <protection hidden="1"/>
    </xf>
    <xf numFmtId="0" fontId="70" fillId="58" borderId="72" xfId="0" applyFont="1" applyFill="1" applyBorder="1" applyAlignment="1" applyProtection="1">
      <alignment horizontal="center" vertical="center" wrapText="1"/>
      <protection hidden="1"/>
    </xf>
    <xf numFmtId="0" fontId="70" fillId="58" borderId="23" xfId="0" applyFont="1" applyFill="1" applyBorder="1" applyAlignment="1" applyProtection="1">
      <alignment horizontal="center" vertical="top" wrapText="1"/>
      <protection hidden="1"/>
    </xf>
    <xf numFmtId="0" fontId="70" fillId="58" borderId="24" xfId="0" applyFont="1" applyFill="1" applyBorder="1" applyAlignment="1" applyProtection="1">
      <alignment horizontal="center" vertical="top" wrapText="1"/>
      <protection hidden="1"/>
    </xf>
    <xf numFmtId="0" fontId="70" fillId="58" borderId="65" xfId="0" applyFont="1" applyFill="1" applyBorder="1" applyAlignment="1" applyProtection="1">
      <alignment horizontal="center" vertical="center"/>
      <protection hidden="1"/>
    </xf>
    <xf numFmtId="0" fontId="70" fillId="58" borderId="69" xfId="0" applyFont="1" applyFill="1" applyBorder="1" applyAlignment="1" applyProtection="1">
      <alignment horizontal="center" vertical="center"/>
      <protection hidden="1"/>
    </xf>
    <xf numFmtId="0" fontId="75" fillId="58" borderId="0" xfId="0" applyFont="1" applyFill="1" applyAlignment="1" applyProtection="1">
      <alignment horizontal="center" vertical="top"/>
      <protection hidden="1"/>
    </xf>
    <xf numFmtId="0" fontId="70" fillId="58" borderId="47" xfId="0" applyFont="1" applyFill="1" applyBorder="1" applyAlignment="1" applyProtection="1">
      <alignment horizontal="center" vertical="center"/>
      <protection hidden="1"/>
    </xf>
    <xf numFmtId="0" fontId="70" fillId="58" borderId="74" xfId="0" applyFont="1" applyFill="1" applyBorder="1" applyAlignment="1" applyProtection="1">
      <alignment horizontal="center" vertical="center" wrapText="1"/>
      <protection hidden="1"/>
    </xf>
    <xf numFmtId="0" fontId="70" fillId="58" borderId="26" xfId="0" applyFont="1" applyFill="1" applyBorder="1" applyAlignment="1" applyProtection="1">
      <alignment horizontal="center" vertical="center" wrapText="1"/>
      <protection hidden="1"/>
    </xf>
    <xf numFmtId="0" fontId="70" fillId="58" borderId="28" xfId="0" applyFont="1" applyFill="1" applyBorder="1" applyAlignment="1" applyProtection="1">
      <alignment horizontal="center" vertical="center" wrapText="1"/>
      <protection hidden="1"/>
    </xf>
    <xf numFmtId="0" fontId="70" fillId="58" borderId="23" xfId="0" applyFont="1" applyFill="1" applyBorder="1" applyAlignment="1" applyProtection="1">
      <alignment horizontal="center" vertical="center"/>
      <protection hidden="1"/>
    </xf>
    <xf numFmtId="0" fontId="70" fillId="58" borderId="24" xfId="0" applyFont="1" applyFill="1" applyBorder="1" applyAlignment="1" applyProtection="1">
      <alignment horizontal="center" vertical="center"/>
      <protection hidden="1"/>
    </xf>
    <xf numFmtId="0" fontId="0" fillId="58" borderId="23" xfId="0" applyFont="1" applyFill="1" applyBorder="1" applyProtection="1">
      <protection hidden="1"/>
    </xf>
    <xf numFmtId="0" fontId="0" fillId="58" borderId="24" xfId="0" applyFont="1" applyFill="1" applyBorder="1" applyProtection="1">
      <protection hidden="1"/>
    </xf>
    <xf numFmtId="0" fontId="0" fillId="58" borderId="25" xfId="0" applyFont="1" applyFill="1" applyBorder="1" applyProtection="1">
      <protection hidden="1"/>
    </xf>
    <xf numFmtId="0" fontId="0" fillId="58" borderId="27" xfId="0" applyFont="1" applyFill="1" applyBorder="1" applyProtection="1">
      <protection hidden="1"/>
    </xf>
    <xf numFmtId="0" fontId="70" fillId="58" borderId="25" xfId="0" applyFont="1" applyFill="1" applyBorder="1" applyAlignment="1" applyProtection="1">
      <alignment horizontal="center" vertical="center" wrapText="1"/>
      <protection hidden="1"/>
    </xf>
    <xf numFmtId="0" fontId="70" fillId="58" borderId="27" xfId="0" applyFont="1" applyFill="1" applyBorder="1" applyAlignment="1" applyProtection="1">
      <alignment horizontal="center" vertical="center" wrapText="1"/>
      <protection hidden="1"/>
    </xf>
    <xf numFmtId="177" fontId="231" fillId="58" borderId="41" xfId="704" applyFont="1" applyFill="1" applyBorder="1" applyAlignment="1" applyProtection="1">
      <alignment horizontal="center" vertical="center" wrapText="1"/>
      <protection hidden="1"/>
    </xf>
    <xf numFmtId="177" fontId="231" fillId="58" borderId="16" xfId="704" applyFont="1" applyFill="1" applyBorder="1" applyAlignment="1" applyProtection="1">
      <alignment horizontal="center" vertical="center" wrapText="1"/>
      <protection hidden="1"/>
    </xf>
    <xf numFmtId="177" fontId="231" fillId="58" borderId="42" xfId="704" applyFont="1" applyFill="1" applyBorder="1" applyAlignment="1" applyProtection="1">
      <alignment horizontal="center" vertical="center" wrapText="1"/>
      <protection hidden="1"/>
    </xf>
    <xf numFmtId="3" fontId="236" fillId="58" borderId="67" xfId="0" applyNumberFormat="1" applyFont="1" applyFill="1" applyBorder="1" applyAlignment="1" applyProtection="1">
      <alignment horizontal="center" vertical="center" wrapText="1"/>
      <protection hidden="1"/>
    </xf>
    <xf numFmtId="0" fontId="236" fillId="58" borderId="24" xfId="0" applyFont="1" applyFill="1" applyBorder="1" applyAlignment="1" applyProtection="1">
      <alignment horizontal="center" vertical="center" wrapText="1"/>
      <protection hidden="1"/>
    </xf>
    <xf numFmtId="3" fontId="236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31" xfId="0" applyNumberFormat="1" applyFont="1" applyFill="1" applyBorder="1" applyAlignment="1" applyProtection="1">
      <alignment horizontal="center" vertical="center" wrapText="1"/>
      <protection hidden="1"/>
    </xf>
    <xf numFmtId="0" fontId="236" fillId="58" borderId="27" xfId="0" applyFont="1" applyFill="1" applyBorder="1" applyAlignment="1" applyProtection="1">
      <alignment horizontal="center" vertical="center" wrapText="1"/>
      <protection hidden="1"/>
    </xf>
    <xf numFmtId="0" fontId="236" fillId="58" borderId="71" xfId="0" applyFont="1" applyFill="1" applyBorder="1" applyAlignment="1" applyProtection="1">
      <alignment horizontal="center" vertical="center" wrapText="1"/>
      <protection hidden="1"/>
    </xf>
    <xf numFmtId="0" fontId="236" fillId="58" borderId="58" xfId="0" applyFont="1" applyFill="1" applyBorder="1" applyAlignment="1" applyProtection="1">
      <alignment horizontal="center" vertical="center" wrapText="1"/>
      <protection hidden="1"/>
    </xf>
    <xf numFmtId="0" fontId="236" fillId="58" borderId="59" xfId="0" applyFont="1" applyFill="1" applyBorder="1" applyAlignment="1" applyProtection="1">
      <alignment horizontal="center" vertical="center" wrapText="1"/>
      <protection hidden="1"/>
    </xf>
    <xf numFmtId="3" fontId="231" fillId="58" borderId="70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31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40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17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0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21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25" xfId="0" applyNumberFormat="1" applyFont="1" applyFill="1" applyBorder="1" applyAlignment="1" applyProtection="1">
      <alignment horizontal="center" vertical="center" wrapText="1"/>
      <protection hidden="1"/>
    </xf>
    <xf numFmtId="0" fontId="280" fillId="58" borderId="25" xfId="0" applyFont="1" applyFill="1" applyBorder="1" applyAlignment="1" applyProtection="1">
      <alignment horizontal="center" vertical="center"/>
      <protection hidden="1"/>
    </xf>
    <xf numFmtId="0" fontId="280" fillId="58" borderId="27" xfId="0" applyFont="1" applyFill="1" applyBorder="1" applyAlignment="1" applyProtection="1">
      <alignment horizontal="center" vertical="center"/>
      <protection hidden="1"/>
    </xf>
    <xf numFmtId="3" fontId="231" fillId="58" borderId="22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40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21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22" xfId="0" applyNumberFormat="1" applyFont="1" applyFill="1" applyBorder="1" applyAlignment="1" applyProtection="1">
      <alignment horizontal="center" vertical="center" wrapText="1"/>
      <protection hidden="1"/>
    </xf>
    <xf numFmtId="0" fontId="231" fillId="58" borderId="66" xfId="0" applyFont="1" applyFill="1" applyBorder="1" applyAlignment="1" applyProtection="1">
      <alignment horizontal="center" vertical="center" wrapText="1"/>
      <protection hidden="1"/>
    </xf>
    <xf numFmtId="0" fontId="231" fillId="58" borderId="36" xfId="0" applyFont="1" applyFill="1" applyBorder="1" applyAlignment="1" applyProtection="1">
      <alignment horizontal="center" vertical="center" wrapText="1"/>
      <protection hidden="1"/>
    </xf>
    <xf numFmtId="0" fontId="232" fillId="58" borderId="0" xfId="0" applyFont="1" applyFill="1" applyAlignment="1" applyProtection="1">
      <alignment horizontal="center" vertical="center"/>
      <protection hidden="1"/>
    </xf>
    <xf numFmtId="3" fontId="232" fillId="58" borderId="0" xfId="0" applyNumberFormat="1" applyFont="1" applyFill="1" applyAlignment="1" applyProtection="1">
      <alignment horizontal="center" vertical="center"/>
      <protection hidden="1"/>
    </xf>
    <xf numFmtId="0" fontId="236" fillId="58" borderId="67" xfId="0" applyFont="1" applyFill="1" applyBorder="1" applyAlignment="1" applyProtection="1">
      <alignment horizontal="center" vertical="center" wrapText="1"/>
      <protection hidden="1"/>
    </xf>
    <xf numFmtId="0" fontId="236" fillId="58" borderId="23" xfId="0" applyFont="1" applyFill="1" applyBorder="1" applyAlignment="1" applyProtection="1">
      <alignment horizontal="center" vertical="center" wrapText="1"/>
      <protection hidden="1"/>
    </xf>
    <xf numFmtId="0" fontId="231" fillId="58" borderId="47" xfId="0" applyFont="1" applyFill="1" applyBorder="1" applyAlignment="1" applyProtection="1">
      <alignment horizontal="center" vertical="center" wrapText="1"/>
      <protection hidden="1"/>
    </xf>
    <xf numFmtId="0" fontId="231" fillId="58" borderId="53" xfId="0" applyFont="1" applyFill="1" applyBorder="1" applyAlignment="1" applyProtection="1">
      <alignment horizontal="center" vertical="center" wrapText="1"/>
      <protection hidden="1"/>
    </xf>
    <xf numFmtId="0" fontId="231" fillId="58" borderId="34" xfId="0" applyFont="1" applyFill="1" applyBorder="1" applyAlignment="1" applyProtection="1">
      <alignment horizontal="center" vertical="center" wrapText="1"/>
      <protection hidden="1"/>
    </xf>
    <xf numFmtId="177" fontId="231" fillId="58" borderId="62" xfId="704" applyFont="1" applyFill="1" applyBorder="1" applyAlignment="1" applyProtection="1">
      <alignment horizontal="center" vertical="center" wrapText="1"/>
      <protection hidden="1"/>
    </xf>
    <xf numFmtId="177" fontId="231" fillId="58" borderId="17" xfId="704" applyFont="1" applyFill="1" applyBorder="1" applyAlignment="1" applyProtection="1">
      <alignment horizontal="center" vertical="center" wrapText="1"/>
      <protection hidden="1"/>
    </xf>
    <xf numFmtId="177" fontId="231" fillId="58" borderId="72" xfId="704" applyFont="1" applyFill="1" applyBorder="1" applyAlignment="1" applyProtection="1">
      <alignment horizontal="center" vertical="center" wrapText="1"/>
      <protection hidden="1"/>
    </xf>
    <xf numFmtId="3" fontId="231" fillId="58" borderId="37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35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48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25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27" xfId="0" applyNumberFormat="1" applyFont="1" applyFill="1" applyBorder="1" applyAlignment="1" applyProtection="1">
      <alignment horizontal="center" vertical="center" wrapText="1"/>
      <protection hidden="1"/>
    </xf>
    <xf numFmtId="3" fontId="231" fillId="58" borderId="67" xfId="0" applyNumberFormat="1" applyFont="1" applyFill="1" applyBorder="1" applyAlignment="1" applyProtection="1">
      <alignment horizontal="center" vertical="center" wrapText="1"/>
      <protection hidden="1"/>
    </xf>
    <xf numFmtId="0" fontId="280" fillId="58" borderId="23" xfId="0" applyFont="1" applyFill="1" applyBorder="1" applyAlignment="1" applyProtection="1">
      <alignment horizontal="center" vertical="center" wrapText="1"/>
      <protection hidden="1"/>
    </xf>
    <xf numFmtId="0" fontId="280" fillId="58" borderId="24" xfId="0" applyFont="1" applyFill="1" applyBorder="1" applyAlignment="1" applyProtection="1">
      <alignment horizontal="center" vertical="center" wrapText="1"/>
      <protection hidden="1"/>
    </xf>
    <xf numFmtId="0" fontId="280" fillId="58" borderId="25" xfId="0" applyFont="1" applyFill="1" applyBorder="1" applyAlignment="1" applyProtection="1">
      <alignment horizontal="center" vertical="center" wrapText="1"/>
      <protection hidden="1"/>
    </xf>
    <xf numFmtId="0" fontId="280" fillId="58" borderId="27" xfId="0" applyFont="1" applyFill="1" applyBorder="1" applyAlignment="1" applyProtection="1">
      <alignment horizontal="center" vertical="center" wrapText="1"/>
      <protection hidden="1"/>
    </xf>
    <xf numFmtId="0" fontId="231" fillId="58" borderId="31" xfId="0" applyFont="1" applyFill="1" applyBorder="1" applyAlignment="1" applyProtection="1">
      <alignment horizontal="center" vertical="center" wrapText="1"/>
      <protection hidden="1"/>
    </xf>
    <xf numFmtId="0" fontId="231" fillId="58" borderId="79" xfId="0" applyFont="1" applyFill="1" applyBorder="1" applyAlignment="1" applyProtection="1">
      <alignment horizontal="center" vertical="center" wrapText="1"/>
      <protection hidden="1"/>
    </xf>
    <xf numFmtId="3" fontId="236" fillId="58" borderId="23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24" xfId="0" applyNumberFormat="1" applyFont="1" applyFill="1" applyBorder="1" applyAlignment="1" applyProtection="1">
      <alignment horizontal="center" vertical="center" wrapText="1"/>
      <protection hidden="1"/>
    </xf>
    <xf numFmtId="3" fontId="236" fillId="58" borderId="70" xfId="0" applyNumberFormat="1" applyFont="1" applyFill="1" applyBorder="1" applyAlignment="1" applyProtection="1">
      <alignment horizontal="center" vertical="center" wrapText="1"/>
      <protection hidden="1"/>
    </xf>
    <xf numFmtId="0" fontId="236" fillId="58" borderId="23" xfId="0" applyFont="1" applyFill="1" applyBorder="1" applyAlignment="1" applyProtection="1">
      <alignment horizontal="center" vertical="center"/>
      <protection hidden="1"/>
    </xf>
    <xf numFmtId="0" fontId="236" fillId="58" borderId="24" xfId="0" applyFont="1" applyFill="1" applyBorder="1" applyAlignment="1" applyProtection="1">
      <alignment horizontal="center" vertical="center"/>
      <protection hidden="1"/>
    </xf>
    <xf numFmtId="0" fontId="236" fillId="58" borderId="29" xfId="0" applyFont="1" applyFill="1" applyBorder="1" applyAlignment="1" applyProtection="1">
      <alignment horizontal="center" vertical="center" wrapText="1"/>
      <protection hidden="1"/>
    </xf>
    <xf numFmtId="0" fontId="236" fillId="58" borderId="25" xfId="0" applyFont="1" applyFill="1" applyBorder="1" applyAlignment="1" applyProtection="1">
      <alignment horizontal="center" vertical="center"/>
      <protection hidden="1"/>
    </xf>
    <xf numFmtId="0" fontId="236" fillId="58" borderId="27" xfId="0" applyFont="1" applyFill="1" applyBorder="1" applyAlignment="1" applyProtection="1">
      <alignment horizontal="center" vertical="center"/>
      <protection hidden="1"/>
    </xf>
    <xf numFmtId="0" fontId="70" fillId="58" borderId="48" xfId="704" applyNumberFormat="1" applyFont="1" applyFill="1" applyBorder="1" applyAlignment="1" applyProtection="1">
      <alignment horizontal="center" vertical="center" wrapText="1"/>
      <protection hidden="1"/>
    </xf>
    <xf numFmtId="0" fontId="70" fillId="58" borderId="43" xfId="704" applyNumberFormat="1" applyFont="1" applyFill="1" applyBorder="1" applyAlignment="1" applyProtection="1">
      <alignment horizontal="center" vertical="center" wrapText="1"/>
      <protection hidden="1"/>
    </xf>
    <xf numFmtId="177" fontId="70" fillId="58" borderId="46" xfId="704" applyFont="1" applyFill="1" applyBorder="1" applyAlignment="1" applyProtection="1">
      <alignment horizontal="center" vertical="center" wrapText="1"/>
      <protection hidden="1"/>
    </xf>
    <xf numFmtId="177" fontId="70" fillId="58" borderId="47" xfId="704" applyFont="1" applyFill="1" applyBorder="1" applyAlignment="1" applyProtection="1">
      <alignment horizontal="center" vertical="center" wrapText="1"/>
      <protection hidden="1"/>
    </xf>
    <xf numFmtId="0" fontId="70" fillId="58" borderId="40" xfId="704" applyNumberFormat="1" applyFont="1" applyFill="1" applyBorder="1" applyAlignment="1" applyProtection="1">
      <alignment horizontal="center" vertical="center" wrapText="1"/>
      <protection hidden="1"/>
    </xf>
    <xf numFmtId="0" fontId="70" fillId="58" borderId="22" xfId="704" applyNumberFormat="1" applyFont="1" applyFill="1" applyBorder="1" applyAlignment="1" applyProtection="1">
      <alignment horizontal="center" vertical="center" wrapText="1"/>
      <protection hidden="1"/>
    </xf>
    <xf numFmtId="0" fontId="70" fillId="58" borderId="45" xfId="704" applyNumberFormat="1" applyFont="1" applyFill="1" applyBorder="1" applyAlignment="1" applyProtection="1">
      <alignment horizontal="center" vertical="center" wrapText="1"/>
      <protection hidden="1"/>
    </xf>
    <xf numFmtId="0" fontId="70" fillId="58" borderId="18" xfId="704" applyNumberFormat="1" applyFont="1" applyFill="1" applyBorder="1" applyAlignment="1" applyProtection="1">
      <alignment horizontal="center" vertical="center" wrapText="1"/>
      <protection hidden="1"/>
    </xf>
    <xf numFmtId="177" fontId="70" fillId="58" borderId="76" xfId="704" applyFont="1" applyFill="1" applyBorder="1" applyAlignment="1" applyProtection="1">
      <alignment horizontal="center" vertical="center" wrapText="1"/>
      <protection hidden="1"/>
    </xf>
    <xf numFmtId="177" fontId="70" fillId="58" borderId="15" xfId="704" applyFont="1" applyFill="1" applyBorder="1" applyAlignment="1" applyProtection="1">
      <alignment horizontal="center" vertical="center" wrapText="1"/>
      <protection hidden="1"/>
    </xf>
    <xf numFmtId="0" fontId="70" fillId="58" borderId="15" xfId="704" applyNumberFormat="1" applyFont="1" applyFill="1" applyBorder="1" applyAlignment="1" applyProtection="1">
      <alignment horizontal="center" vertical="center" wrapText="1"/>
      <protection hidden="1"/>
    </xf>
    <xf numFmtId="0" fontId="70" fillId="58" borderId="68" xfId="704" applyNumberFormat="1" applyFont="1" applyFill="1" applyBorder="1" applyAlignment="1" applyProtection="1">
      <alignment horizontal="center" vertical="center" wrapText="1"/>
      <protection hidden="1"/>
    </xf>
    <xf numFmtId="177" fontId="70" fillId="58" borderId="36" xfId="704" applyFont="1" applyFill="1" applyBorder="1" applyAlignment="1" applyProtection="1">
      <alignment horizontal="center" vertical="center" wrapText="1"/>
      <protection hidden="1"/>
    </xf>
    <xf numFmtId="0" fontId="70" fillId="58" borderId="62" xfId="0" applyFont="1" applyFill="1" applyBorder="1" applyAlignment="1" applyProtection="1">
      <alignment horizontal="center" vertical="center"/>
      <protection hidden="1"/>
    </xf>
    <xf numFmtId="0" fontId="70" fillId="58" borderId="17" xfId="0" applyFont="1" applyFill="1" applyBorder="1" applyAlignment="1" applyProtection="1">
      <alignment horizontal="center" vertical="center"/>
      <protection hidden="1"/>
    </xf>
    <xf numFmtId="0" fontId="70" fillId="58" borderId="72" xfId="0" applyFont="1" applyFill="1" applyBorder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alignment horizontal="right"/>
      <protection hidden="1"/>
    </xf>
    <xf numFmtId="3" fontId="235" fillId="58" borderId="0" xfId="0" applyNumberFormat="1" applyFont="1" applyFill="1" applyAlignment="1" applyProtection="1">
      <alignment horizontal="center" vertical="center"/>
      <protection hidden="1"/>
    </xf>
    <xf numFmtId="0" fontId="231" fillId="58" borderId="67" xfId="0" applyFont="1" applyFill="1" applyBorder="1" applyAlignment="1" applyProtection="1">
      <alignment horizontal="center" vertical="center" wrapText="1"/>
      <protection hidden="1"/>
    </xf>
    <xf numFmtId="0" fontId="231" fillId="58" borderId="24" xfId="0" applyFont="1" applyFill="1" applyBorder="1" applyAlignment="1" applyProtection="1">
      <alignment horizontal="center" vertical="center"/>
      <protection hidden="1"/>
    </xf>
    <xf numFmtId="0" fontId="231" fillId="58" borderId="29" xfId="0" applyFont="1" applyFill="1" applyBorder="1" applyAlignment="1" applyProtection="1">
      <alignment horizontal="center" vertical="center" wrapText="1"/>
      <protection hidden="1"/>
    </xf>
    <xf numFmtId="0" fontId="231" fillId="58" borderId="27" xfId="0" applyFont="1" applyFill="1" applyBorder="1" applyAlignment="1" applyProtection="1">
      <alignment horizontal="center" vertical="center"/>
      <protection hidden="1"/>
    </xf>
    <xf numFmtId="0" fontId="231" fillId="58" borderId="62" xfId="0" applyFont="1" applyFill="1" applyBorder="1" applyAlignment="1" applyProtection="1">
      <alignment horizontal="center" vertical="center" wrapText="1"/>
      <protection hidden="1"/>
    </xf>
    <xf numFmtId="0" fontId="231" fillId="58" borderId="33" xfId="0" applyFont="1" applyFill="1" applyBorder="1" applyAlignment="1" applyProtection="1">
      <alignment horizontal="center" vertical="center" wrapText="1"/>
      <protection hidden="1"/>
    </xf>
    <xf numFmtId="0" fontId="231" fillId="58" borderId="78" xfId="0" applyFont="1" applyFill="1" applyBorder="1" applyAlignment="1" applyProtection="1">
      <alignment horizontal="center" vertical="center" wrapText="1"/>
      <protection hidden="1"/>
    </xf>
    <xf numFmtId="0" fontId="231" fillId="58" borderId="32" xfId="0" applyFont="1" applyFill="1" applyBorder="1" applyAlignment="1" applyProtection="1">
      <alignment horizontal="center" vertical="center" wrapText="1"/>
      <protection hidden="1"/>
    </xf>
    <xf numFmtId="177" fontId="231" fillId="58" borderId="53" xfId="704" applyFont="1" applyFill="1" applyBorder="1" applyAlignment="1" applyProtection="1">
      <alignment horizontal="center" vertical="center" wrapText="1"/>
      <protection hidden="1"/>
    </xf>
    <xf numFmtId="0" fontId="231" fillId="58" borderId="38" xfId="0" applyFont="1" applyFill="1" applyBorder="1" applyAlignment="1" applyProtection="1">
      <alignment horizontal="center" vertical="center"/>
      <protection hidden="1"/>
    </xf>
    <xf numFmtId="0" fontId="231" fillId="58" borderId="54" xfId="0" applyFont="1" applyFill="1" applyBorder="1" applyAlignment="1" applyProtection="1">
      <alignment horizontal="center" vertical="center"/>
      <protection hidden="1"/>
    </xf>
    <xf numFmtId="3" fontId="231" fillId="58" borderId="15" xfId="0" applyNumberFormat="1" applyFont="1" applyFill="1" applyBorder="1" applyAlignment="1" applyProtection="1">
      <alignment horizontal="center" vertical="center" wrapText="1"/>
      <protection hidden="1"/>
    </xf>
    <xf numFmtId="0" fontId="231" fillId="58" borderId="15" xfId="0" applyFont="1" applyFill="1" applyBorder="1" applyAlignment="1" applyProtection="1">
      <alignment horizontal="center" vertical="center"/>
      <protection hidden="1"/>
    </xf>
    <xf numFmtId="0" fontId="231" fillId="58" borderId="68" xfId="0" applyFont="1" applyFill="1" applyBorder="1" applyAlignment="1" applyProtection="1">
      <alignment horizontal="center" vertical="center"/>
      <protection hidden="1"/>
    </xf>
    <xf numFmtId="0" fontId="231" fillId="58" borderId="48" xfId="0" applyFont="1" applyFill="1" applyBorder="1" applyAlignment="1" applyProtection="1">
      <alignment horizontal="center" vertical="center"/>
      <protection hidden="1"/>
    </xf>
    <xf numFmtId="0" fontId="231" fillId="58" borderId="43" xfId="0" applyFont="1" applyFill="1" applyBorder="1" applyAlignment="1" applyProtection="1">
      <alignment horizontal="center" vertical="center"/>
      <protection hidden="1"/>
    </xf>
    <xf numFmtId="0" fontId="70" fillId="58" borderId="38" xfId="0" applyFont="1" applyFill="1" applyBorder="1" applyAlignment="1" applyProtection="1">
      <alignment horizontal="center" vertical="center" wrapText="1"/>
      <protection hidden="1"/>
    </xf>
    <xf numFmtId="0" fontId="70" fillId="58" borderId="29" xfId="0" applyFont="1" applyFill="1" applyBorder="1" applyAlignment="1" applyProtection="1">
      <alignment horizontal="center" vertical="center"/>
      <protection hidden="1"/>
    </xf>
    <xf numFmtId="0" fontId="70" fillId="58" borderId="31" xfId="0" applyFont="1" applyFill="1" applyBorder="1" applyAlignment="1" applyProtection="1">
      <alignment horizontal="center" vertical="center"/>
      <protection hidden="1"/>
    </xf>
    <xf numFmtId="0" fontId="74" fillId="58" borderId="0" xfId="0" applyFont="1" applyFill="1" applyBorder="1" applyAlignment="1" applyProtection="1">
      <alignment horizontal="center" vertical="top"/>
      <protection hidden="1"/>
    </xf>
    <xf numFmtId="0" fontId="70" fillId="58" borderId="51" xfId="0" applyFont="1" applyFill="1" applyBorder="1" applyAlignment="1" applyProtection="1">
      <alignment horizontal="center" vertical="center" wrapText="1"/>
      <protection hidden="1"/>
    </xf>
    <xf numFmtId="0" fontId="70" fillId="58" borderId="71" xfId="0" applyFont="1" applyFill="1" applyBorder="1" applyAlignment="1" applyProtection="1">
      <alignment horizontal="center" vertical="center" wrapText="1"/>
      <protection hidden="1"/>
    </xf>
    <xf numFmtId="0" fontId="70" fillId="58" borderId="58" xfId="0" applyFont="1" applyFill="1" applyBorder="1" applyAlignment="1" applyProtection="1">
      <alignment horizontal="center" vertical="center" wrapText="1"/>
      <protection hidden="1"/>
    </xf>
    <xf numFmtId="0" fontId="70" fillId="58" borderId="59" xfId="0" applyFont="1" applyFill="1" applyBorder="1" applyAlignment="1" applyProtection="1">
      <alignment horizontal="center" vertical="center" wrapText="1"/>
      <protection hidden="1"/>
    </xf>
    <xf numFmtId="0" fontId="70" fillId="58" borderId="50" xfId="0" applyFont="1" applyFill="1" applyBorder="1" applyAlignment="1" applyProtection="1">
      <alignment horizontal="center" vertical="center" wrapText="1"/>
      <protection hidden="1"/>
    </xf>
    <xf numFmtId="0" fontId="70" fillId="58" borderId="21" xfId="0" applyFont="1" applyFill="1" applyBorder="1" applyAlignment="1" applyProtection="1">
      <alignment horizontal="center" vertical="center" wrapText="1"/>
      <protection hidden="1"/>
    </xf>
    <xf numFmtId="0" fontId="70" fillId="58" borderId="32" xfId="0" applyFont="1" applyFill="1" applyBorder="1" applyAlignment="1" applyProtection="1">
      <alignment horizontal="center" vertical="center" wrapText="1"/>
      <protection hidden="1"/>
    </xf>
    <xf numFmtId="0" fontId="70" fillId="58" borderId="0" xfId="0" applyFont="1" applyFill="1" applyBorder="1" applyAlignment="1" applyProtection="1">
      <alignment horizontal="center" vertical="center" wrapText="1"/>
      <protection hidden="1"/>
    </xf>
    <xf numFmtId="49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Alignment="1" applyProtection="1">
      <alignment horizontal="left"/>
      <protection hidden="1"/>
    </xf>
    <xf numFmtId="0" fontId="70" fillId="58" borderId="0" xfId="0" applyFont="1" applyFill="1" applyBorder="1" applyAlignment="1" applyProtection="1">
      <alignment horizontal="right" vertical="center"/>
      <protection hidden="1"/>
    </xf>
    <xf numFmtId="0" fontId="70" fillId="58" borderId="34" xfId="0" applyFont="1" applyFill="1" applyBorder="1" applyAlignment="1" applyProtection="1">
      <alignment horizontal="center" vertical="center" wrapText="1"/>
      <protection hidden="1"/>
    </xf>
    <xf numFmtId="0" fontId="70" fillId="58" borderId="67" xfId="901" applyFont="1" applyFill="1" applyBorder="1" applyAlignment="1" applyProtection="1">
      <alignment horizontal="center" vertical="center" wrapText="1"/>
      <protection hidden="1"/>
    </xf>
    <xf numFmtId="0" fontId="70" fillId="58" borderId="24" xfId="901" applyFont="1" applyFill="1" applyBorder="1" applyAlignment="1" applyProtection="1">
      <alignment horizontal="center" vertical="center" wrapText="1"/>
      <protection hidden="1"/>
    </xf>
    <xf numFmtId="0" fontId="70" fillId="58" borderId="29" xfId="901" applyFont="1" applyFill="1" applyBorder="1" applyAlignment="1" applyProtection="1">
      <alignment horizontal="center" vertical="center" wrapText="1"/>
      <protection hidden="1"/>
    </xf>
    <xf numFmtId="0" fontId="70" fillId="58" borderId="27" xfId="901" applyFont="1" applyFill="1" applyBorder="1" applyAlignment="1" applyProtection="1">
      <alignment horizontal="center" vertical="center" wrapText="1"/>
      <protection hidden="1"/>
    </xf>
    <xf numFmtId="0" fontId="74" fillId="58" borderId="0" xfId="901" applyFont="1" applyFill="1" applyBorder="1" applyAlignment="1" applyProtection="1">
      <alignment horizontal="center" vertical="center"/>
      <protection hidden="1"/>
    </xf>
    <xf numFmtId="0" fontId="75" fillId="58" borderId="0" xfId="901" applyFont="1" applyFill="1" applyBorder="1" applyAlignment="1" applyProtection="1">
      <alignment horizontal="center" vertical="center"/>
      <protection hidden="1"/>
    </xf>
    <xf numFmtId="0" fontId="70" fillId="58" borderId="50" xfId="901" applyFont="1" applyFill="1" applyBorder="1" applyAlignment="1" applyProtection="1">
      <alignment horizontal="center" vertical="center" wrapText="1"/>
      <protection hidden="1"/>
    </xf>
    <xf numFmtId="0" fontId="70" fillId="58" borderId="21" xfId="901" applyFont="1" applyFill="1" applyBorder="1" applyAlignment="1" applyProtection="1">
      <alignment horizontal="center" vertical="center" wrapText="1"/>
      <protection hidden="1"/>
    </xf>
    <xf numFmtId="0" fontId="70" fillId="58" borderId="22" xfId="901" applyFont="1" applyFill="1" applyBorder="1" applyAlignment="1" applyProtection="1">
      <alignment horizontal="center" vertical="center" wrapText="1"/>
      <protection hidden="1"/>
    </xf>
    <xf numFmtId="0" fontId="70" fillId="58" borderId="49" xfId="901" applyFont="1" applyFill="1" applyBorder="1" applyAlignment="1" applyProtection="1">
      <alignment horizontal="center" vertical="center" wrapText="1"/>
      <protection hidden="1"/>
    </xf>
    <xf numFmtId="0" fontId="70" fillId="58" borderId="30" xfId="901" applyFont="1" applyFill="1" applyBorder="1" applyAlignment="1" applyProtection="1">
      <alignment horizontal="center" vertical="center" wrapText="1"/>
      <protection hidden="1"/>
    </xf>
    <xf numFmtId="0" fontId="70" fillId="58" borderId="51" xfId="901" applyFont="1" applyFill="1" applyBorder="1" applyAlignment="1" applyProtection="1">
      <alignment horizontal="center" vertical="center" wrapText="1"/>
      <protection hidden="1"/>
    </xf>
    <xf numFmtId="0" fontId="70" fillId="58" borderId="33" xfId="901" applyFont="1" applyFill="1" applyBorder="1" applyAlignment="1" applyProtection="1">
      <alignment horizontal="center" vertical="center" wrapText="1"/>
      <protection hidden="1"/>
    </xf>
    <xf numFmtId="0" fontId="70" fillId="58" borderId="25" xfId="901" applyFont="1" applyFill="1" applyBorder="1" applyAlignment="1" applyProtection="1">
      <alignment horizontal="center" vertical="center" wrapText="1"/>
      <protection hidden="1"/>
    </xf>
    <xf numFmtId="0" fontId="70" fillId="58" borderId="32" xfId="901" applyFont="1" applyFill="1" applyBorder="1" applyAlignment="1" applyProtection="1">
      <alignment horizontal="center" vertical="center" wrapText="1"/>
      <protection hidden="1"/>
    </xf>
    <xf numFmtId="177" fontId="70" fillId="58" borderId="17" xfId="704" applyFont="1" applyFill="1" applyBorder="1" applyAlignment="1" applyProtection="1">
      <alignment horizontal="center" vertical="center" wrapText="1"/>
      <protection hidden="1"/>
    </xf>
    <xf numFmtId="0" fontId="70" fillId="58" borderId="23" xfId="901" applyFont="1" applyFill="1" applyBorder="1" applyAlignment="1" applyProtection="1">
      <alignment horizontal="center" vertical="center" wrapText="1"/>
      <protection hidden="1"/>
    </xf>
    <xf numFmtId="0" fontId="74" fillId="58" borderId="0" xfId="902" applyFont="1" applyFill="1" applyAlignment="1" applyProtection="1">
      <alignment horizontal="center" vertical="center"/>
      <protection hidden="1"/>
    </xf>
    <xf numFmtId="0" fontId="75" fillId="58" borderId="0" xfId="902" applyFont="1" applyFill="1" applyAlignment="1" applyProtection="1">
      <alignment horizontal="center" vertical="center"/>
      <protection hidden="1"/>
    </xf>
    <xf numFmtId="0" fontId="70" fillId="58" borderId="46" xfId="902" applyFont="1" applyFill="1" applyBorder="1" applyAlignment="1" applyProtection="1">
      <alignment horizontal="center" vertical="center" wrapText="1"/>
      <protection hidden="1"/>
    </xf>
    <xf numFmtId="0" fontId="70" fillId="58" borderId="45" xfId="902" applyFont="1" applyFill="1" applyBorder="1" applyAlignment="1" applyProtection="1">
      <alignment horizontal="center" vertical="center" wrapText="1"/>
      <protection hidden="1"/>
    </xf>
    <xf numFmtId="0" fontId="70" fillId="58" borderId="18" xfId="902" applyFont="1" applyFill="1" applyBorder="1" applyAlignment="1" applyProtection="1">
      <alignment horizontal="center" vertical="center" wrapText="1"/>
      <protection hidden="1"/>
    </xf>
    <xf numFmtId="0" fontId="70" fillId="58" borderId="62" xfId="902" applyFont="1" applyFill="1" applyBorder="1" applyAlignment="1" applyProtection="1">
      <alignment horizontal="center" vertical="center" wrapText="1"/>
      <protection hidden="1"/>
    </xf>
    <xf numFmtId="0" fontId="70" fillId="58" borderId="33" xfId="902" applyFont="1" applyFill="1" applyBorder="1" applyAlignment="1" applyProtection="1">
      <alignment horizontal="center" vertical="center" wrapText="1"/>
      <protection hidden="1"/>
    </xf>
    <xf numFmtId="0" fontId="70" fillId="58" borderId="50" xfId="902" applyFont="1" applyFill="1" applyBorder="1" applyAlignment="1" applyProtection="1">
      <alignment horizontal="center" vertical="center" wrapText="1"/>
      <protection hidden="1"/>
    </xf>
    <xf numFmtId="0" fontId="70" fillId="58" borderId="17" xfId="902" applyFont="1" applyFill="1" applyBorder="1" applyAlignment="1" applyProtection="1">
      <alignment horizontal="center" vertical="center" wrapText="1"/>
      <protection hidden="1"/>
    </xf>
    <xf numFmtId="0" fontId="70" fillId="58" borderId="0" xfId="902" applyFont="1" applyFill="1" applyBorder="1" applyAlignment="1" applyProtection="1">
      <alignment horizontal="center" vertical="center" wrapText="1"/>
      <protection hidden="1"/>
    </xf>
    <xf numFmtId="0" fontId="70" fillId="58" borderId="21" xfId="902" applyFont="1" applyFill="1" applyBorder="1" applyAlignment="1" applyProtection="1">
      <alignment horizontal="center" vertical="center" wrapText="1"/>
      <protection hidden="1"/>
    </xf>
    <xf numFmtId="0" fontId="70" fillId="58" borderId="67" xfId="902" applyFont="1" applyFill="1" applyBorder="1" applyAlignment="1" applyProtection="1">
      <alignment horizontal="center" vertical="center" wrapText="1"/>
      <protection hidden="1"/>
    </xf>
    <xf numFmtId="0" fontId="70" fillId="58" borderId="24" xfId="902" applyFont="1" applyFill="1" applyBorder="1" applyAlignment="1" applyProtection="1">
      <alignment horizontal="center" vertical="center" wrapText="1"/>
      <protection hidden="1"/>
    </xf>
    <xf numFmtId="0" fontId="70" fillId="58" borderId="47" xfId="902" applyFont="1" applyFill="1" applyBorder="1" applyAlignment="1" applyProtection="1">
      <alignment horizontal="center" vertical="center" wrapText="1"/>
      <protection hidden="1"/>
    </xf>
    <xf numFmtId="0" fontId="70" fillId="58" borderId="48" xfId="902" applyFont="1" applyFill="1" applyBorder="1" applyAlignment="1" applyProtection="1">
      <alignment horizontal="center" vertical="center" wrapText="1"/>
      <protection hidden="1"/>
    </xf>
    <xf numFmtId="0" fontId="70" fillId="58" borderId="43" xfId="902" applyFont="1" applyFill="1" applyBorder="1" applyAlignment="1" applyProtection="1">
      <alignment horizontal="center" vertical="center" wrapText="1"/>
      <protection hidden="1"/>
    </xf>
    <xf numFmtId="0" fontId="70" fillId="58" borderId="18" xfId="902" applyFont="1" applyFill="1" applyBorder="1" applyAlignment="1" applyProtection="1">
      <alignment horizontal="center" vertical="center"/>
      <protection hidden="1"/>
    </xf>
    <xf numFmtId="0" fontId="79" fillId="58" borderId="0" xfId="902" quotePrefix="1" applyNumberFormat="1" applyFont="1" applyFill="1" applyBorder="1" applyAlignment="1" applyProtection="1">
      <alignment horizontal="center" vertical="center"/>
      <protection hidden="1"/>
    </xf>
    <xf numFmtId="0" fontId="79" fillId="58" borderId="16" xfId="902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902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902" quotePrefix="1" applyNumberFormat="1" applyFont="1" applyFill="1" applyBorder="1" applyAlignment="1" applyProtection="1">
      <alignment horizontal="center" vertical="center"/>
      <protection hidden="1"/>
    </xf>
    <xf numFmtId="1" fontId="78" fillId="58" borderId="0" xfId="900" quotePrefix="1" applyNumberFormat="1" applyFont="1" applyFill="1" applyBorder="1" applyAlignment="1" applyProtection="1">
      <alignment horizontal="center" vertical="center"/>
      <protection hidden="1"/>
    </xf>
    <xf numFmtId="1" fontId="78" fillId="58" borderId="16" xfId="900" quotePrefix="1" applyNumberFormat="1" applyFont="1" applyFill="1" applyBorder="1" applyAlignment="1" applyProtection="1">
      <alignment horizontal="center" vertical="center"/>
      <protection hidden="1"/>
    </xf>
    <xf numFmtId="1" fontId="83" fillId="58" borderId="0" xfId="900" quotePrefix="1" applyNumberFormat="1" applyFont="1" applyFill="1" applyBorder="1" applyAlignment="1" applyProtection="1">
      <alignment horizontal="center" vertical="center"/>
      <protection hidden="1"/>
    </xf>
    <xf numFmtId="1" fontId="83" fillId="58" borderId="16" xfId="900" quotePrefix="1" applyNumberFormat="1" applyFont="1" applyFill="1" applyBorder="1" applyAlignment="1" applyProtection="1">
      <alignment horizontal="center" vertical="center"/>
      <protection hidden="1"/>
    </xf>
    <xf numFmtId="186" fontId="78" fillId="58" borderId="33" xfId="900" applyNumberFormat="1" applyFont="1" applyFill="1" applyBorder="1" applyAlignment="1" applyProtection="1">
      <alignment horizontal="right"/>
      <protection hidden="1"/>
    </xf>
    <xf numFmtId="0" fontId="70" fillId="58" borderId="45" xfId="900" applyFont="1" applyFill="1" applyBorder="1" applyAlignment="1" applyProtection="1">
      <alignment horizontal="center" vertical="center" wrapText="1"/>
      <protection hidden="1"/>
    </xf>
    <xf numFmtId="0" fontId="70" fillId="58" borderId="45" xfId="900" applyFont="1" applyFill="1" applyBorder="1" applyAlignment="1" applyProtection="1">
      <alignment horizontal="center" vertical="center"/>
      <protection hidden="1"/>
    </xf>
    <xf numFmtId="0" fontId="70" fillId="58" borderId="18" xfId="900" applyFont="1" applyFill="1" applyBorder="1" applyAlignment="1" applyProtection="1">
      <alignment horizontal="center" vertical="center"/>
      <protection hidden="1"/>
    </xf>
    <xf numFmtId="0" fontId="70" fillId="58" borderId="35" xfId="900" applyFont="1" applyFill="1" applyBorder="1" applyAlignment="1" applyProtection="1">
      <alignment horizontal="center" vertical="center" wrapText="1"/>
      <protection hidden="1"/>
    </xf>
    <xf numFmtId="0" fontId="70" fillId="58" borderId="61" xfId="900" applyFont="1" applyFill="1" applyBorder="1" applyAlignment="1" applyProtection="1">
      <alignment horizontal="center" vertical="center" wrapText="1"/>
      <protection hidden="1"/>
    </xf>
    <xf numFmtId="0" fontId="70" fillId="58" borderId="48" xfId="900" applyFont="1" applyFill="1" applyBorder="1" applyAlignment="1" applyProtection="1">
      <alignment horizontal="center" vertical="center" wrapText="1"/>
      <protection hidden="1"/>
    </xf>
    <xf numFmtId="0" fontId="70" fillId="58" borderId="48" xfId="900" applyFont="1" applyFill="1" applyBorder="1" applyAlignment="1" applyProtection="1">
      <alignment horizontal="center" vertical="center"/>
      <protection hidden="1"/>
    </xf>
    <xf numFmtId="0" fontId="70" fillId="58" borderId="43" xfId="900" applyFont="1" applyFill="1" applyBorder="1" applyAlignment="1" applyProtection="1">
      <alignment horizontal="center" vertical="center"/>
      <protection hidden="1"/>
    </xf>
    <xf numFmtId="0" fontId="70" fillId="58" borderId="36" xfId="900" applyFont="1" applyFill="1" applyBorder="1" applyAlignment="1" applyProtection="1">
      <alignment horizontal="center" vertical="center" wrapText="1"/>
      <protection hidden="1"/>
    </xf>
    <xf numFmtId="0" fontId="70" fillId="58" borderId="46" xfId="900" applyFont="1" applyFill="1" applyBorder="1" applyAlignment="1" applyProtection="1">
      <alignment horizontal="center" vertical="center"/>
      <protection hidden="1"/>
    </xf>
    <xf numFmtId="0" fontId="70" fillId="58" borderId="35" xfId="900" applyFont="1" applyFill="1" applyBorder="1" applyAlignment="1" applyProtection="1">
      <alignment horizontal="center" vertical="center"/>
      <protection hidden="1"/>
    </xf>
    <xf numFmtId="0" fontId="70" fillId="58" borderId="66" xfId="900" applyNumberFormat="1" applyFont="1" applyFill="1" applyBorder="1" applyAlignment="1" applyProtection="1">
      <alignment horizontal="center" vertical="center"/>
      <protection hidden="1"/>
    </xf>
    <xf numFmtId="0" fontId="70" fillId="58" borderId="36" xfId="900" applyNumberFormat="1" applyFont="1" applyFill="1" applyBorder="1" applyAlignment="1" applyProtection="1">
      <alignment horizontal="center" vertical="center"/>
      <protection hidden="1"/>
    </xf>
    <xf numFmtId="0" fontId="70" fillId="58" borderId="18" xfId="900" applyFont="1" applyFill="1" applyBorder="1" applyAlignment="1" applyProtection="1">
      <alignment horizontal="center" vertical="center" wrapText="1"/>
      <protection hidden="1"/>
    </xf>
    <xf numFmtId="0" fontId="70" fillId="58" borderId="37" xfId="900" applyFont="1" applyFill="1" applyBorder="1" applyAlignment="1" applyProtection="1">
      <alignment horizontal="center" vertical="center" wrapText="1"/>
      <protection hidden="1"/>
    </xf>
    <xf numFmtId="0" fontId="70" fillId="58" borderId="37" xfId="900" applyFont="1" applyFill="1" applyBorder="1" applyAlignment="1" applyProtection="1">
      <alignment horizontal="center" vertical="center"/>
      <protection hidden="1"/>
    </xf>
    <xf numFmtId="0" fontId="70" fillId="58" borderId="60" xfId="900" applyFont="1" applyFill="1" applyBorder="1" applyAlignment="1" applyProtection="1">
      <alignment horizontal="center" vertical="center"/>
      <protection hidden="1"/>
    </xf>
    <xf numFmtId="0" fontId="70" fillId="58" borderId="80" xfId="900" applyFont="1" applyFill="1" applyBorder="1" applyAlignment="1" applyProtection="1">
      <alignment horizontal="center" vertical="center"/>
      <protection hidden="1"/>
    </xf>
    <xf numFmtId="0" fontId="70" fillId="58" borderId="48" xfId="900" applyNumberFormat="1" applyFont="1" applyFill="1" applyBorder="1" applyAlignment="1" applyProtection="1">
      <alignment horizontal="center" vertical="center"/>
      <protection hidden="1"/>
    </xf>
    <xf numFmtId="0" fontId="70" fillId="58" borderId="37" xfId="900" applyNumberFormat="1" applyFont="1" applyFill="1" applyBorder="1" applyAlignment="1" applyProtection="1">
      <alignment horizontal="center" vertical="center"/>
      <protection hidden="1"/>
    </xf>
    <xf numFmtId="0" fontId="70" fillId="58" borderId="55" xfId="900" applyNumberFormat="1" applyFont="1" applyFill="1" applyBorder="1" applyAlignment="1" applyProtection="1">
      <alignment horizontal="center" vertical="center"/>
      <protection hidden="1"/>
    </xf>
    <xf numFmtId="0" fontId="70" fillId="58" borderId="35" xfId="900" applyNumberFormat="1" applyFont="1" applyFill="1" applyBorder="1" applyAlignment="1" applyProtection="1">
      <alignment horizontal="center" vertical="center"/>
      <protection hidden="1"/>
    </xf>
    <xf numFmtId="0" fontId="70" fillId="58" borderId="47" xfId="900" applyNumberFormat="1" applyFont="1" applyFill="1" applyBorder="1" applyAlignment="1" applyProtection="1">
      <alignment horizontal="center" vertical="center"/>
      <protection hidden="1"/>
    </xf>
    <xf numFmtId="0" fontId="70" fillId="58" borderId="41" xfId="900" applyFont="1" applyFill="1" applyBorder="1" applyAlignment="1" applyProtection="1">
      <alignment horizontal="center" vertical="center" wrapText="1"/>
      <protection hidden="1"/>
    </xf>
    <xf numFmtId="0" fontId="70" fillId="58" borderId="16" xfId="900" applyFont="1" applyFill="1" applyBorder="1" applyAlignment="1" applyProtection="1">
      <alignment horizontal="center" vertical="center" wrapText="1"/>
      <protection hidden="1"/>
    </xf>
    <xf numFmtId="0" fontId="70" fillId="58" borderId="42" xfId="900" applyFont="1" applyFill="1" applyBorder="1" applyAlignment="1" applyProtection="1">
      <alignment horizontal="center" vertical="center" wrapText="1"/>
      <protection hidden="1"/>
    </xf>
    <xf numFmtId="0" fontId="70" fillId="58" borderId="34" xfId="900" applyNumberFormat="1" applyFont="1" applyFill="1" applyBorder="1" applyAlignment="1" applyProtection="1">
      <alignment horizontal="center" vertical="center"/>
      <protection hidden="1"/>
    </xf>
    <xf numFmtId="3" fontId="70" fillId="58" borderId="0" xfId="900" applyNumberFormat="1" applyFont="1" applyFill="1" applyAlignment="1" applyProtection="1">
      <alignment horizontal="center" vertical="center"/>
      <protection hidden="1"/>
    </xf>
    <xf numFmtId="0" fontId="74" fillId="58" borderId="0" xfId="900" applyFont="1" applyFill="1" applyAlignment="1" applyProtection="1">
      <alignment horizontal="center" vertical="center"/>
      <protection hidden="1"/>
    </xf>
    <xf numFmtId="0" fontId="75" fillId="58" borderId="0" xfId="900" applyFont="1" applyFill="1" applyAlignment="1" applyProtection="1">
      <alignment horizontal="center" vertical="center"/>
      <protection hidden="1"/>
    </xf>
    <xf numFmtId="0" fontId="78" fillId="0" borderId="71" xfId="0" applyFont="1" applyFill="1" applyBorder="1" applyAlignment="1" applyProtection="1">
      <alignment horizontal="center" vertical="center" wrapText="1"/>
      <protection hidden="1"/>
    </xf>
    <xf numFmtId="0" fontId="69" fillId="0" borderId="58" xfId="0" applyFont="1" applyFill="1" applyBorder="1" applyProtection="1">
      <protection hidden="1"/>
    </xf>
    <xf numFmtId="0" fontId="69" fillId="0" borderId="59" xfId="0" applyFont="1" applyFill="1" applyBorder="1" applyProtection="1">
      <protection hidden="1"/>
    </xf>
    <xf numFmtId="0" fontId="78" fillId="58" borderId="45" xfId="0" applyFont="1" applyFill="1" applyBorder="1" applyAlignment="1" applyProtection="1">
      <alignment horizontal="center" vertical="center" wrapText="1"/>
      <protection hidden="1"/>
    </xf>
    <xf numFmtId="0" fontId="78" fillId="58" borderId="18" xfId="0" applyFont="1" applyFill="1" applyBorder="1" applyAlignment="1" applyProtection="1">
      <alignment horizontal="center" vertical="center" wrapText="1"/>
      <protection hidden="1"/>
    </xf>
    <xf numFmtId="0" fontId="78" fillId="58" borderId="45" xfId="0" applyFont="1" applyFill="1" applyBorder="1" applyAlignment="1" applyProtection="1">
      <alignment horizontal="center" vertical="center"/>
      <protection hidden="1"/>
    </xf>
    <xf numFmtId="0" fontId="78" fillId="58" borderId="18" xfId="0" applyFont="1" applyFill="1" applyBorder="1" applyAlignment="1" applyProtection="1">
      <alignment horizontal="center" vertical="center"/>
      <protection hidden="1"/>
    </xf>
    <xf numFmtId="0" fontId="78" fillId="58" borderId="77" xfId="0" applyFont="1" applyFill="1" applyBorder="1" applyAlignment="1" applyProtection="1">
      <alignment horizontal="center" vertical="center" wrapText="1"/>
      <protection hidden="1"/>
    </xf>
    <xf numFmtId="0" fontId="78" fillId="58" borderId="28" xfId="0" applyFont="1" applyFill="1" applyBorder="1" applyAlignment="1" applyProtection="1">
      <alignment horizontal="center" vertical="center"/>
      <protection hidden="1"/>
    </xf>
    <xf numFmtId="0" fontId="78" fillId="58" borderId="67" xfId="0" applyFont="1" applyFill="1" applyBorder="1" applyAlignment="1" applyProtection="1">
      <alignment horizontal="center" vertical="center" wrapText="1"/>
      <protection hidden="1"/>
    </xf>
    <xf numFmtId="0" fontId="69" fillId="58" borderId="23" xfId="0" applyFont="1" applyFill="1" applyBorder="1" applyProtection="1">
      <protection hidden="1"/>
    </xf>
    <xf numFmtId="0" fontId="69" fillId="58" borderId="24" xfId="0" applyFont="1" applyFill="1" applyBorder="1" applyProtection="1">
      <protection hidden="1"/>
    </xf>
    <xf numFmtId="0" fontId="78" fillId="58" borderId="29" xfId="0" applyFont="1" applyFill="1" applyBorder="1" applyAlignment="1" applyProtection="1">
      <alignment horizontal="center" vertical="center" wrapText="1"/>
      <protection hidden="1"/>
    </xf>
    <xf numFmtId="0" fontId="69" fillId="58" borderId="25" xfId="0" applyFont="1" applyFill="1" applyBorder="1" applyProtection="1">
      <protection hidden="1"/>
    </xf>
    <xf numFmtId="0" fontId="69" fillId="58" borderId="27" xfId="0" applyFont="1" applyFill="1" applyBorder="1" applyProtection="1">
      <protection hidden="1"/>
    </xf>
    <xf numFmtId="0" fontId="78" fillId="0" borderId="67" xfId="0" applyFont="1" applyFill="1" applyBorder="1" applyAlignment="1" applyProtection="1">
      <alignment horizontal="center" vertical="center" wrapText="1"/>
      <protection hidden="1"/>
    </xf>
    <xf numFmtId="0" fontId="69" fillId="0" borderId="23" xfId="0" applyFont="1" applyFill="1" applyBorder="1" applyProtection="1">
      <protection hidden="1"/>
    </xf>
    <xf numFmtId="0" fontId="69" fillId="0" borderId="24" xfId="0" applyFont="1" applyFill="1" applyBorder="1" applyProtection="1">
      <protection hidden="1"/>
    </xf>
    <xf numFmtId="0" fontId="78" fillId="58" borderId="40" xfId="0" applyFont="1" applyFill="1" applyBorder="1" applyAlignment="1" applyProtection="1">
      <alignment horizontal="center" vertical="center" wrapText="1"/>
      <protection hidden="1"/>
    </xf>
    <xf numFmtId="0" fontId="78" fillId="58" borderId="21" xfId="0" applyFont="1" applyFill="1" applyBorder="1" applyAlignment="1" applyProtection="1">
      <alignment horizontal="center" vertical="center" wrapText="1"/>
      <protection hidden="1"/>
    </xf>
    <xf numFmtId="0" fontId="78" fillId="58" borderId="22" xfId="0" applyFont="1" applyFill="1" applyBorder="1" applyAlignment="1" applyProtection="1">
      <alignment horizontal="center" vertical="center" wrapText="1"/>
      <protection hidden="1"/>
    </xf>
    <xf numFmtId="0" fontId="78" fillId="58" borderId="48" xfId="0" applyFont="1" applyFill="1" applyBorder="1" applyAlignment="1" applyProtection="1">
      <alignment horizontal="center" vertical="center" wrapText="1"/>
      <protection hidden="1"/>
    </xf>
    <xf numFmtId="0" fontId="78" fillId="58" borderId="48" xfId="0" applyFont="1" applyFill="1" applyBorder="1" applyAlignment="1" applyProtection="1">
      <alignment horizontal="center" vertical="center"/>
      <protection hidden="1"/>
    </xf>
    <xf numFmtId="0" fontId="78" fillId="58" borderId="43" xfId="0" applyFont="1" applyFill="1" applyBorder="1" applyAlignment="1" applyProtection="1">
      <alignment horizontal="center" vertical="center"/>
      <protection hidden="1"/>
    </xf>
    <xf numFmtId="0" fontId="78" fillId="58" borderId="35" xfId="0" applyFont="1" applyFill="1" applyBorder="1" applyAlignment="1" applyProtection="1">
      <alignment horizontal="center" vertical="center" wrapText="1"/>
      <protection hidden="1"/>
    </xf>
    <xf numFmtId="0" fontId="78" fillId="58" borderId="35" xfId="0" applyFont="1" applyFill="1" applyBorder="1" applyAlignment="1" applyProtection="1">
      <alignment horizontal="center" vertical="center"/>
      <protection hidden="1"/>
    </xf>
    <xf numFmtId="0" fontId="78" fillId="58" borderId="61" xfId="0" applyFont="1" applyFill="1" applyBorder="1" applyAlignment="1" applyProtection="1">
      <alignment horizontal="center" vertical="center"/>
      <protection hidden="1"/>
    </xf>
    <xf numFmtId="0" fontId="78" fillId="58" borderId="24" xfId="0" applyFont="1" applyFill="1" applyBorder="1" applyAlignment="1" applyProtection="1">
      <alignment horizontal="center" vertical="center"/>
      <protection hidden="1"/>
    </xf>
    <xf numFmtId="0" fontId="78" fillId="0" borderId="23" xfId="0" applyFont="1" applyFill="1" applyBorder="1" applyAlignment="1" applyProtection="1">
      <alignment horizontal="center" vertical="center" wrapText="1"/>
      <protection hidden="1"/>
    </xf>
    <xf numFmtId="0" fontId="78" fillId="0" borderId="24" xfId="0" applyFont="1" applyFill="1" applyBorder="1" applyAlignment="1" applyProtection="1">
      <alignment horizontal="center" vertical="center" wrapText="1"/>
      <protection hidden="1"/>
    </xf>
    <xf numFmtId="0" fontId="78" fillId="58" borderId="24" xfId="0" applyFont="1" applyFill="1" applyBorder="1" applyAlignment="1" applyProtection="1">
      <alignment horizontal="center" vertical="center" wrapText="1"/>
      <protection hidden="1"/>
    </xf>
    <xf numFmtId="0" fontId="78" fillId="58" borderId="70" xfId="0" applyFont="1" applyFill="1" applyBorder="1" applyAlignment="1" applyProtection="1">
      <alignment horizontal="center" vertical="center" wrapText="1"/>
      <protection hidden="1"/>
    </xf>
    <xf numFmtId="0" fontId="78" fillId="58" borderId="31" xfId="0" applyFont="1" applyFill="1" applyBorder="1" applyAlignment="1" applyProtection="1">
      <alignment horizontal="center" vertical="center" wrapText="1"/>
      <protection hidden="1"/>
    </xf>
    <xf numFmtId="0" fontId="78" fillId="58" borderId="92" xfId="0" applyFont="1" applyFill="1" applyBorder="1" applyAlignment="1" applyProtection="1">
      <alignment horizontal="center" vertical="center" wrapText="1"/>
      <protection hidden="1"/>
    </xf>
    <xf numFmtId="0" fontId="78" fillId="58" borderId="0" xfId="0" applyFont="1" applyFill="1" applyBorder="1" applyAlignment="1" applyProtection="1">
      <alignment horizontal="center" vertical="center" wrapText="1"/>
      <protection hidden="1"/>
    </xf>
    <xf numFmtId="0" fontId="78" fillId="58" borderId="78" xfId="0" applyFont="1" applyFill="1" applyBorder="1" applyAlignment="1" applyProtection="1">
      <alignment horizontal="center" vertical="center" wrapText="1"/>
      <protection hidden="1"/>
    </xf>
    <xf numFmtId="0" fontId="78" fillId="58" borderId="32" xfId="0" applyFont="1" applyFill="1" applyBorder="1" applyAlignment="1" applyProtection="1">
      <alignment horizontal="center" vertical="center" wrapText="1"/>
      <protection hidden="1"/>
    </xf>
    <xf numFmtId="0" fontId="70" fillId="0" borderId="67" xfId="0" applyFont="1" applyFill="1" applyBorder="1" applyAlignment="1" applyProtection="1">
      <alignment horizontal="center" vertical="center" wrapText="1"/>
      <protection hidden="1"/>
    </xf>
    <xf numFmtId="0" fontId="70" fillId="0" borderId="23" xfId="0" applyFont="1" applyFill="1" applyBorder="1" applyAlignment="1" applyProtection="1">
      <alignment horizontal="center" vertical="center"/>
      <protection hidden="1"/>
    </xf>
    <xf numFmtId="0" fontId="70" fillId="0" borderId="24" xfId="0" applyFont="1" applyFill="1" applyBorder="1" applyAlignment="1" applyProtection="1">
      <alignment horizontal="center" vertical="center"/>
      <protection hidden="1"/>
    </xf>
    <xf numFmtId="0" fontId="70" fillId="58" borderId="33" xfId="0" applyFont="1" applyFill="1" applyBorder="1" applyAlignment="1" applyProtection="1">
      <alignment horizontal="left" vertical="center" wrapText="1"/>
      <protection hidden="1"/>
    </xf>
    <xf numFmtId="0" fontId="70" fillId="58" borderId="50" xfId="0" applyFont="1" applyFill="1" applyBorder="1" applyAlignment="1" applyProtection="1">
      <alignment horizontal="left" vertical="center" wrapText="1"/>
      <protection hidden="1"/>
    </xf>
    <xf numFmtId="0" fontId="70" fillId="58" borderId="0" xfId="0" applyFont="1" applyFill="1" applyBorder="1" applyAlignment="1" applyProtection="1">
      <alignment horizontal="left" vertical="center" wrapText="1"/>
      <protection hidden="1"/>
    </xf>
    <xf numFmtId="0" fontId="70" fillId="58" borderId="21" xfId="0" applyFont="1" applyFill="1" applyBorder="1" applyAlignment="1" applyProtection="1">
      <alignment horizontal="left" vertical="center" wrapText="1"/>
      <protection hidden="1"/>
    </xf>
    <xf numFmtId="0" fontId="70" fillId="58" borderId="32" xfId="0" applyFont="1" applyFill="1" applyBorder="1" applyAlignment="1" applyProtection="1">
      <alignment horizontal="left" vertical="center" wrapText="1"/>
      <protection hidden="1"/>
    </xf>
    <xf numFmtId="0" fontId="70" fillId="58" borderId="51" xfId="0" applyFont="1" applyFill="1" applyBorder="1" applyAlignment="1" applyProtection="1">
      <alignment horizontal="left" vertical="center" wrapText="1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0" fontId="78" fillId="58" borderId="43" xfId="0" applyFont="1" applyFill="1" applyBorder="1" applyAlignment="1" applyProtection="1">
      <alignment horizontal="center" vertical="center" wrapText="1"/>
      <protection hidden="1"/>
    </xf>
    <xf numFmtId="0" fontId="74" fillId="58" borderId="0" xfId="891" applyFont="1" applyFill="1" applyAlignment="1" applyProtection="1">
      <alignment horizontal="center" vertical="center"/>
      <protection hidden="1"/>
    </xf>
    <xf numFmtId="0" fontId="87" fillId="58" borderId="0" xfId="891" applyFont="1" applyFill="1" applyBorder="1" applyAlignment="1" applyProtection="1">
      <alignment horizontal="center" vertical="center"/>
      <protection hidden="1"/>
    </xf>
    <xf numFmtId="0" fontId="70" fillId="58" borderId="36" xfId="891" applyFont="1" applyFill="1" applyBorder="1" applyAlignment="1" applyProtection="1">
      <alignment horizontal="center" vertical="center" wrapText="1"/>
      <protection hidden="1"/>
    </xf>
    <xf numFmtId="0" fontId="70" fillId="58" borderId="46" xfId="891" applyFont="1" applyFill="1" applyBorder="1" applyAlignment="1" applyProtection="1">
      <alignment horizontal="center" vertical="center"/>
      <protection hidden="1"/>
    </xf>
    <xf numFmtId="0" fontId="70" fillId="58" borderId="40" xfId="891" applyFont="1" applyFill="1" applyBorder="1" applyAlignment="1" applyProtection="1">
      <alignment horizontal="center" vertical="center"/>
      <protection hidden="1"/>
    </xf>
    <xf numFmtId="0" fontId="70" fillId="58" borderId="45" xfId="891" applyFont="1" applyFill="1" applyBorder="1" applyAlignment="1" applyProtection="1">
      <alignment horizontal="center" vertical="center"/>
      <protection hidden="1"/>
    </xf>
    <xf numFmtId="0" fontId="70" fillId="58" borderId="46" xfId="891" applyFont="1" applyFill="1" applyBorder="1" applyAlignment="1" applyProtection="1">
      <alignment horizontal="center" vertical="center" wrapText="1"/>
      <protection hidden="1"/>
    </xf>
    <xf numFmtId="0" fontId="70" fillId="58" borderId="47" xfId="891" applyFont="1" applyFill="1" applyBorder="1" applyAlignment="1" applyProtection="1">
      <alignment horizontal="center" vertical="center"/>
      <protection hidden="1"/>
    </xf>
    <xf numFmtId="0" fontId="70" fillId="58" borderId="67" xfId="891" applyFont="1" applyFill="1" applyBorder="1" applyAlignment="1" applyProtection="1">
      <alignment horizontal="center" vertical="center"/>
      <protection hidden="1"/>
    </xf>
    <xf numFmtId="0" fontId="70" fillId="58" borderId="48" xfId="891" applyFont="1" applyFill="1" applyBorder="1" applyAlignment="1" applyProtection="1">
      <alignment horizontal="center" vertical="center"/>
      <protection hidden="1"/>
    </xf>
    <xf numFmtId="0" fontId="70" fillId="58" borderId="80" xfId="891" applyFont="1" applyFill="1" applyBorder="1" applyAlignment="1" applyProtection="1">
      <alignment horizontal="center" vertical="center"/>
      <protection hidden="1"/>
    </xf>
    <xf numFmtId="0" fontId="70" fillId="58" borderId="63" xfId="891" applyFont="1" applyFill="1" applyBorder="1" applyAlignment="1" applyProtection="1">
      <alignment horizontal="center" vertical="center"/>
      <protection hidden="1"/>
    </xf>
    <xf numFmtId="0" fontId="70" fillId="58" borderId="34" xfId="891" applyFont="1" applyFill="1" applyBorder="1" applyAlignment="1" applyProtection="1">
      <alignment horizontal="center" vertical="center" wrapText="1"/>
      <protection hidden="1"/>
    </xf>
    <xf numFmtId="0" fontId="70" fillId="58" borderId="55" xfId="891" applyFont="1" applyFill="1" applyBorder="1" applyAlignment="1" applyProtection="1">
      <alignment horizontal="center" vertical="center"/>
      <protection hidden="1"/>
    </xf>
    <xf numFmtId="0" fontId="70" fillId="58" borderId="56" xfId="891" applyFont="1" applyFill="1" applyBorder="1" applyAlignment="1" applyProtection="1">
      <alignment horizontal="center" vertical="center"/>
      <protection hidden="1"/>
    </xf>
    <xf numFmtId="0" fontId="70" fillId="58" borderId="45" xfId="891" applyFont="1" applyFill="1" applyBorder="1" applyAlignment="1" applyProtection="1">
      <alignment horizontal="center" vertical="center" wrapText="1"/>
      <protection hidden="1"/>
    </xf>
    <xf numFmtId="0" fontId="70" fillId="58" borderId="18" xfId="891" applyFont="1" applyFill="1" applyBorder="1" applyAlignment="1" applyProtection="1">
      <alignment horizontal="center" vertical="center"/>
      <protection hidden="1"/>
    </xf>
    <xf numFmtId="0" fontId="70" fillId="58" borderId="65" xfId="891" applyFont="1" applyFill="1" applyBorder="1" applyAlignment="1" applyProtection="1">
      <alignment horizontal="center" vertical="center" wrapText="1"/>
      <protection hidden="1"/>
    </xf>
    <xf numFmtId="0" fontId="70" fillId="58" borderId="51" xfId="891" applyFont="1" applyFill="1" applyBorder="1" applyAlignment="1" applyProtection="1">
      <alignment horizontal="center" vertical="center" wrapText="1"/>
      <protection hidden="1"/>
    </xf>
    <xf numFmtId="0" fontId="70" fillId="58" borderId="61" xfId="891" applyFont="1" applyFill="1" applyBorder="1" applyAlignment="1" applyProtection="1">
      <alignment horizontal="center" vertical="center"/>
      <protection hidden="1"/>
    </xf>
    <xf numFmtId="0" fontId="70" fillId="58" borderId="48" xfId="891" applyFont="1" applyFill="1" applyBorder="1" applyAlignment="1" applyProtection="1">
      <alignment horizontal="center" vertical="center" wrapText="1"/>
      <protection hidden="1"/>
    </xf>
    <xf numFmtId="0" fontId="70" fillId="58" borderId="43" xfId="891" applyFont="1" applyFill="1" applyBorder="1" applyAlignment="1" applyProtection="1">
      <alignment horizontal="center" vertical="center"/>
      <protection hidden="1"/>
    </xf>
    <xf numFmtId="0" fontId="70" fillId="58" borderId="71" xfId="891" applyFont="1" applyFill="1" applyBorder="1" applyAlignment="1" applyProtection="1">
      <alignment horizontal="center" vertical="center" wrapText="1"/>
      <protection hidden="1"/>
    </xf>
    <xf numFmtId="0" fontId="70" fillId="58" borderId="59" xfId="891" applyFont="1" applyFill="1" applyBorder="1" applyAlignment="1" applyProtection="1">
      <alignment horizontal="center" vertical="center"/>
      <protection hidden="1"/>
    </xf>
    <xf numFmtId="0" fontId="70" fillId="58" borderId="70" xfId="0" applyFont="1" applyFill="1" applyBorder="1" applyAlignment="1" applyProtection="1">
      <alignment horizontal="center" vertical="center" wrapText="1"/>
      <protection hidden="1"/>
    </xf>
    <xf numFmtId="0" fontId="69" fillId="58" borderId="35" xfId="0" applyFont="1" applyFill="1" applyBorder="1" applyAlignment="1" applyProtection="1">
      <alignment horizontal="center" vertical="center"/>
      <protection hidden="1"/>
    </xf>
    <xf numFmtId="0" fontId="69" fillId="58" borderId="61" xfId="0" applyFont="1" applyFill="1" applyBorder="1" applyAlignment="1" applyProtection="1">
      <alignment horizontal="center" vertical="center"/>
      <protection hidden="1"/>
    </xf>
    <xf numFmtId="0" fontId="70" fillId="58" borderId="52" xfId="0" applyFont="1" applyFill="1" applyBorder="1" applyAlignment="1" applyProtection="1">
      <alignment horizontal="center" vertical="center"/>
      <protection hidden="1"/>
    </xf>
    <xf numFmtId="0" fontId="70" fillId="58" borderId="55" xfId="0" applyFont="1" applyFill="1" applyBorder="1" applyAlignment="1" applyProtection="1">
      <alignment horizontal="center" vertical="center"/>
      <protection hidden="1"/>
    </xf>
    <xf numFmtId="0" fontId="70" fillId="58" borderId="56" xfId="0" applyFont="1" applyFill="1" applyBorder="1" applyAlignment="1" applyProtection="1">
      <alignment horizontal="center" vertical="center"/>
      <protection hidden="1"/>
    </xf>
    <xf numFmtId="0" fontId="70" fillId="58" borderId="80" xfId="0" applyFont="1" applyFill="1" applyBorder="1" applyAlignment="1" applyProtection="1">
      <alignment horizontal="center" vertical="center"/>
      <protection hidden="1"/>
    </xf>
    <xf numFmtId="0" fontId="70" fillId="58" borderId="52" xfId="0" applyFont="1" applyFill="1" applyBorder="1" applyAlignment="1" applyProtection="1">
      <alignment horizontal="center" vertical="center" wrapText="1"/>
      <protection hidden="1"/>
    </xf>
    <xf numFmtId="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283" fillId="58" borderId="0" xfId="0" applyFont="1" applyFill="1" applyAlignment="1" applyProtection="1">
      <alignment horizontal="center" vertical="center"/>
      <protection hidden="1"/>
    </xf>
    <xf numFmtId="1" fontId="79" fillId="58" borderId="16" xfId="0" quotePrefix="1" applyNumberFormat="1" applyFont="1" applyFill="1" applyBorder="1" applyAlignment="1" applyProtection="1">
      <alignment horizontal="center" vertical="center"/>
      <protection hidden="1"/>
    </xf>
    <xf numFmtId="199" fontId="70" fillId="58" borderId="48" xfId="0" applyNumberFormat="1" applyFont="1" applyFill="1" applyBorder="1" applyAlignment="1" applyProtection="1">
      <alignment horizontal="center" vertical="center" wrapText="1"/>
      <protection hidden="1"/>
    </xf>
    <xf numFmtId="199" fontId="70" fillId="58" borderId="43" xfId="0" applyNumberFormat="1" applyFont="1" applyFill="1" applyBorder="1" applyAlignment="1" applyProtection="1">
      <alignment horizontal="center" vertical="center" wrapText="1"/>
      <protection hidden="1"/>
    </xf>
    <xf numFmtId="1" fontId="79" fillId="58" borderId="0" xfId="0" quotePrefix="1" applyNumberFormat="1" applyFont="1" applyFill="1" applyBorder="1" applyAlignment="1" applyProtection="1">
      <alignment horizontal="center" vertical="center"/>
      <protection hidden="1"/>
    </xf>
    <xf numFmtId="199" fontId="70" fillId="58" borderId="45" xfId="0" applyNumberFormat="1" applyFont="1" applyFill="1" applyBorder="1" applyAlignment="1" applyProtection="1">
      <alignment horizontal="center" vertical="center" wrapText="1"/>
      <protection hidden="1"/>
    </xf>
    <xf numFmtId="199" fontId="70" fillId="58" borderId="18" xfId="0" applyNumberFormat="1" applyFont="1" applyFill="1" applyBorder="1" applyAlignment="1" applyProtection="1">
      <alignment horizontal="center" vertical="center" wrapText="1"/>
      <protection hidden="1"/>
    </xf>
    <xf numFmtId="177" fontId="70" fillId="58" borderId="80" xfId="704" applyFont="1" applyFill="1" applyBorder="1" applyAlignment="1" applyProtection="1">
      <alignment horizontal="center" vertical="center" wrapText="1"/>
      <protection hidden="1"/>
    </xf>
    <xf numFmtId="177" fontId="70" fillId="58" borderId="61" xfId="704" applyFont="1" applyFill="1" applyBorder="1" applyAlignment="1" applyProtection="1">
      <alignment horizontal="center" vertical="center" wrapText="1"/>
      <protection hidden="1"/>
    </xf>
    <xf numFmtId="177" fontId="70" fillId="58" borderId="64" xfId="704" applyFont="1" applyFill="1" applyBorder="1" applyAlignment="1" applyProtection="1">
      <alignment horizontal="center" vertical="center" wrapText="1"/>
      <protection hidden="1"/>
    </xf>
    <xf numFmtId="0" fontId="70" fillId="58" borderId="73" xfId="0" applyFont="1" applyFill="1" applyBorder="1" applyAlignment="1" applyProtection="1">
      <alignment horizontal="center" vertical="center" wrapText="1"/>
      <protection hidden="1"/>
    </xf>
    <xf numFmtId="0" fontId="70" fillId="58" borderId="30" xfId="0" applyFont="1" applyFill="1" applyBorder="1" applyAlignment="1" applyProtection="1">
      <alignment horizontal="center" vertical="center" wrapText="1"/>
      <protection hidden="1"/>
    </xf>
    <xf numFmtId="0" fontId="79" fillId="58" borderId="16" xfId="0" applyFont="1" applyFill="1" applyBorder="1" applyAlignment="1" applyProtection="1">
      <alignment horizontal="center" vertical="center"/>
      <protection hidden="1"/>
    </xf>
    <xf numFmtId="0" fontId="70" fillId="58" borderId="75" xfId="0" applyFont="1" applyFill="1" applyBorder="1" applyAlignment="1" applyProtection="1">
      <alignment horizontal="center" vertical="center" wrapText="1"/>
      <protection hidden="1"/>
    </xf>
    <xf numFmtId="0" fontId="70" fillId="58" borderId="15" xfId="0" applyFont="1" applyFill="1" applyBorder="1" applyProtection="1">
      <protection hidden="1"/>
    </xf>
    <xf numFmtId="0" fontId="70" fillId="58" borderId="68" xfId="0" applyFont="1" applyFill="1" applyBorder="1" applyProtection="1">
      <protection hidden="1"/>
    </xf>
    <xf numFmtId="0" fontId="70" fillId="58" borderId="35" xfId="0" applyFont="1" applyFill="1" applyBorder="1" applyProtection="1">
      <protection hidden="1"/>
    </xf>
    <xf numFmtId="0" fontId="70" fillId="58" borderId="61" xfId="0" applyFont="1" applyFill="1" applyBorder="1" applyProtection="1">
      <protection hidden="1"/>
    </xf>
    <xf numFmtId="177" fontId="70" fillId="58" borderId="38" xfId="704" applyFont="1" applyFill="1" applyBorder="1" applyAlignment="1" applyProtection="1">
      <alignment horizontal="center" vertical="center" wrapText="1"/>
      <protection hidden="1"/>
    </xf>
    <xf numFmtId="177" fontId="70" fillId="58" borderId="54" xfId="704" applyFont="1" applyFill="1" applyBorder="1" applyAlignment="1" applyProtection="1">
      <alignment horizontal="center" vertical="center" wrapText="1"/>
      <protection hidden="1"/>
    </xf>
    <xf numFmtId="0" fontId="70" fillId="58" borderId="78" xfId="0" applyFont="1" applyFill="1" applyBorder="1" applyAlignment="1" applyProtection="1">
      <alignment horizontal="center" vertical="center" wrapText="1"/>
      <protection hidden="1"/>
    </xf>
    <xf numFmtId="0" fontId="78" fillId="58" borderId="0" xfId="0" applyFont="1" applyFill="1" applyAlignment="1" applyProtection="1">
      <alignment horizontal="left" vertical="center"/>
      <protection hidden="1"/>
    </xf>
    <xf numFmtId="0" fontId="45" fillId="58" borderId="0" xfId="0" applyFont="1" applyFill="1" applyAlignment="1" applyProtection="1">
      <alignment horizontal="left" vertical="center"/>
      <protection hidden="1"/>
    </xf>
    <xf numFmtId="0" fontId="70" fillId="58" borderId="45" xfId="0" applyFont="1" applyFill="1" applyBorder="1" applyProtection="1">
      <protection hidden="1"/>
    </xf>
    <xf numFmtId="0" fontId="70" fillId="58" borderId="18" xfId="0" applyFont="1" applyFill="1" applyBorder="1" applyProtection="1">
      <protection hidden="1"/>
    </xf>
    <xf numFmtId="0" fontId="70" fillId="0" borderId="29" xfId="0" applyFont="1" applyFill="1" applyBorder="1" applyAlignment="1" applyProtection="1">
      <alignment horizontal="center" vertical="center" wrapText="1"/>
      <protection hidden="1"/>
    </xf>
    <xf numFmtId="0" fontId="70" fillId="0" borderId="31" xfId="0" applyFont="1" applyFill="1" applyBorder="1" applyAlignment="1" applyProtection="1">
      <alignment horizontal="center" vertical="center" wrapText="1"/>
      <protection hidden="1"/>
    </xf>
    <xf numFmtId="0" fontId="70" fillId="0" borderId="40" xfId="0" applyFont="1" applyFill="1" applyBorder="1" applyAlignment="1" applyProtection="1">
      <alignment horizontal="center" vertical="center" wrapText="1"/>
      <protection hidden="1"/>
    </xf>
    <xf numFmtId="0" fontId="70" fillId="0" borderId="25" xfId="0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Fill="1" applyBorder="1" applyAlignment="1" applyProtection="1">
      <alignment horizontal="center" vertical="center" wrapText="1"/>
      <protection hidden="1"/>
    </xf>
    <xf numFmtId="0" fontId="70" fillId="0" borderId="21" xfId="0" applyFont="1" applyFill="1" applyBorder="1" applyAlignment="1" applyProtection="1">
      <alignment horizontal="center" vertical="center" wrapText="1"/>
      <protection hidden="1"/>
    </xf>
    <xf numFmtId="0" fontId="70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3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0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32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50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51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92" xfId="0" applyFont="1" applyFill="1" applyBorder="1" applyProtection="1">
      <protection hidden="1"/>
    </xf>
    <xf numFmtId="0" fontId="70" fillId="58" borderId="72" xfId="0" applyFont="1" applyFill="1" applyBorder="1" applyProtection="1">
      <protection hidden="1"/>
    </xf>
    <xf numFmtId="0" fontId="70" fillId="58" borderId="25" xfId="0" applyFont="1" applyFill="1" applyBorder="1" applyAlignment="1" applyProtection="1">
      <alignment horizontal="center" vertical="center"/>
      <protection hidden="1"/>
    </xf>
    <xf numFmtId="0" fontId="70" fillId="58" borderId="17" xfId="0" applyFont="1" applyFill="1" applyBorder="1" applyProtection="1">
      <protection hidden="1"/>
    </xf>
    <xf numFmtId="1" fontId="232" fillId="58" borderId="0" xfId="903" applyNumberFormat="1" applyFont="1" applyFill="1" applyAlignment="1" applyProtection="1">
      <alignment horizontal="center" vertical="center"/>
      <protection hidden="1"/>
    </xf>
    <xf numFmtId="1" fontId="235" fillId="58" borderId="0" xfId="903" applyNumberFormat="1" applyFont="1" applyFill="1" applyAlignment="1" applyProtection="1">
      <alignment horizontal="center" vertical="center"/>
      <protection hidden="1"/>
    </xf>
    <xf numFmtId="0" fontId="231" fillId="58" borderId="33" xfId="0" applyFont="1" applyFill="1" applyBorder="1" applyAlignment="1" applyProtection="1">
      <alignment horizontal="center" vertical="center"/>
      <protection hidden="1"/>
    </xf>
    <xf numFmtId="0" fontId="231" fillId="58" borderId="0" xfId="0" applyFont="1" applyFill="1" applyBorder="1" applyAlignment="1" applyProtection="1">
      <alignment horizontal="center" vertical="center"/>
      <protection hidden="1"/>
    </xf>
    <xf numFmtId="0" fontId="231" fillId="58" borderId="32" xfId="0" applyFont="1" applyFill="1" applyBorder="1" applyAlignment="1" applyProtection="1">
      <alignment horizontal="center" vertical="center"/>
      <protection hidden="1"/>
    </xf>
    <xf numFmtId="1" fontId="231" fillId="58" borderId="49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33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30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32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41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5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5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7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31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0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44" xfId="903" applyNumberFormat="1" applyFont="1" applyFill="1" applyBorder="1" applyAlignment="1" applyProtection="1">
      <alignment horizontal="center" vertical="center" wrapText="1"/>
      <protection hidden="1"/>
    </xf>
    <xf numFmtId="0" fontId="231" fillId="58" borderId="23" xfId="0" applyFont="1" applyFill="1" applyBorder="1" applyAlignment="1" applyProtection="1">
      <alignment horizontal="center" vertical="center" wrapText="1"/>
      <protection hidden="1"/>
    </xf>
    <xf numFmtId="0" fontId="231" fillId="58" borderId="24" xfId="0" applyFont="1" applyFill="1" applyBorder="1" applyAlignment="1" applyProtection="1">
      <alignment horizontal="center" vertical="center" wrapText="1"/>
      <protection hidden="1"/>
    </xf>
    <xf numFmtId="1" fontId="231" fillId="58" borderId="67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3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4" xfId="903" applyNumberFormat="1" applyFont="1" applyFill="1" applyBorder="1" applyAlignment="1" applyProtection="1">
      <alignment horizontal="center" vertical="center" wrapText="1"/>
      <protection hidden="1"/>
    </xf>
    <xf numFmtId="0" fontId="231" fillId="58" borderId="40" xfId="0" applyFont="1" applyFill="1" applyBorder="1" applyAlignment="1" applyProtection="1">
      <alignment horizontal="center" vertical="center" wrapText="1"/>
      <protection hidden="1"/>
    </xf>
    <xf numFmtId="0" fontId="231" fillId="58" borderId="21" xfId="0" applyFont="1" applyFill="1" applyBorder="1" applyAlignment="1" applyProtection="1">
      <alignment horizontal="center" vertical="center" wrapText="1"/>
      <protection hidden="1"/>
    </xf>
    <xf numFmtId="0" fontId="231" fillId="58" borderId="22" xfId="0" applyFont="1" applyFill="1" applyBorder="1" applyAlignment="1" applyProtection="1">
      <alignment horizontal="center" vertical="center" wrapText="1"/>
      <protection hidden="1"/>
    </xf>
    <xf numFmtId="0" fontId="231" fillId="58" borderId="30" xfId="0" applyFont="1" applyFill="1" applyBorder="1" applyAlignment="1" applyProtection="1">
      <alignment horizontal="center" vertical="center" wrapText="1"/>
      <protection hidden="1"/>
    </xf>
    <xf numFmtId="177" fontId="231" fillId="58" borderId="92" xfId="704" applyFont="1" applyFill="1" applyBorder="1" applyAlignment="1" applyProtection="1">
      <alignment horizontal="center" vertical="center" wrapText="1"/>
      <protection hidden="1"/>
    </xf>
    <xf numFmtId="0" fontId="231" fillId="58" borderId="51" xfId="0" applyFont="1" applyFill="1" applyBorder="1" applyAlignment="1" applyProtection="1">
      <alignment horizontal="center" vertical="center" wrapText="1"/>
      <protection hidden="1"/>
    </xf>
    <xf numFmtId="1" fontId="231" fillId="58" borderId="40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51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9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0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8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62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50" xfId="903" applyNumberFormat="1" applyFont="1" applyFill="1" applyBorder="1" applyAlignment="1" applyProtection="1">
      <alignment horizontal="center" vertical="center" wrapText="1"/>
      <protection hidden="1"/>
    </xf>
    <xf numFmtId="0" fontId="231" fillId="58" borderId="25" xfId="0" applyFont="1" applyFill="1" applyBorder="1" applyAlignment="1" applyProtection="1">
      <alignment horizontal="center" vertical="center" wrapText="1"/>
      <protection hidden="1"/>
    </xf>
    <xf numFmtId="0" fontId="231" fillId="58" borderId="27" xfId="0" applyFont="1" applyFill="1" applyBorder="1" applyAlignment="1" applyProtection="1">
      <alignment horizontal="center" vertical="center" wrapText="1"/>
      <protection hidden="1"/>
    </xf>
    <xf numFmtId="1" fontId="231" fillId="58" borderId="21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2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1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58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59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77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6" xfId="903" applyNumberFormat="1" applyFont="1" applyFill="1" applyBorder="1" applyAlignment="1" applyProtection="1">
      <alignment horizontal="center" vertical="center" wrapText="1"/>
      <protection hidden="1"/>
    </xf>
    <xf numFmtId="1" fontId="231" fillId="58" borderId="28" xfId="903" applyNumberFormat="1" applyFont="1" applyFill="1" applyBorder="1" applyAlignment="1" applyProtection="1">
      <alignment horizontal="center" vertical="center" wrapText="1"/>
      <protection hidden="1"/>
    </xf>
    <xf numFmtId="3" fontId="70" fillId="58" borderId="0" xfId="0" applyNumberFormat="1" applyFont="1" applyFill="1" applyAlignment="1" applyProtection="1">
      <alignment horizontal="right" vertical="center"/>
      <protection hidden="1"/>
    </xf>
    <xf numFmtId="0" fontId="74" fillId="58" borderId="0" xfId="904" applyFont="1" applyFill="1" applyAlignment="1" applyProtection="1">
      <alignment horizontal="center" vertical="center"/>
      <protection hidden="1"/>
    </xf>
    <xf numFmtId="177" fontId="70" fillId="58" borderId="53" xfId="550" applyFont="1" applyFill="1" applyBorder="1" applyAlignment="1" applyProtection="1">
      <alignment horizontal="center" vertical="center" wrapText="1"/>
      <protection hidden="1"/>
    </xf>
    <xf numFmtId="177" fontId="70" fillId="58" borderId="38" xfId="550" applyFont="1" applyFill="1" applyBorder="1" applyAlignment="1" applyProtection="1">
      <alignment horizontal="center" vertical="center" wrapText="1"/>
      <protection hidden="1"/>
    </xf>
    <xf numFmtId="177" fontId="70" fillId="58" borderId="54" xfId="550" applyFont="1" applyFill="1" applyBorder="1" applyAlignment="1" applyProtection="1">
      <alignment horizontal="center" vertical="center" wrapText="1"/>
      <protection hidden="1"/>
    </xf>
    <xf numFmtId="0" fontId="70" fillId="58" borderId="33" xfId="904" applyFont="1" applyFill="1" applyBorder="1" applyAlignment="1" applyProtection="1">
      <alignment horizontal="center" vertical="center" wrapText="1"/>
      <protection hidden="1"/>
    </xf>
    <xf numFmtId="0" fontId="70" fillId="58" borderId="0" xfId="904" applyFont="1" applyFill="1" applyBorder="1" applyAlignment="1" applyProtection="1">
      <alignment horizontal="center" vertical="center" wrapText="1"/>
      <protection hidden="1"/>
    </xf>
    <xf numFmtId="0" fontId="70" fillId="58" borderId="32" xfId="904" applyFont="1" applyFill="1" applyBorder="1" applyAlignment="1" applyProtection="1">
      <alignment horizontal="center" vertical="center" wrapText="1"/>
      <protection hidden="1"/>
    </xf>
    <xf numFmtId="177" fontId="70" fillId="58" borderId="34" xfId="550" applyFont="1" applyFill="1" applyBorder="1" applyAlignment="1" applyProtection="1">
      <alignment horizontal="center" vertical="center" wrapText="1"/>
      <protection hidden="1"/>
    </xf>
    <xf numFmtId="177" fontId="70" fillId="58" borderId="55" xfId="550" applyFont="1" applyFill="1" applyBorder="1" applyAlignment="1" applyProtection="1">
      <alignment horizontal="center" vertical="center" wrapText="1"/>
      <protection hidden="1"/>
    </xf>
    <xf numFmtId="177" fontId="70" fillId="58" borderId="56" xfId="550" applyFont="1" applyFill="1" applyBorder="1" applyAlignment="1" applyProtection="1">
      <alignment horizontal="center" vertical="center" wrapText="1"/>
      <protection hidden="1"/>
    </xf>
    <xf numFmtId="0" fontId="70" fillId="58" borderId="55" xfId="0" applyFont="1" applyFill="1" applyBorder="1" applyAlignment="1" applyProtection="1">
      <alignment horizontal="center" vertical="center" wrapText="1"/>
      <protection hidden="1"/>
    </xf>
    <xf numFmtId="0" fontId="70" fillId="58" borderId="67" xfId="904" applyFont="1" applyFill="1" applyBorder="1" applyAlignment="1" applyProtection="1">
      <alignment horizontal="center" vertical="center" wrapText="1"/>
      <protection hidden="1"/>
    </xf>
    <xf numFmtId="0" fontId="70" fillId="58" borderId="23" xfId="904" applyFont="1" applyFill="1" applyBorder="1" applyAlignment="1" applyProtection="1">
      <alignment horizontal="center" vertical="center" wrapText="1"/>
      <protection hidden="1"/>
    </xf>
    <xf numFmtId="0" fontId="70" fillId="58" borderId="24" xfId="904" applyFont="1" applyFill="1" applyBorder="1" applyAlignment="1" applyProtection="1">
      <alignment horizontal="center" vertical="center" wrapText="1"/>
      <protection hidden="1"/>
    </xf>
    <xf numFmtId="0" fontId="70" fillId="58" borderId="29" xfId="904" applyFont="1" applyFill="1" applyBorder="1" applyAlignment="1" applyProtection="1">
      <alignment horizontal="center" vertical="center" wrapText="1"/>
      <protection hidden="1"/>
    </xf>
    <xf numFmtId="0" fontId="70" fillId="58" borderId="25" xfId="904" applyFont="1" applyFill="1" applyBorder="1" applyAlignment="1" applyProtection="1">
      <alignment horizontal="center" vertical="center" wrapText="1"/>
      <protection hidden="1"/>
    </xf>
    <xf numFmtId="0" fontId="70" fillId="58" borderId="27" xfId="904" applyFont="1" applyFill="1" applyBorder="1" applyAlignment="1" applyProtection="1">
      <alignment horizontal="center" vertical="center" wrapText="1"/>
      <protection hidden="1"/>
    </xf>
    <xf numFmtId="0" fontId="70" fillId="58" borderId="26" xfId="0" applyFont="1" applyFill="1" applyBorder="1" applyAlignment="1" applyProtection="1">
      <alignment horizontal="center" vertical="center"/>
      <protection hidden="1"/>
    </xf>
    <xf numFmtId="0" fontId="70" fillId="58" borderId="28" xfId="0" applyFont="1" applyFill="1" applyBorder="1" applyAlignment="1" applyProtection="1">
      <alignment horizontal="center" vertical="center"/>
      <protection hidden="1"/>
    </xf>
    <xf numFmtId="0" fontId="70" fillId="58" borderId="27" xfId="0" applyFont="1" applyFill="1" applyBorder="1" applyAlignment="1" applyProtection="1">
      <alignment horizontal="center" vertical="center"/>
      <protection hidden="1"/>
    </xf>
    <xf numFmtId="1" fontId="78" fillId="58" borderId="0" xfId="903" applyNumberFormat="1" applyFont="1" applyFill="1" applyBorder="1" applyAlignment="1" applyProtection="1">
      <alignment horizontal="left" vertical="center"/>
      <protection hidden="1"/>
    </xf>
    <xf numFmtId="1" fontId="78" fillId="58" borderId="0" xfId="903" applyNumberFormat="1" applyFont="1" applyFill="1" applyBorder="1" applyAlignment="1" applyProtection="1">
      <alignment horizontal="right" vertical="center"/>
      <protection hidden="1"/>
    </xf>
    <xf numFmtId="0" fontId="70" fillId="58" borderId="21" xfId="904" applyFont="1" applyFill="1" applyBorder="1" applyAlignment="1" applyProtection="1">
      <alignment horizontal="center" vertical="center" wrapText="1"/>
      <protection hidden="1"/>
    </xf>
    <xf numFmtId="0" fontId="70" fillId="58" borderId="22" xfId="904" applyFont="1" applyFill="1" applyBorder="1" applyAlignment="1" applyProtection="1">
      <alignment horizontal="center" vertical="center" wrapText="1"/>
      <protection hidden="1"/>
    </xf>
    <xf numFmtId="1" fontId="74" fillId="58" borderId="0" xfId="903" applyNumberFormat="1" applyFont="1" applyFill="1" applyAlignment="1" applyProtection="1">
      <alignment horizontal="center" vertical="center"/>
      <protection hidden="1"/>
    </xf>
    <xf numFmtId="1" fontId="75" fillId="58" borderId="0" xfId="903" applyNumberFormat="1" applyFont="1" applyFill="1" applyAlignment="1" applyProtection="1">
      <alignment horizontal="center" vertical="center"/>
      <protection hidden="1"/>
    </xf>
    <xf numFmtId="1" fontId="70" fillId="58" borderId="53" xfId="550" applyNumberFormat="1" applyFont="1" applyFill="1" applyBorder="1" applyAlignment="1" applyProtection="1">
      <alignment horizontal="center" vertical="center" wrapText="1"/>
      <protection hidden="1"/>
    </xf>
    <xf numFmtId="1" fontId="70" fillId="58" borderId="38" xfId="550" applyNumberFormat="1" applyFont="1" applyFill="1" applyBorder="1" applyAlignment="1" applyProtection="1">
      <alignment horizontal="center" vertical="center"/>
      <protection hidden="1"/>
    </xf>
    <xf numFmtId="1" fontId="70" fillId="58" borderId="54" xfId="550" applyNumberFormat="1" applyFont="1" applyFill="1" applyBorder="1" applyAlignment="1" applyProtection="1">
      <alignment horizontal="center" vertical="center"/>
      <protection hidden="1"/>
    </xf>
    <xf numFmtId="1" fontId="78" fillId="58" borderId="34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66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36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46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46" xfId="550" applyNumberFormat="1" applyFont="1" applyFill="1" applyBorder="1" applyAlignment="1" applyProtection="1">
      <alignment horizontal="center" vertical="center"/>
      <protection hidden="1"/>
    </xf>
    <xf numFmtId="1" fontId="78" fillId="58" borderId="47" xfId="550" applyNumberFormat="1" applyFont="1" applyFill="1" applyBorder="1" applyAlignment="1" applyProtection="1">
      <alignment horizontal="center" vertical="center"/>
      <protection hidden="1"/>
    </xf>
    <xf numFmtId="1" fontId="78" fillId="58" borderId="35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61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9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31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40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45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45" xfId="903" applyNumberFormat="1" applyFont="1" applyFill="1" applyBorder="1" applyAlignment="1" applyProtection="1">
      <alignment horizontal="center" vertical="center"/>
      <protection hidden="1"/>
    </xf>
    <xf numFmtId="1" fontId="78" fillId="58" borderId="18" xfId="903" applyNumberFormat="1" applyFont="1" applyFill="1" applyBorder="1" applyAlignment="1" applyProtection="1">
      <alignment horizontal="center" vertical="center"/>
      <protection hidden="1"/>
    </xf>
    <xf numFmtId="1" fontId="78" fillId="58" borderId="48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43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67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4" xfId="903" applyNumberFormat="1" applyFont="1" applyFill="1" applyBorder="1" applyAlignment="1" applyProtection="1">
      <alignment horizontal="center" vertical="center"/>
      <protection hidden="1"/>
    </xf>
    <xf numFmtId="0" fontId="70" fillId="58" borderId="3" xfId="0" applyNumberFormat="1" applyFont="1" applyFill="1" applyBorder="1" applyAlignment="1" applyProtection="1">
      <alignment horizontal="center" vertical="center"/>
      <protection hidden="1"/>
    </xf>
    <xf numFmtId="1" fontId="78" fillId="58" borderId="47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66" xfId="550" applyNumberFormat="1" applyFont="1" applyFill="1" applyBorder="1" applyAlignment="1" applyProtection="1">
      <alignment horizontal="center" vertical="center"/>
      <protection hidden="1"/>
    </xf>
    <xf numFmtId="1" fontId="78" fillId="58" borderId="18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5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1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7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2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3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24" xfId="903" applyNumberFormat="1" applyFont="1" applyFill="1" applyBorder="1" applyAlignment="1" applyProtection="1">
      <alignment horizontal="center" vertical="center" wrapText="1"/>
      <protection hidden="1"/>
    </xf>
    <xf numFmtId="1" fontId="78" fillId="58" borderId="48" xfId="903" applyNumberFormat="1" applyFont="1" applyFill="1" applyBorder="1" applyAlignment="1" applyProtection="1">
      <alignment horizontal="center" vertical="center"/>
      <protection hidden="1"/>
    </xf>
    <xf numFmtId="1" fontId="78" fillId="58" borderId="43" xfId="903" applyNumberFormat="1" applyFont="1" applyFill="1" applyBorder="1" applyAlignment="1" applyProtection="1">
      <alignment horizontal="center" vertical="center"/>
      <protection hidden="1"/>
    </xf>
    <xf numFmtId="41" fontId="79" fillId="58" borderId="90" xfId="0" applyNumberFormat="1" applyFont="1" applyFill="1" applyBorder="1" applyAlignment="1" applyProtection="1">
      <alignment horizontal="center" vertical="center"/>
      <protection locked="0" hidden="1"/>
    </xf>
    <xf numFmtId="1" fontId="78" fillId="58" borderId="33" xfId="550" applyNumberFormat="1" applyFont="1" applyFill="1" applyBorder="1" applyAlignment="1" applyProtection="1">
      <alignment horizontal="center" vertical="center" wrapText="1"/>
      <protection hidden="1"/>
    </xf>
    <xf numFmtId="1" fontId="78" fillId="58" borderId="50" xfId="550" applyNumberFormat="1" applyFont="1" applyFill="1" applyBorder="1" applyAlignment="1" applyProtection="1">
      <alignment horizontal="center" vertical="center" wrapText="1"/>
      <protection hidden="1"/>
    </xf>
    <xf numFmtId="0" fontId="78" fillId="58" borderId="49" xfId="0" applyFont="1" applyFill="1" applyBorder="1" applyAlignment="1" applyProtection="1">
      <alignment horizontal="center" vertical="center"/>
      <protection hidden="1"/>
    </xf>
    <xf numFmtId="0" fontId="78" fillId="58" borderId="33" xfId="0" applyFont="1" applyFill="1" applyBorder="1" applyAlignment="1" applyProtection="1">
      <alignment horizontal="center" vertical="center"/>
      <protection hidden="1"/>
    </xf>
    <xf numFmtId="0" fontId="78" fillId="58" borderId="25" xfId="0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Border="1" applyAlignment="1" applyProtection="1">
      <alignment horizontal="center" vertical="center"/>
      <protection hidden="1"/>
    </xf>
    <xf numFmtId="0" fontId="78" fillId="58" borderId="27" xfId="0" applyFont="1" applyFill="1" applyBorder="1" applyAlignment="1" applyProtection="1">
      <alignment horizontal="center" vertical="center"/>
      <protection hidden="1"/>
    </xf>
    <xf numFmtId="0" fontId="78" fillId="58" borderId="44" xfId="0" applyFont="1" applyFill="1" applyBorder="1" applyAlignment="1" applyProtection="1">
      <alignment horizontal="center" vertical="center"/>
      <protection hidden="1"/>
    </xf>
    <xf numFmtId="0" fontId="78" fillId="58" borderId="67" xfId="0" applyFont="1" applyFill="1" applyBorder="1" applyAlignment="1" applyProtection="1">
      <alignment horizontal="center" vertical="center"/>
      <protection hidden="1"/>
    </xf>
    <xf numFmtId="0" fontId="78" fillId="58" borderId="23" xfId="0" applyFont="1" applyFill="1" applyBorder="1" applyAlignment="1" applyProtection="1">
      <alignment horizontal="center" vertical="center"/>
      <protection hidden="1"/>
    </xf>
    <xf numFmtId="41" fontId="79" fillId="58" borderId="90" xfId="751" applyNumberFormat="1" applyFont="1" applyFill="1" applyBorder="1" applyAlignment="1" applyProtection="1">
      <alignment horizontal="center" vertical="center"/>
      <protection hidden="1"/>
    </xf>
    <xf numFmtId="41" fontId="70" fillId="58" borderId="55" xfId="904" applyNumberFormat="1" applyFont="1" applyFill="1" applyBorder="1" applyAlignment="1" applyProtection="1">
      <alignment horizontal="center" vertical="center"/>
      <protection hidden="1"/>
    </xf>
    <xf numFmtId="41" fontId="70" fillId="58" borderId="37" xfId="904" applyNumberFormat="1" applyFont="1" applyFill="1" applyBorder="1" applyAlignment="1" applyProtection="1">
      <alignment horizontal="center" vertical="center"/>
      <protection hidden="1"/>
    </xf>
    <xf numFmtId="41" fontId="70" fillId="58" borderId="34" xfId="904" applyNumberFormat="1" applyFont="1" applyFill="1" applyBorder="1" applyAlignment="1" applyProtection="1">
      <alignment horizontal="center" vertical="center"/>
      <protection hidden="1"/>
    </xf>
    <xf numFmtId="41" fontId="70" fillId="58" borderId="66" xfId="904" applyNumberFormat="1" applyFont="1" applyFill="1" applyBorder="1" applyAlignment="1" applyProtection="1">
      <alignment horizontal="center" vertical="center"/>
      <protection hidden="1"/>
    </xf>
    <xf numFmtId="41" fontId="70" fillId="58" borderId="49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33" xfId="904" applyNumberFormat="1" applyFont="1" applyFill="1" applyBorder="1" applyAlignment="1" applyProtection="1">
      <alignment horizontal="center" vertical="center"/>
      <protection hidden="1"/>
    </xf>
    <xf numFmtId="41" fontId="70" fillId="58" borderId="25" xfId="904" applyNumberFormat="1" applyFont="1" applyFill="1" applyBorder="1" applyAlignment="1" applyProtection="1">
      <alignment horizontal="center" vertical="center"/>
      <protection hidden="1"/>
    </xf>
    <xf numFmtId="41" fontId="70" fillId="58" borderId="0" xfId="904" applyNumberFormat="1" applyFont="1" applyFill="1" applyBorder="1" applyAlignment="1" applyProtection="1">
      <alignment horizontal="center" vertical="center"/>
      <protection hidden="1"/>
    </xf>
    <xf numFmtId="41" fontId="70" fillId="58" borderId="27" xfId="904" applyNumberFormat="1" applyFont="1" applyFill="1" applyBorder="1" applyAlignment="1" applyProtection="1">
      <alignment horizontal="center" vertical="center"/>
      <protection hidden="1"/>
    </xf>
    <xf numFmtId="41" fontId="70" fillId="58" borderId="44" xfId="904" applyNumberFormat="1" applyFont="1" applyFill="1" applyBorder="1" applyAlignment="1" applyProtection="1">
      <alignment horizontal="center" vertical="center"/>
      <protection hidden="1"/>
    </xf>
    <xf numFmtId="41" fontId="70" fillId="58" borderId="3" xfId="0" applyNumberFormat="1" applyFont="1" applyFill="1" applyBorder="1" applyAlignment="1" applyProtection="1">
      <alignment horizontal="center" vertical="center"/>
      <protection hidden="1"/>
    </xf>
    <xf numFmtId="41" fontId="70" fillId="58" borderId="33" xfId="0" applyNumberFormat="1" applyFont="1" applyFill="1" applyBorder="1" applyAlignment="1" applyProtection="1">
      <alignment horizontal="center" vertical="center"/>
      <protection hidden="1"/>
    </xf>
    <xf numFmtId="41" fontId="70" fillId="58" borderId="53" xfId="550" applyNumberFormat="1" applyFont="1" applyFill="1" applyBorder="1" applyAlignment="1" applyProtection="1">
      <alignment horizontal="center" vertical="center" wrapText="1"/>
      <protection hidden="1"/>
    </xf>
    <xf numFmtId="41" fontId="70" fillId="58" borderId="38" xfId="550" applyNumberFormat="1" applyFont="1" applyFill="1" applyBorder="1" applyAlignment="1" applyProtection="1">
      <alignment horizontal="center" vertical="center"/>
      <protection hidden="1"/>
    </xf>
    <xf numFmtId="41" fontId="70" fillId="58" borderId="54" xfId="550" applyNumberFormat="1" applyFont="1" applyFill="1" applyBorder="1" applyAlignment="1" applyProtection="1">
      <alignment horizontal="center" vertical="center"/>
      <protection hidden="1"/>
    </xf>
    <xf numFmtId="41" fontId="70" fillId="58" borderId="45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45" xfId="904" applyNumberFormat="1" applyFont="1" applyFill="1" applyBorder="1" applyAlignment="1" applyProtection="1">
      <alignment horizontal="center" vertical="center"/>
      <protection hidden="1"/>
    </xf>
    <xf numFmtId="41" fontId="70" fillId="58" borderId="18" xfId="904" applyNumberFormat="1" applyFont="1" applyFill="1" applyBorder="1" applyAlignment="1" applyProtection="1">
      <alignment horizontal="center" vertical="center"/>
      <protection hidden="1"/>
    </xf>
    <xf numFmtId="41" fontId="70" fillId="58" borderId="48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48" xfId="904" applyNumberFormat="1" applyFont="1" applyFill="1" applyBorder="1" applyAlignment="1" applyProtection="1">
      <alignment horizontal="center" vertical="center"/>
      <protection hidden="1"/>
    </xf>
    <xf numFmtId="41" fontId="70" fillId="58" borderId="43" xfId="904" applyNumberFormat="1" applyFont="1" applyFill="1" applyBorder="1" applyAlignment="1" applyProtection="1">
      <alignment horizontal="center" vertical="center"/>
      <protection hidden="1"/>
    </xf>
    <xf numFmtId="41" fontId="70" fillId="58" borderId="43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29" xfId="904" applyNumberFormat="1" applyFont="1" applyFill="1" applyBorder="1" applyAlignment="1" applyProtection="1">
      <alignment horizontal="center" vertical="center" wrapText="1"/>
      <protection hidden="1"/>
    </xf>
    <xf numFmtId="41" fontId="78" fillId="58" borderId="40" xfId="904" applyNumberFormat="1" applyFont="1" applyFill="1" applyBorder="1" applyAlignment="1" applyProtection="1">
      <alignment horizontal="center" vertical="center" wrapText="1"/>
      <protection hidden="1"/>
    </xf>
    <xf numFmtId="0" fontId="78" fillId="58" borderId="30" xfId="0" applyFont="1" applyFill="1" applyBorder="1" applyAlignment="1" applyProtection="1">
      <alignment horizontal="center" vertical="center" shrinkToFit="1"/>
      <protection hidden="1"/>
    </xf>
    <xf numFmtId="0" fontId="78" fillId="58" borderId="51" xfId="0" applyFont="1" applyFill="1" applyBorder="1" applyAlignment="1" applyProtection="1">
      <alignment horizontal="center" vertical="center" shrinkToFit="1"/>
      <protection hidden="1"/>
    </xf>
    <xf numFmtId="41" fontId="70" fillId="58" borderId="31" xfId="904" applyNumberFormat="1" applyFont="1" applyFill="1" applyBorder="1" applyAlignment="1" applyProtection="1">
      <alignment horizontal="center" vertical="center" wrapText="1"/>
      <protection hidden="1"/>
    </xf>
    <xf numFmtId="41" fontId="78" fillId="58" borderId="30" xfId="904" applyNumberFormat="1" applyFont="1" applyFill="1" applyBorder="1" applyAlignment="1" applyProtection="1">
      <alignment horizontal="center" vertical="center" shrinkToFit="1"/>
      <protection hidden="1"/>
    </xf>
    <xf numFmtId="41" fontId="78" fillId="58" borderId="32" xfId="904" applyNumberFormat="1" applyFont="1" applyFill="1" applyBorder="1" applyAlignment="1" applyProtection="1">
      <alignment horizontal="center" vertical="center" shrinkToFit="1"/>
      <protection hidden="1"/>
    </xf>
    <xf numFmtId="180" fontId="75" fillId="58" borderId="0" xfId="904" applyNumberFormat="1" applyFont="1" applyFill="1" applyAlignment="1" applyProtection="1">
      <alignment horizontal="center" vertical="center"/>
      <protection hidden="1"/>
    </xf>
    <xf numFmtId="180" fontId="70" fillId="58" borderId="74" xfId="550" applyNumberFormat="1" applyFont="1" applyFill="1" applyBorder="1" applyAlignment="1" applyProtection="1">
      <alignment horizontal="center" vertical="center" wrapText="1"/>
      <protection hidden="1"/>
    </xf>
    <xf numFmtId="180" fontId="70" fillId="58" borderId="26" xfId="550" applyNumberFormat="1" applyFont="1" applyFill="1" applyBorder="1" applyAlignment="1" applyProtection="1">
      <alignment horizontal="center" vertical="center" wrapText="1"/>
      <protection hidden="1"/>
    </xf>
    <xf numFmtId="180" fontId="70" fillId="58" borderId="28" xfId="550" applyNumberFormat="1" applyFont="1" applyFill="1" applyBorder="1" applyAlignment="1" applyProtection="1">
      <alignment horizontal="center" vertical="center" wrapText="1"/>
      <protection hidden="1"/>
    </xf>
    <xf numFmtId="0" fontId="70" fillId="58" borderId="40" xfId="904" applyFont="1" applyFill="1" applyBorder="1" applyAlignment="1" applyProtection="1">
      <alignment horizontal="center" vertical="center" wrapText="1"/>
      <protection hidden="1"/>
    </xf>
    <xf numFmtId="0" fontId="70" fillId="58" borderId="45" xfId="904" applyFont="1" applyFill="1" applyBorder="1" applyAlignment="1" applyProtection="1">
      <alignment horizontal="center" vertical="center" wrapText="1"/>
      <protection hidden="1"/>
    </xf>
    <xf numFmtId="0" fontId="70" fillId="58" borderId="45" xfId="904" applyFont="1" applyFill="1" applyBorder="1" applyAlignment="1" applyProtection="1">
      <alignment horizontal="center" vertical="center"/>
      <protection hidden="1"/>
    </xf>
    <xf numFmtId="0" fontId="70" fillId="58" borderId="18" xfId="904" applyFont="1" applyFill="1" applyBorder="1" applyAlignment="1" applyProtection="1">
      <alignment horizontal="center" vertical="center"/>
      <protection hidden="1"/>
    </xf>
    <xf numFmtId="180" fontId="70" fillId="58" borderId="45" xfId="550" applyNumberFormat="1" applyFont="1" applyFill="1" applyBorder="1" applyAlignment="1" applyProtection="1">
      <alignment horizontal="center" vertical="center" wrapText="1"/>
      <protection hidden="1"/>
    </xf>
    <xf numFmtId="180" fontId="70" fillId="58" borderId="45" xfId="550" applyNumberFormat="1" applyFont="1" applyFill="1" applyBorder="1" applyAlignment="1" applyProtection="1">
      <alignment horizontal="center" vertical="center"/>
      <protection hidden="1"/>
    </xf>
    <xf numFmtId="180" fontId="70" fillId="58" borderId="18" xfId="550" applyNumberFormat="1" applyFont="1" applyFill="1" applyBorder="1" applyAlignment="1" applyProtection="1">
      <alignment horizontal="center" vertical="center"/>
      <protection hidden="1"/>
    </xf>
    <xf numFmtId="180" fontId="70" fillId="58" borderId="49" xfId="550" applyNumberFormat="1" applyFont="1" applyFill="1" applyBorder="1" applyAlignment="1" applyProtection="1">
      <alignment horizontal="center" vertical="center"/>
      <protection hidden="1"/>
    </xf>
    <xf numFmtId="180" fontId="70" fillId="58" borderId="33" xfId="550" applyNumberFormat="1" applyFont="1" applyFill="1" applyBorder="1" applyAlignment="1" applyProtection="1">
      <alignment horizontal="center" vertical="center"/>
      <protection hidden="1"/>
    </xf>
    <xf numFmtId="180" fontId="70" fillId="58" borderId="50" xfId="550" applyNumberFormat="1" applyFont="1" applyFill="1" applyBorder="1" applyAlignment="1" applyProtection="1">
      <alignment horizontal="center" vertical="center"/>
      <protection hidden="1"/>
    </xf>
    <xf numFmtId="41" fontId="70" fillId="58" borderId="29" xfId="904" applyNumberFormat="1" applyFont="1" applyFill="1" applyBorder="1" applyAlignment="1" applyProtection="1">
      <alignment horizontal="center" vertical="center"/>
      <protection hidden="1"/>
    </xf>
    <xf numFmtId="41" fontId="70" fillId="58" borderId="31" xfId="904" applyNumberFormat="1" applyFont="1" applyFill="1" applyBorder="1" applyAlignment="1" applyProtection="1">
      <alignment horizontal="center" vertical="center"/>
      <protection hidden="1"/>
    </xf>
    <xf numFmtId="41" fontId="70" fillId="58" borderId="40" xfId="904" applyNumberFormat="1" applyFont="1" applyFill="1" applyBorder="1" applyAlignment="1" applyProtection="1">
      <alignment horizontal="center" vertical="center"/>
      <protection hidden="1"/>
    </xf>
    <xf numFmtId="0" fontId="70" fillId="58" borderId="48" xfId="904" applyFont="1" applyFill="1" applyBorder="1" applyAlignment="1" applyProtection="1">
      <alignment horizontal="center" vertical="center" wrapText="1"/>
      <protection hidden="1"/>
    </xf>
    <xf numFmtId="0" fontId="70" fillId="58" borderId="48" xfId="904" applyFont="1" applyFill="1" applyBorder="1" applyAlignment="1" applyProtection="1">
      <alignment horizontal="center" vertical="center"/>
      <protection hidden="1"/>
    </xf>
    <xf numFmtId="0" fontId="70" fillId="58" borderId="43" xfId="904" applyFont="1" applyFill="1" applyBorder="1" applyAlignment="1" applyProtection="1">
      <alignment horizontal="center" vertical="center"/>
      <protection hidden="1"/>
    </xf>
    <xf numFmtId="41" fontId="70" fillId="58" borderId="35" xfId="550" applyNumberFormat="1" applyFont="1" applyFill="1" applyBorder="1" applyAlignment="1" applyProtection="1">
      <alignment horizontal="center" vertical="center" wrapText="1"/>
      <protection hidden="1"/>
    </xf>
    <xf numFmtId="41" fontId="70" fillId="58" borderId="35" xfId="550" applyNumberFormat="1" applyFont="1" applyFill="1" applyBorder="1" applyAlignment="1" applyProtection="1">
      <alignment horizontal="center" vertical="center"/>
      <protection hidden="1"/>
    </xf>
    <xf numFmtId="41" fontId="70" fillId="58" borderId="61" xfId="550" applyNumberFormat="1" applyFont="1" applyFill="1" applyBorder="1" applyAlignment="1" applyProtection="1">
      <alignment horizontal="center" vertical="center"/>
      <protection hidden="1"/>
    </xf>
    <xf numFmtId="41" fontId="70" fillId="58" borderId="67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23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24" xfId="904" applyNumberFormat="1" applyFont="1" applyFill="1" applyBorder="1" applyAlignment="1" applyProtection="1">
      <alignment horizontal="center" vertical="center" wrapText="1"/>
      <protection hidden="1"/>
    </xf>
    <xf numFmtId="41" fontId="70" fillId="58" borderId="34" xfId="550" applyNumberFormat="1" applyFont="1" applyFill="1" applyBorder="1" applyAlignment="1" applyProtection="1">
      <alignment horizontal="center" vertical="center"/>
      <protection hidden="1"/>
    </xf>
    <xf numFmtId="41" fontId="70" fillId="58" borderId="66" xfId="550" applyNumberFormat="1" applyFont="1" applyFill="1" applyBorder="1" applyAlignment="1" applyProtection="1">
      <alignment horizontal="center" vertical="center"/>
      <protection hidden="1"/>
    </xf>
    <xf numFmtId="41" fontId="70" fillId="58" borderId="47" xfId="904" applyNumberFormat="1" applyFont="1" applyFill="1" applyBorder="1" applyAlignment="1" applyProtection="1">
      <alignment horizontal="center" vertical="center"/>
      <protection hidden="1"/>
    </xf>
    <xf numFmtId="41" fontId="70" fillId="58" borderId="67" xfId="0" applyNumberFormat="1" applyFont="1" applyFill="1" applyBorder="1" applyAlignment="1" applyProtection="1">
      <alignment horizontal="center" vertical="center" wrapText="1"/>
      <protection hidden="1"/>
    </xf>
    <xf numFmtId="41" fontId="70" fillId="58" borderId="24" xfId="0" applyNumberFormat="1" applyFont="1" applyFill="1" applyBorder="1" applyAlignment="1" applyProtection="1">
      <alignment horizontal="center" vertical="center" wrapText="1"/>
      <protection hidden="1"/>
    </xf>
    <xf numFmtId="41" fontId="70" fillId="58" borderId="23" xfId="0" applyNumberFormat="1" applyFont="1" applyFill="1" applyBorder="1" applyAlignment="1" applyProtection="1">
      <alignment horizontal="center" vertical="center" wrapText="1"/>
      <protection hidden="1"/>
    </xf>
    <xf numFmtId="41" fontId="70" fillId="58" borderId="35" xfId="0" applyNumberFormat="1" applyFont="1" applyFill="1" applyBorder="1" applyAlignment="1" applyProtection="1">
      <alignment horizontal="center" vertical="center" wrapText="1"/>
      <protection hidden="1"/>
    </xf>
    <xf numFmtId="41" fontId="70" fillId="58" borderId="61" xfId="0" applyNumberFormat="1" applyFont="1" applyFill="1" applyBorder="1" applyAlignment="1" applyProtection="1">
      <alignment horizontal="center" vertical="center" wrapText="1"/>
      <protection hidden="1"/>
    </xf>
    <xf numFmtId="0" fontId="45" fillId="58" borderId="48" xfId="0" applyFont="1" applyFill="1" applyBorder="1" applyAlignment="1" applyProtection="1">
      <alignment horizontal="center" vertical="center"/>
      <protection hidden="1"/>
    </xf>
    <xf numFmtId="0" fontId="45" fillId="58" borderId="43" xfId="0" applyFont="1" applyFill="1" applyBorder="1" applyAlignment="1" applyProtection="1">
      <alignment horizontal="center" vertical="center"/>
      <protection hidden="1"/>
    </xf>
    <xf numFmtId="0" fontId="78" fillId="58" borderId="23" xfId="0" applyFont="1" applyFill="1" applyBorder="1" applyAlignment="1" applyProtection="1">
      <alignment horizontal="center" vertical="center" wrapText="1"/>
      <protection hidden="1"/>
    </xf>
    <xf numFmtId="0" fontId="78" fillId="58" borderId="25" xfId="0" applyFont="1" applyFill="1" applyBorder="1" applyAlignment="1" applyProtection="1">
      <alignment horizontal="center" vertical="center" wrapText="1"/>
      <protection hidden="1"/>
    </xf>
    <xf numFmtId="0" fontId="78" fillId="58" borderId="27" xfId="0" applyFont="1" applyFill="1" applyBorder="1" applyAlignment="1" applyProtection="1">
      <alignment horizontal="center" vertical="center" wrapText="1"/>
      <protection hidden="1"/>
    </xf>
    <xf numFmtId="0" fontId="45" fillId="58" borderId="45" xfId="0" applyFont="1" applyFill="1" applyBorder="1" applyAlignment="1" applyProtection="1">
      <alignment horizontal="center" vertical="center"/>
      <protection hidden="1"/>
    </xf>
    <xf numFmtId="0" fontId="45" fillId="58" borderId="18" xfId="0" applyFont="1" applyFill="1" applyBorder="1" applyAlignment="1" applyProtection="1">
      <alignment horizontal="center" vertical="center"/>
      <protection hidden="1"/>
    </xf>
    <xf numFmtId="0" fontId="78" fillId="58" borderId="26" xfId="0" applyFont="1" applyFill="1" applyBorder="1" applyAlignment="1" applyProtection="1">
      <alignment horizontal="center" vertical="center"/>
      <protection hidden="1"/>
    </xf>
    <xf numFmtId="0" fontId="78" fillId="58" borderId="61" xfId="0" applyFont="1" applyFill="1" applyBorder="1" applyAlignment="1" applyProtection="1">
      <alignment horizontal="center" vertical="center" wrapText="1"/>
      <protection hidden="1"/>
    </xf>
    <xf numFmtId="49" fontId="78" fillId="58" borderId="71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59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62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92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72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47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66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36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53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48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35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37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38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67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24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35" xfId="0" applyNumberFormat="1" applyFont="1" applyFill="1" applyBorder="1" applyAlignment="1" applyProtection="1">
      <alignment horizontal="center" vertical="center"/>
      <protection hidden="1"/>
    </xf>
    <xf numFmtId="49" fontId="78" fillId="58" borderId="61" xfId="0" applyNumberFormat="1" applyFont="1" applyFill="1" applyBorder="1" applyAlignment="1" applyProtection="1">
      <alignment horizontal="center" vertical="center"/>
      <protection hidden="1"/>
    </xf>
    <xf numFmtId="49" fontId="78" fillId="58" borderId="45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45" xfId="0" applyNumberFormat="1" applyFont="1" applyFill="1" applyBorder="1" applyAlignment="1" applyProtection="1">
      <alignment horizontal="center" vertical="center"/>
      <protection hidden="1"/>
    </xf>
    <xf numFmtId="49" fontId="78" fillId="58" borderId="18" xfId="0" applyNumberFormat="1" applyFont="1" applyFill="1" applyBorder="1" applyAlignment="1" applyProtection="1">
      <alignment horizontal="center" vertical="center"/>
      <protection hidden="1"/>
    </xf>
    <xf numFmtId="49" fontId="78" fillId="58" borderId="53" xfId="704" applyNumberFormat="1" applyFont="1" applyFill="1" applyBorder="1" applyAlignment="1" applyProtection="1">
      <alignment horizontal="center" vertical="center" wrapText="1"/>
      <protection hidden="1"/>
    </xf>
    <xf numFmtId="49" fontId="78" fillId="58" borderId="38" xfId="704" applyNumberFormat="1" applyFont="1" applyFill="1" applyBorder="1" applyAlignment="1" applyProtection="1">
      <alignment horizontal="center" vertical="center"/>
      <protection hidden="1"/>
    </xf>
    <xf numFmtId="49" fontId="78" fillId="58" borderId="54" xfId="704" applyNumberFormat="1" applyFont="1" applyFill="1" applyBorder="1" applyAlignment="1" applyProtection="1">
      <alignment horizontal="center" vertical="center"/>
      <protection hidden="1"/>
    </xf>
    <xf numFmtId="49" fontId="78" fillId="58" borderId="34" xfId="704" applyNumberFormat="1" applyFont="1" applyFill="1" applyBorder="1" applyAlignment="1" applyProtection="1">
      <alignment horizontal="center" vertical="center" wrapText="1"/>
      <protection hidden="1"/>
    </xf>
    <xf numFmtId="49" fontId="78" fillId="58" borderId="55" xfId="704" applyNumberFormat="1" applyFont="1" applyFill="1" applyBorder="1" applyAlignment="1" applyProtection="1">
      <alignment horizontal="center" vertical="center"/>
      <protection hidden="1"/>
    </xf>
    <xf numFmtId="49" fontId="78" fillId="58" borderId="56" xfId="704" applyNumberFormat="1" applyFont="1" applyFill="1" applyBorder="1" applyAlignment="1" applyProtection="1">
      <alignment horizontal="center" vertical="center"/>
      <protection hidden="1"/>
    </xf>
    <xf numFmtId="49" fontId="78" fillId="58" borderId="48" xfId="0" applyNumberFormat="1" applyFont="1" applyFill="1" applyBorder="1" applyAlignment="1" applyProtection="1">
      <alignment horizontal="center" vertical="center"/>
      <protection hidden="1"/>
    </xf>
    <xf numFmtId="49" fontId="78" fillId="58" borderId="43" xfId="0" applyNumberFormat="1" applyFont="1" applyFill="1" applyBorder="1" applyAlignment="1" applyProtection="1">
      <alignment horizontal="center" vertical="center"/>
      <protection hidden="1"/>
    </xf>
    <xf numFmtId="49" fontId="78" fillId="58" borderId="18" xfId="0" applyNumberFormat="1" applyFont="1" applyFill="1" applyBorder="1" applyAlignment="1" applyProtection="1">
      <alignment horizontal="center" vertical="center" wrapText="1"/>
      <protection hidden="1"/>
    </xf>
    <xf numFmtId="49" fontId="78" fillId="58" borderId="43" xfId="0" applyNumberFormat="1" applyFont="1" applyFill="1" applyBorder="1" applyAlignment="1" applyProtection="1">
      <alignment horizontal="center" vertical="center" wrapText="1"/>
      <protection hidden="1"/>
    </xf>
    <xf numFmtId="0" fontId="74" fillId="58" borderId="0" xfId="0" applyFont="1" applyFill="1" applyAlignment="1" applyProtection="1">
      <alignment horizontal="center" vertical="top"/>
      <protection hidden="1"/>
    </xf>
    <xf numFmtId="0" fontId="70" fillId="58" borderId="49" xfId="0" applyFont="1" applyFill="1" applyBorder="1" applyAlignment="1" applyProtection="1">
      <alignment horizontal="center" vertical="center"/>
      <protection hidden="1"/>
    </xf>
    <xf numFmtId="0" fontId="70" fillId="58" borderId="29" xfId="897" applyFont="1" applyFill="1" applyBorder="1" applyAlignment="1" applyProtection="1">
      <alignment horizontal="center" vertical="center" wrapText="1"/>
      <protection hidden="1"/>
    </xf>
    <xf numFmtId="0" fontId="70" fillId="58" borderId="37" xfId="897" applyFont="1" applyFill="1" applyBorder="1" applyAlignment="1" applyProtection="1">
      <alignment horizontal="center" vertical="center" wrapText="1"/>
      <protection hidden="1"/>
    </xf>
    <xf numFmtId="0" fontId="70" fillId="58" borderId="35" xfId="897" applyFont="1" applyFill="1" applyBorder="1" applyAlignment="1" applyProtection="1">
      <alignment horizontal="center" vertical="center" wrapText="1"/>
      <protection hidden="1"/>
    </xf>
    <xf numFmtId="0" fontId="70" fillId="58" borderId="67" xfId="897" applyFont="1" applyFill="1" applyBorder="1" applyAlignment="1" applyProtection="1">
      <alignment horizontal="center" vertical="center" wrapText="1"/>
      <protection hidden="1"/>
    </xf>
    <xf numFmtId="0" fontId="70" fillId="58" borderId="24" xfId="897" applyFont="1" applyFill="1" applyBorder="1" applyAlignment="1" applyProtection="1">
      <alignment horizontal="center" vertical="center" wrapText="1"/>
      <protection hidden="1"/>
    </xf>
    <xf numFmtId="0" fontId="70" fillId="58" borderId="66" xfId="897" applyFont="1" applyFill="1" applyBorder="1" applyAlignment="1" applyProtection="1">
      <alignment horizontal="center" vertical="center" wrapText="1"/>
      <protection hidden="1"/>
    </xf>
    <xf numFmtId="0" fontId="70" fillId="58" borderId="36" xfId="897" applyFont="1" applyFill="1" applyBorder="1" applyAlignment="1" applyProtection="1">
      <alignment horizontal="center" vertical="center" wrapText="1"/>
      <protection hidden="1"/>
    </xf>
    <xf numFmtId="0" fontId="70" fillId="58" borderId="62" xfId="897" applyFont="1" applyFill="1" applyBorder="1" applyAlignment="1" applyProtection="1">
      <alignment horizontal="center" vertical="center" wrapText="1"/>
      <protection hidden="1"/>
    </xf>
    <xf numFmtId="0" fontId="70" fillId="58" borderId="92" xfId="897" applyFont="1" applyFill="1" applyBorder="1" applyAlignment="1" applyProtection="1">
      <alignment horizontal="center" vertical="center" wrapText="1"/>
      <protection hidden="1"/>
    </xf>
    <xf numFmtId="0" fontId="70" fillId="58" borderId="72" xfId="897" applyFont="1" applyFill="1" applyBorder="1" applyAlignment="1" applyProtection="1">
      <alignment horizontal="center" vertical="center" wrapText="1"/>
      <protection hidden="1"/>
    </xf>
    <xf numFmtId="1" fontId="70" fillId="58" borderId="90" xfId="903" applyNumberFormat="1" applyFont="1" applyFill="1" applyBorder="1" applyAlignment="1" applyProtection="1">
      <alignment horizontal="right" vertical="center"/>
      <protection hidden="1"/>
    </xf>
    <xf numFmtId="0" fontId="70" fillId="58" borderId="49" xfId="897" applyFont="1" applyFill="1" applyBorder="1" applyAlignment="1" applyProtection="1">
      <alignment horizontal="center" vertical="center" wrapText="1"/>
      <protection hidden="1"/>
    </xf>
    <xf numFmtId="0" fontId="70" fillId="58" borderId="33" xfId="897" applyFont="1" applyFill="1" applyBorder="1" applyAlignment="1" applyProtection="1">
      <alignment horizontal="center" vertical="center" wrapText="1"/>
      <protection hidden="1"/>
    </xf>
    <xf numFmtId="0" fontId="70" fillId="58" borderId="41" xfId="897" applyFont="1" applyFill="1" applyBorder="1" applyAlignment="1" applyProtection="1">
      <alignment horizontal="center" vertical="center" wrapText="1"/>
      <protection hidden="1"/>
    </xf>
    <xf numFmtId="0" fontId="70" fillId="58" borderId="40" xfId="897" applyFont="1" applyFill="1" applyBorder="1" applyAlignment="1" applyProtection="1">
      <alignment horizontal="center" vertical="center" wrapText="1"/>
      <protection hidden="1"/>
    </xf>
    <xf numFmtId="0" fontId="70" fillId="58" borderId="22" xfId="897" applyFont="1" applyFill="1" applyBorder="1" applyAlignment="1" applyProtection="1">
      <alignment horizontal="center" vertical="center" wrapText="1"/>
      <protection hidden="1"/>
    </xf>
    <xf numFmtId="0" fontId="70" fillId="58" borderId="16" xfId="897" applyFont="1" applyFill="1" applyBorder="1" applyAlignment="1" applyProtection="1">
      <alignment horizontal="center" vertical="center" wrapText="1"/>
      <protection hidden="1"/>
    </xf>
    <xf numFmtId="0" fontId="70" fillId="58" borderId="42" xfId="897" applyFont="1" applyFill="1" applyBorder="1" applyAlignment="1" applyProtection="1">
      <alignment horizontal="center" vertical="center" wrapText="1"/>
      <protection hidden="1"/>
    </xf>
    <xf numFmtId="0" fontId="70" fillId="58" borderId="34" xfId="897" applyFont="1" applyFill="1" applyBorder="1" applyAlignment="1" applyProtection="1">
      <alignment horizontal="center" vertical="center" wrapText="1"/>
      <protection hidden="1"/>
    </xf>
    <xf numFmtId="1" fontId="74" fillId="58" borderId="0" xfId="903" applyNumberFormat="1" applyFont="1" applyFill="1" applyBorder="1" applyAlignment="1" applyProtection="1">
      <alignment horizontal="center" vertical="center"/>
      <protection hidden="1"/>
    </xf>
    <xf numFmtId="1" fontId="75" fillId="58" borderId="0" xfId="903" applyNumberFormat="1" applyFont="1" applyFill="1" applyBorder="1" applyAlignment="1" applyProtection="1">
      <alignment horizontal="center" vertical="center"/>
      <protection hidden="1"/>
    </xf>
    <xf numFmtId="1" fontId="70" fillId="58" borderId="66" xfId="903" applyNumberFormat="1" applyFont="1" applyFill="1" applyBorder="1" applyAlignment="1" applyProtection="1">
      <alignment horizontal="center" vertical="center"/>
      <protection hidden="1"/>
    </xf>
    <xf numFmtId="1" fontId="70" fillId="58" borderId="53" xfId="903" applyNumberFormat="1" applyFont="1" applyFill="1" applyBorder="1" applyAlignment="1" applyProtection="1">
      <alignment horizontal="center" vertical="center"/>
      <protection hidden="1"/>
    </xf>
    <xf numFmtId="1" fontId="70" fillId="58" borderId="47" xfId="903" applyNumberFormat="1" applyFont="1" applyFill="1" applyBorder="1" applyAlignment="1" applyProtection="1">
      <alignment horizontal="center" vertical="center"/>
      <protection hidden="1"/>
    </xf>
    <xf numFmtId="1" fontId="70" fillId="58" borderId="36" xfId="903" applyNumberFormat="1" applyFont="1" applyFill="1" applyBorder="1" applyAlignment="1" applyProtection="1">
      <alignment horizontal="center" vertical="center"/>
      <protection hidden="1"/>
    </xf>
    <xf numFmtId="1" fontId="70" fillId="58" borderId="45" xfId="903" applyNumberFormat="1" applyFont="1" applyFill="1" applyBorder="1" applyAlignment="1" applyProtection="1">
      <alignment horizontal="center" vertical="center" wrapText="1"/>
      <protection hidden="1"/>
    </xf>
    <xf numFmtId="1" fontId="70" fillId="58" borderId="18" xfId="903" applyNumberFormat="1" applyFont="1" applyFill="1" applyBorder="1" applyAlignment="1" applyProtection="1">
      <alignment horizontal="center" vertical="center" wrapText="1"/>
      <protection hidden="1"/>
    </xf>
    <xf numFmtId="1" fontId="70" fillId="58" borderId="48" xfId="903" applyNumberFormat="1" applyFont="1" applyFill="1" applyBorder="1" applyAlignment="1" applyProtection="1">
      <alignment horizontal="center" vertical="center" wrapText="1"/>
      <protection hidden="1"/>
    </xf>
    <xf numFmtId="1" fontId="70" fillId="58" borderId="43" xfId="903" applyNumberFormat="1" applyFont="1" applyFill="1" applyBorder="1" applyAlignment="1" applyProtection="1">
      <alignment horizontal="center" vertical="center" wrapText="1"/>
      <protection hidden="1"/>
    </xf>
    <xf numFmtId="182" fontId="70" fillId="58" borderId="15" xfId="0" applyNumberFormat="1" applyFont="1" applyFill="1" applyBorder="1" applyAlignment="1" applyProtection="1">
      <alignment horizontal="center" vertical="center"/>
      <protection hidden="1"/>
    </xf>
    <xf numFmtId="182" fontId="70" fillId="58" borderId="45" xfId="0" applyNumberFormat="1" applyFont="1" applyFill="1" applyBorder="1" applyAlignment="1" applyProtection="1">
      <alignment horizontal="center" vertical="center"/>
      <protection hidden="1"/>
    </xf>
    <xf numFmtId="1" fontId="70" fillId="58" borderId="48" xfId="903" applyNumberFormat="1" applyFont="1" applyFill="1" applyBorder="1" applyAlignment="1" applyProtection="1">
      <alignment horizontal="center" vertical="center"/>
      <protection hidden="1"/>
    </xf>
    <xf numFmtId="1" fontId="70" fillId="58" borderId="43" xfId="903" applyNumberFormat="1" applyFont="1" applyFill="1" applyBorder="1" applyAlignment="1" applyProtection="1">
      <alignment horizontal="center" vertical="center"/>
      <protection hidden="1"/>
    </xf>
    <xf numFmtId="1" fontId="70" fillId="58" borderId="45" xfId="903" applyNumberFormat="1" applyFont="1" applyFill="1" applyBorder="1" applyAlignment="1" applyProtection="1">
      <alignment horizontal="center" vertical="center"/>
      <protection hidden="1"/>
    </xf>
    <xf numFmtId="1" fontId="70" fillId="58" borderId="18" xfId="903" applyNumberFormat="1" applyFont="1" applyFill="1" applyBorder="1" applyAlignment="1" applyProtection="1">
      <alignment horizontal="center" vertical="center"/>
      <protection hidden="1"/>
    </xf>
    <xf numFmtId="1" fontId="70" fillId="58" borderId="37" xfId="903" applyNumberFormat="1" applyFont="1" applyFill="1" applyBorder="1" applyAlignment="1" applyProtection="1">
      <alignment horizontal="center" vertical="center" wrapText="1"/>
      <protection hidden="1"/>
    </xf>
    <xf numFmtId="1" fontId="70" fillId="58" borderId="60" xfId="903" applyNumberFormat="1" applyFont="1" applyFill="1" applyBorder="1" applyAlignment="1" applyProtection="1">
      <alignment horizontal="center" vertical="center" wrapText="1"/>
      <protection hidden="1"/>
    </xf>
    <xf numFmtId="182" fontId="70" fillId="58" borderId="48" xfId="0" applyNumberFormat="1" applyFont="1" applyFill="1" applyBorder="1" applyAlignment="1" applyProtection="1">
      <alignment horizontal="center" vertical="center"/>
      <protection hidden="1"/>
    </xf>
    <xf numFmtId="182" fontId="70" fillId="58" borderId="37" xfId="0" applyNumberFormat="1" applyFont="1" applyFill="1" applyBorder="1" applyAlignment="1" applyProtection="1">
      <alignment horizontal="center" vertical="center"/>
      <protection hidden="1"/>
    </xf>
    <xf numFmtId="182" fontId="70" fillId="58" borderId="15" xfId="0" applyNumberFormat="1" applyFont="1" applyFill="1" applyBorder="1" applyAlignment="1" applyProtection="1">
      <alignment horizontal="center" vertical="center" wrapText="1"/>
      <protection hidden="1"/>
    </xf>
    <xf numFmtId="182" fontId="70" fillId="58" borderId="68" xfId="0" applyNumberFormat="1" applyFont="1" applyFill="1" applyBorder="1" applyAlignment="1" applyProtection="1">
      <alignment horizontal="center" vertical="center"/>
      <protection hidden="1"/>
    </xf>
    <xf numFmtId="0" fontId="78" fillId="58" borderId="0" xfId="0" applyFont="1" applyFill="1" applyBorder="1" applyAlignment="1" applyProtection="1">
      <alignment horizontal="left" wrapText="1"/>
      <protection hidden="1"/>
    </xf>
    <xf numFmtId="182" fontId="70" fillId="58" borderId="45" xfId="0" applyNumberFormat="1" applyFont="1" applyFill="1" applyBorder="1" applyAlignment="1" applyProtection="1">
      <alignment horizontal="center" vertical="center" wrapText="1"/>
      <protection hidden="1"/>
    </xf>
    <xf numFmtId="182" fontId="70" fillId="58" borderId="18" xfId="0" applyNumberFormat="1" applyFont="1" applyFill="1" applyBorder="1" applyAlignment="1" applyProtection="1">
      <alignment horizontal="center" vertical="center"/>
      <protection hidden="1"/>
    </xf>
    <xf numFmtId="182" fontId="70" fillId="58" borderId="34" xfId="0" applyNumberFormat="1" applyFont="1" applyFill="1" applyBorder="1" applyAlignment="1" applyProtection="1">
      <alignment horizontal="center" vertical="center"/>
      <protection hidden="1"/>
    </xf>
    <xf numFmtId="182" fontId="70" fillId="58" borderId="66" xfId="0" applyNumberFormat="1" applyFont="1" applyFill="1" applyBorder="1" applyAlignment="1" applyProtection="1">
      <alignment horizontal="center" vertical="center"/>
      <protection hidden="1"/>
    </xf>
    <xf numFmtId="1" fontId="70" fillId="58" borderId="63" xfId="903" applyNumberFormat="1" applyFont="1" applyFill="1" applyBorder="1" applyAlignment="1" applyProtection="1">
      <alignment horizontal="center" vertical="center" wrapText="1"/>
      <protection hidden="1"/>
    </xf>
    <xf numFmtId="1" fontId="70" fillId="58" borderId="64" xfId="903" applyNumberFormat="1" applyFont="1" applyFill="1" applyBorder="1" applyAlignment="1" applyProtection="1">
      <alignment horizontal="center" vertical="center" wrapText="1"/>
      <protection hidden="1"/>
    </xf>
    <xf numFmtId="182" fontId="70" fillId="58" borderId="47" xfId="903" applyNumberFormat="1" applyFont="1" applyFill="1" applyBorder="1" applyAlignment="1" applyProtection="1">
      <alignment horizontal="center" vertical="center"/>
      <protection hidden="1"/>
    </xf>
    <xf numFmtId="182" fontId="70" fillId="58" borderId="66" xfId="903" applyNumberFormat="1" applyFont="1" applyFill="1" applyBorder="1" applyAlignment="1" applyProtection="1">
      <alignment horizontal="center" vertical="center"/>
      <protection hidden="1"/>
    </xf>
    <xf numFmtId="182" fontId="70" fillId="58" borderId="36" xfId="903" applyNumberFormat="1" applyFont="1" applyFill="1" applyBorder="1" applyAlignment="1" applyProtection="1">
      <alignment horizontal="center" vertical="center"/>
      <protection hidden="1"/>
    </xf>
    <xf numFmtId="222" fontId="70" fillId="58" borderId="0" xfId="550" applyNumberFormat="1" applyFont="1" applyFill="1" applyBorder="1" applyAlignment="1" applyProtection="1">
      <alignment horizontal="right" vertical="center" wrapText="1"/>
      <protection hidden="1"/>
    </xf>
    <xf numFmtId="222" fontId="79" fillId="58" borderId="10" xfId="550" applyNumberFormat="1" applyFont="1" applyFill="1" applyBorder="1" applyAlignment="1" applyProtection="1">
      <alignment horizontal="right" vertical="center" wrapText="1"/>
      <protection locked="0" hidden="1"/>
    </xf>
    <xf numFmtId="0" fontId="0" fillId="58" borderId="25" xfId="0" applyFont="1" applyFill="1" applyBorder="1" applyAlignment="1" applyProtection="1">
      <alignment horizontal="center" vertical="center"/>
      <protection hidden="1"/>
    </xf>
    <xf numFmtId="0" fontId="0" fillId="58" borderId="27" xfId="0" applyFont="1" applyFill="1" applyBorder="1" applyAlignment="1" applyProtection="1">
      <alignment horizontal="center" vertical="center"/>
      <protection hidden="1"/>
    </xf>
    <xf numFmtId="0" fontId="70" fillId="58" borderId="57" xfId="0" applyFont="1" applyFill="1" applyBorder="1" applyAlignment="1" applyProtection="1">
      <alignment horizontal="center" vertical="center" wrapText="1"/>
      <protection hidden="1"/>
    </xf>
    <xf numFmtId="0" fontId="70" fillId="58" borderId="58" xfId="0" applyFont="1" applyFill="1" applyBorder="1" applyAlignment="1" applyProtection="1">
      <alignment horizontal="center" vertical="center"/>
      <protection hidden="1"/>
    </xf>
    <xf numFmtId="0" fontId="70" fillId="58" borderId="59" xfId="0" applyFont="1" applyFill="1" applyBorder="1" applyAlignment="1" applyProtection="1">
      <alignment horizontal="center" vertical="center"/>
      <protection hidden="1"/>
    </xf>
    <xf numFmtId="0" fontId="0" fillId="58" borderId="18" xfId="0" applyFont="1" applyFill="1" applyBorder="1" applyAlignment="1" applyProtection="1">
      <alignment horizontal="center" vertical="center"/>
      <protection hidden="1"/>
    </xf>
    <xf numFmtId="177" fontId="70" fillId="58" borderId="21" xfId="704" applyFont="1" applyFill="1" applyBorder="1" applyAlignment="1" applyProtection="1">
      <alignment horizontal="center" vertical="center" wrapText="1"/>
      <protection hidden="1"/>
    </xf>
    <xf numFmtId="177" fontId="70" fillId="58" borderId="22" xfId="704" applyFont="1" applyFill="1" applyBorder="1" applyAlignment="1" applyProtection="1">
      <alignment horizontal="center" vertical="center" wrapText="1"/>
      <protection hidden="1"/>
    </xf>
    <xf numFmtId="0" fontId="70" fillId="58" borderId="79" xfId="0" applyFont="1" applyFill="1" applyBorder="1" applyAlignment="1" applyProtection="1">
      <alignment horizontal="center" vertical="center" wrapText="1"/>
      <protection hidden="1"/>
    </xf>
    <xf numFmtId="0" fontId="70" fillId="58" borderId="52" xfId="894" applyFont="1" applyFill="1" applyBorder="1" applyAlignment="1" applyProtection="1">
      <alignment horizontal="center" vertical="center" wrapText="1"/>
      <protection hidden="1"/>
    </xf>
    <xf numFmtId="0" fontId="70" fillId="58" borderId="23" xfId="894" applyFont="1" applyFill="1" applyBorder="1" applyAlignment="1" applyProtection="1">
      <alignment horizontal="center" vertical="center" wrapText="1"/>
      <protection hidden="1"/>
    </xf>
    <xf numFmtId="0" fontId="70" fillId="58" borderId="24" xfId="894" applyFont="1" applyFill="1" applyBorder="1" applyAlignment="1" applyProtection="1">
      <alignment horizontal="center" vertical="center" wrapText="1"/>
      <protection hidden="1"/>
    </xf>
    <xf numFmtId="0" fontId="70" fillId="58" borderId="49" xfId="894" applyFont="1" applyFill="1" applyBorder="1" applyAlignment="1" applyProtection="1">
      <alignment horizontal="center" vertical="center" wrapText="1"/>
      <protection hidden="1"/>
    </xf>
    <xf numFmtId="0" fontId="70" fillId="58" borderId="25" xfId="894" applyFont="1" applyFill="1" applyBorder="1" applyAlignment="1" applyProtection="1">
      <alignment horizontal="center" vertical="center" wrapText="1"/>
      <protection hidden="1"/>
    </xf>
    <xf numFmtId="0" fontId="70" fillId="58" borderId="27" xfId="894" applyFont="1" applyFill="1" applyBorder="1" applyAlignment="1" applyProtection="1">
      <alignment horizontal="center" vertical="center" wrapText="1"/>
      <protection hidden="1"/>
    </xf>
    <xf numFmtId="0" fontId="74" fillId="58" borderId="0" xfId="894" applyFont="1" applyFill="1" applyAlignment="1" applyProtection="1">
      <alignment horizontal="center" vertical="center"/>
      <protection hidden="1"/>
    </xf>
    <xf numFmtId="0" fontId="75" fillId="58" borderId="0" xfId="894" applyFont="1" applyFill="1" applyAlignment="1" applyProtection="1">
      <alignment horizontal="center" vertical="center"/>
      <protection hidden="1"/>
    </xf>
    <xf numFmtId="0" fontId="70" fillId="58" borderId="50" xfId="894" applyFont="1" applyFill="1" applyBorder="1" applyAlignment="1" applyProtection="1">
      <alignment horizontal="center" vertical="center" wrapText="1"/>
      <protection hidden="1"/>
    </xf>
    <xf numFmtId="0" fontId="70" fillId="58" borderId="21" xfId="894" applyFont="1" applyFill="1" applyBorder="1" applyAlignment="1" applyProtection="1">
      <alignment horizontal="center" vertical="center" wrapText="1"/>
      <protection hidden="1"/>
    </xf>
    <xf numFmtId="0" fontId="70" fillId="58" borderId="22" xfId="894" applyFont="1" applyFill="1" applyBorder="1" applyAlignment="1" applyProtection="1">
      <alignment horizontal="center" vertical="center" wrapText="1"/>
      <protection hidden="1"/>
    </xf>
    <xf numFmtId="0" fontId="75" fillId="58" borderId="0" xfId="894" applyFont="1" applyFill="1" applyAlignment="1" applyProtection="1">
      <alignment horizontal="center" vertical="top"/>
      <protection hidden="1"/>
    </xf>
    <xf numFmtId="0" fontId="70" fillId="58" borderId="57" xfId="894" applyFont="1" applyFill="1" applyBorder="1" applyAlignment="1" applyProtection="1">
      <alignment horizontal="center" vertical="center" wrapText="1"/>
      <protection hidden="1"/>
    </xf>
    <xf numFmtId="0" fontId="70" fillId="58" borderId="59" xfId="894" applyFont="1" applyFill="1" applyBorder="1" applyAlignment="1" applyProtection="1">
      <alignment horizontal="center" vertical="center" wrapText="1"/>
      <protection hidden="1"/>
    </xf>
    <xf numFmtId="0" fontId="74" fillId="58" borderId="0" xfId="894" applyFont="1" applyFill="1" applyBorder="1" applyAlignment="1" applyProtection="1">
      <alignment horizontal="center" vertical="center"/>
      <protection hidden="1"/>
    </xf>
    <xf numFmtId="0" fontId="70" fillId="58" borderId="76" xfId="894" applyFont="1" applyFill="1" applyBorder="1" applyAlignment="1" applyProtection="1">
      <alignment horizontal="center" vertical="center"/>
      <protection hidden="1"/>
    </xf>
    <xf numFmtId="0" fontId="70" fillId="58" borderId="46" xfId="894" applyFont="1" applyFill="1" applyBorder="1" applyAlignment="1" applyProtection="1">
      <alignment horizontal="center" vertical="center"/>
      <protection hidden="1"/>
    </xf>
    <xf numFmtId="0" fontId="70" fillId="58" borderId="33" xfId="894" applyFont="1" applyFill="1" applyBorder="1" applyAlignment="1" applyProtection="1">
      <alignment horizontal="center" vertical="center"/>
      <protection hidden="1"/>
    </xf>
    <xf numFmtId="0" fontId="70" fillId="58" borderId="66" xfId="894" applyFont="1" applyFill="1" applyBorder="1" applyAlignment="1" applyProtection="1">
      <alignment horizontal="center" vertical="center"/>
      <protection hidden="1"/>
    </xf>
    <xf numFmtId="0" fontId="70" fillId="58" borderId="53" xfId="894" applyFont="1" applyFill="1" applyBorder="1" applyAlignment="1" applyProtection="1">
      <alignment horizontal="center" vertical="center"/>
      <protection hidden="1"/>
    </xf>
    <xf numFmtId="177" fontId="70" fillId="58" borderId="92" xfId="704" applyFont="1" applyFill="1" applyBorder="1" applyAlignment="1" applyProtection="1">
      <alignment horizontal="center" vertical="center"/>
      <protection hidden="1"/>
    </xf>
    <xf numFmtId="177" fontId="70" fillId="58" borderId="72" xfId="704" applyFont="1" applyFill="1" applyBorder="1" applyAlignment="1" applyProtection="1">
      <alignment horizontal="center" vertical="center"/>
      <protection hidden="1"/>
    </xf>
    <xf numFmtId="0" fontId="70" fillId="58" borderId="15" xfId="894" applyFont="1" applyFill="1" applyBorder="1" applyAlignment="1" applyProtection="1">
      <alignment horizontal="center" vertical="center" wrapText="1"/>
      <protection hidden="1"/>
    </xf>
    <xf numFmtId="0" fontId="70" fillId="58" borderId="15" xfId="894" applyFont="1" applyFill="1" applyBorder="1" applyAlignment="1" applyProtection="1">
      <alignment horizontal="center" vertical="center"/>
      <protection hidden="1"/>
    </xf>
    <xf numFmtId="0" fontId="70" fillId="58" borderId="68" xfId="894" applyFont="1" applyFill="1" applyBorder="1" applyAlignment="1" applyProtection="1">
      <alignment horizontal="center" vertical="center"/>
      <protection hidden="1"/>
    </xf>
    <xf numFmtId="0" fontId="70" fillId="58" borderId="45" xfId="894" applyFont="1" applyFill="1" applyBorder="1" applyAlignment="1" applyProtection="1">
      <alignment horizontal="center" vertical="center" wrapText="1"/>
      <protection hidden="1"/>
    </xf>
    <xf numFmtId="0" fontId="70" fillId="58" borderId="45" xfId="894" applyFont="1" applyFill="1" applyBorder="1" applyAlignment="1" applyProtection="1">
      <alignment horizontal="center" vertical="center"/>
      <protection hidden="1"/>
    </xf>
    <xf numFmtId="0" fontId="70" fillId="58" borderId="18" xfId="894" applyFont="1" applyFill="1" applyBorder="1" applyAlignment="1" applyProtection="1">
      <alignment horizontal="center" vertical="center"/>
      <protection hidden="1"/>
    </xf>
    <xf numFmtId="0" fontId="70" fillId="58" borderId="48" xfId="894" applyFont="1" applyFill="1" applyBorder="1" applyAlignment="1" applyProtection="1">
      <alignment horizontal="center" vertical="center" wrapText="1"/>
      <protection hidden="1"/>
    </xf>
    <xf numFmtId="0" fontId="70" fillId="58" borderId="48" xfId="894" applyFont="1" applyFill="1" applyBorder="1" applyAlignment="1" applyProtection="1">
      <alignment horizontal="center" vertical="center"/>
      <protection hidden="1"/>
    </xf>
    <xf numFmtId="0" fontId="70" fillId="58" borderId="43" xfId="894" applyFont="1" applyFill="1" applyBorder="1" applyAlignment="1" applyProtection="1">
      <alignment horizontal="center" vertical="center"/>
      <protection hidden="1"/>
    </xf>
    <xf numFmtId="0" fontId="70" fillId="58" borderId="40" xfId="894" applyFont="1" applyFill="1" applyBorder="1" applyAlignment="1" applyProtection="1">
      <alignment horizontal="center" vertical="center" wrapText="1"/>
      <protection hidden="1"/>
    </xf>
    <xf numFmtId="0" fontId="70" fillId="58" borderId="22" xfId="894" applyFont="1" applyFill="1" applyBorder="1" applyAlignment="1" applyProtection="1">
      <alignment horizontal="center" vertical="center"/>
      <protection hidden="1"/>
    </xf>
    <xf numFmtId="0" fontId="70" fillId="58" borderId="67" xfId="894" applyFont="1" applyFill="1" applyBorder="1" applyAlignment="1" applyProtection="1">
      <alignment horizontal="center" vertical="center" wrapText="1"/>
      <protection hidden="1"/>
    </xf>
    <xf numFmtId="0" fontId="78" fillId="58" borderId="0" xfId="904" applyFont="1" applyFill="1" applyBorder="1" applyAlignment="1" applyProtection="1">
      <alignment horizontal="left" vertical="center" wrapText="1"/>
      <protection hidden="1"/>
    </xf>
    <xf numFmtId="0" fontId="70" fillId="58" borderId="37" xfId="894" applyFont="1" applyFill="1" applyBorder="1" applyAlignment="1" applyProtection="1">
      <alignment horizontal="center" vertical="center"/>
      <protection hidden="1"/>
    </xf>
    <xf numFmtId="0" fontId="70" fillId="58" borderId="35" xfId="894" applyFont="1" applyFill="1" applyBorder="1" applyAlignment="1" applyProtection="1">
      <alignment horizontal="center" vertical="center"/>
      <protection hidden="1"/>
    </xf>
    <xf numFmtId="0" fontId="70" fillId="58" borderId="23" xfId="894" applyFont="1" applyFill="1" applyBorder="1" applyAlignment="1" applyProtection="1">
      <alignment horizontal="center" vertical="center"/>
      <protection hidden="1"/>
    </xf>
    <xf numFmtId="0" fontId="70" fillId="58" borderId="24" xfId="894" applyFont="1" applyFill="1" applyBorder="1" applyAlignment="1" applyProtection="1">
      <alignment horizontal="center" vertical="center"/>
      <protection hidden="1"/>
    </xf>
    <xf numFmtId="0" fontId="70" fillId="58" borderId="73" xfId="0" applyFont="1" applyFill="1" applyBorder="1" applyAlignment="1" applyProtection="1">
      <alignment horizontal="center" vertical="center"/>
      <protection hidden="1"/>
    </xf>
    <xf numFmtId="0" fontId="78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78" fillId="58" borderId="18" xfId="0" applyNumberFormat="1" applyFont="1" applyFill="1" applyBorder="1" applyAlignment="1" applyProtection="1">
      <alignment horizontal="center" vertical="center"/>
      <protection hidden="1"/>
    </xf>
    <xf numFmtId="0" fontId="78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78" fillId="58" borderId="33" xfId="0" applyNumberFormat="1" applyFont="1" applyFill="1" applyBorder="1" applyAlignment="1" applyProtection="1">
      <alignment horizontal="center" vertical="center"/>
      <protection hidden="1"/>
    </xf>
    <xf numFmtId="0" fontId="78" fillId="58" borderId="65" xfId="0" applyFont="1" applyFill="1" applyBorder="1" applyAlignment="1" applyProtection="1">
      <alignment horizontal="center" vertical="center" wrapText="1"/>
      <protection hidden="1"/>
    </xf>
    <xf numFmtId="0" fontId="78" fillId="58" borderId="33" xfId="0" applyFont="1" applyFill="1" applyBorder="1" applyAlignment="1" applyProtection="1">
      <alignment horizontal="center" vertical="center" wrapText="1"/>
      <protection hidden="1"/>
    </xf>
    <xf numFmtId="0" fontId="78" fillId="58" borderId="66" xfId="0" applyFont="1" applyFill="1" applyBorder="1" applyAlignment="1" applyProtection="1">
      <alignment horizontal="center" vertical="center"/>
      <protection hidden="1"/>
    </xf>
    <xf numFmtId="0" fontId="78" fillId="58" borderId="49" xfId="0" applyFont="1" applyFill="1" applyBorder="1" applyAlignment="1" applyProtection="1">
      <alignment horizontal="center" vertical="center" wrapText="1"/>
      <protection hidden="1"/>
    </xf>
    <xf numFmtId="0" fontId="78" fillId="58" borderId="66" xfId="0" applyNumberFormat="1" applyFont="1" applyFill="1" applyBorder="1" applyAlignment="1" applyProtection="1">
      <alignment horizontal="center" vertical="center"/>
      <protection hidden="1"/>
    </xf>
    <xf numFmtId="0" fontId="78" fillId="58" borderId="36" xfId="0" applyNumberFormat="1" applyFont="1" applyFill="1" applyBorder="1" applyAlignment="1" applyProtection="1">
      <alignment horizontal="center" vertical="center"/>
      <protection hidden="1"/>
    </xf>
    <xf numFmtId="0" fontId="78" fillId="58" borderId="51" xfId="0" applyFont="1" applyFill="1" applyBorder="1" applyAlignment="1" applyProtection="1">
      <alignment horizontal="center" vertical="center"/>
      <protection hidden="1"/>
    </xf>
    <xf numFmtId="225" fontId="78" fillId="58" borderId="33" xfId="704" applyNumberFormat="1" applyFont="1" applyFill="1" applyBorder="1" applyAlignment="1" applyProtection="1">
      <alignment horizontal="center" vertical="center" wrapText="1"/>
      <protection hidden="1"/>
    </xf>
    <xf numFmtId="225" fontId="78" fillId="58" borderId="41" xfId="704" applyNumberFormat="1" applyFont="1" applyFill="1" applyBorder="1" applyAlignment="1" applyProtection="1">
      <alignment horizontal="center" vertical="center" wrapText="1"/>
      <protection hidden="1"/>
    </xf>
    <xf numFmtId="225" fontId="78" fillId="58" borderId="0" xfId="704" applyNumberFormat="1" applyFont="1" applyFill="1" applyBorder="1" applyAlignment="1" applyProtection="1">
      <alignment horizontal="center" vertical="center" wrapText="1"/>
      <protection hidden="1"/>
    </xf>
    <xf numFmtId="225" fontId="78" fillId="58" borderId="16" xfId="704" applyNumberFormat="1" applyFont="1" applyFill="1" applyBorder="1" applyAlignment="1" applyProtection="1">
      <alignment horizontal="center" vertical="center" wrapText="1"/>
      <protection hidden="1"/>
    </xf>
    <xf numFmtId="225" fontId="78" fillId="58" borderId="44" xfId="704" applyNumberFormat="1" applyFont="1" applyFill="1" applyBorder="1" applyAlignment="1" applyProtection="1">
      <alignment horizontal="center" vertical="center" wrapText="1"/>
      <protection hidden="1"/>
    </xf>
    <xf numFmtId="225" fontId="78" fillId="58" borderId="42" xfId="704" applyNumberFormat="1" applyFont="1" applyFill="1" applyBorder="1" applyAlignment="1" applyProtection="1">
      <alignment horizontal="center" vertical="center" wrapText="1"/>
      <protection hidden="1"/>
    </xf>
  </cellXfs>
  <cellStyles count="23499">
    <cellStyle name=" 1" xfId="1"/>
    <cellStyle name=" 1 2" xfId="973"/>
    <cellStyle name="&quot;" xfId="12030"/>
    <cellStyle name="&quot;_도로교통공단(110803)" xfId="12031"/>
    <cellStyle name="(##.00)" xfId="12032"/>
    <cellStyle name="(표준)" xfId="12033"/>
    <cellStyle name="??&amp;O?&amp;H?_x0008__x000f__x0007_?_x0007__x0001__x0001_" xfId="2"/>
    <cellStyle name="??&amp;O?&amp;H?_x0008_??_x0007__x0001__x0001_" xfId="3"/>
    <cellStyle name="?W?_laroux" xfId="12034"/>
    <cellStyle name="_02-수치지도(1년차)" xfId="12035"/>
    <cellStyle name="_3. 인구" xfId="12036"/>
    <cellStyle name="_3인구" xfId="12037"/>
    <cellStyle name="_6. 농림수산업" xfId="12038"/>
    <cellStyle name="_Book1" xfId="4"/>
    <cellStyle name="_Book1 2" xfId="12039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12040"/>
    <cellStyle name="_은행별 점포현황(202011년12월말기준)" xfId="9"/>
    <cellStyle name="_읍면동별 인구이동" xfId="12041"/>
    <cellStyle name="’E‰Y [0.00]_laroux" xfId="12042"/>
    <cellStyle name="’E‰Y_laroux" xfId="12043"/>
    <cellStyle name="¤@?e_TEST-1 " xfId="10"/>
    <cellStyle name="20% - Accent1" xfId="11"/>
    <cellStyle name="20% - Accent1 2" xfId="12"/>
    <cellStyle name="20% - Accent1 2 2" xfId="12044"/>
    <cellStyle name="20% - Accent1 2 2 2" xfId="12045"/>
    <cellStyle name="20% - Accent1 2 3" xfId="12046"/>
    <cellStyle name="20% - Accent1 3" xfId="3146"/>
    <cellStyle name="20% - Accent1 4" xfId="12047"/>
    <cellStyle name="20% - Accent1_010_주택건설" xfId="3147"/>
    <cellStyle name="20% - Accent2" xfId="13"/>
    <cellStyle name="20% - Accent2 2" xfId="14"/>
    <cellStyle name="20% - Accent2 2 2" xfId="12048"/>
    <cellStyle name="20% - Accent2 2 2 2" xfId="12049"/>
    <cellStyle name="20% - Accent2 2 3" xfId="12050"/>
    <cellStyle name="20% - Accent2 3" xfId="3148"/>
    <cellStyle name="20% - Accent2 4" xfId="12051"/>
    <cellStyle name="20% - Accent2_010_주택건설" xfId="3149"/>
    <cellStyle name="20% - Accent3" xfId="15"/>
    <cellStyle name="20% - Accent3 2" xfId="16"/>
    <cellStyle name="20% - Accent3 2 2" xfId="12052"/>
    <cellStyle name="20% - Accent3 2 2 2" xfId="12053"/>
    <cellStyle name="20% - Accent3 2 3" xfId="12054"/>
    <cellStyle name="20% - Accent3 3" xfId="3150"/>
    <cellStyle name="20% - Accent3 4" xfId="12055"/>
    <cellStyle name="20% - Accent3_010_주택건설" xfId="3151"/>
    <cellStyle name="20% - Accent4" xfId="17"/>
    <cellStyle name="20% - Accent4 2" xfId="18"/>
    <cellStyle name="20% - Accent4 2 2" xfId="12056"/>
    <cellStyle name="20% - Accent4 2 2 2" xfId="12057"/>
    <cellStyle name="20% - Accent4 2 3" xfId="12058"/>
    <cellStyle name="20% - Accent4 3" xfId="3152"/>
    <cellStyle name="20% - Accent4 4" xfId="12059"/>
    <cellStyle name="20% - Accent4_010_주택건설" xfId="3153"/>
    <cellStyle name="20% - Accent5" xfId="19"/>
    <cellStyle name="20% - Accent5 2" xfId="20"/>
    <cellStyle name="20% - Accent5 2 2" xfId="12060"/>
    <cellStyle name="20% - Accent5 2 2 2" xfId="12061"/>
    <cellStyle name="20% - Accent5 2 3" xfId="12062"/>
    <cellStyle name="20% - Accent5 3" xfId="3154"/>
    <cellStyle name="20% - Accent5 4" xfId="12063"/>
    <cellStyle name="20% - Accent5_010_주택건설" xfId="3155"/>
    <cellStyle name="20% - Accent6" xfId="21"/>
    <cellStyle name="20% - Accent6 2" xfId="22"/>
    <cellStyle name="20% - Accent6 2 2" xfId="12064"/>
    <cellStyle name="20% - Accent6 2 2 2" xfId="12065"/>
    <cellStyle name="20% - Accent6 2 3" xfId="12066"/>
    <cellStyle name="20% - Accent6 3" xfId="3156"/>
    <cellStyle name="20% - Accent6 4" xfId="12067"/>
    <cellStyle name="20% - Accent6_010_주택건설" xfId="3157"/>
    <cellStyle name="20% - 강조색1" xfId="23" builtinId="30" customBuiltin="1"/>
    <cellStyle name="20% - 강조색1 10" xfId="12068"/>
    <cellStyle name="20% - 강조색1 2" xfId="24"/>
    <cellStyle name="20% - 강조색1 2 10" xfId="4491"/>
    <cellStyle name="20% - 강조색1 2 2" xfId="25"/>
    <cellStyle name="20% - 강조색1 2 2 2" xfId="26"/>
    <cellStyle name="20% - 강조색1 2 2 2 2" xfId="4492"/>
    <cellStyle name="20% - 강조색1 2 2 2 2 2" xfId="12069"/>
    <cellStyle name="20% - 강조색1 2 2 2 3" xfId="12070"/>
    <cellStyle name="20% - 강조색1 2 2 3" xfId="3159"/>
    <cellStyle name="20% - 강조색1 2 2 3 2" xfId="3160"/>
    <cellStyle name="20% - 강조색1 2 2 3 3" xfId="3161"/>
    <cellStyle name="20% - 강조색1 2 2 3 4" xfId="4493"/>
    <cellStyle name="20% - 강조색1 2 2 4" xfId="3162"/>
    <cellStyle name="20% - 강조색1 2 2 4 2" xfId="4494"/>
    <cellStyle name="20% - 강조색1 2 2 5" xfId="3158"/>
    <cellStyle name="20% - 강조색1 2 2 5 2" xfId="12071"/>
    <cellStyle name="20% - 강조색1 2 2 6" xfId="12072"/>
    <cellStyle name="20% - 강조색1 2 2_012_보건및사회보장" xfId="3163"/>
    <cellStyle name="20% - 강조색1 2 3" xfId="27"/>
    <cellStyle name="20% - 강조색1 2 3 2" xfId="3164"/>
    <cellStyle name="20% - 강조색1 2 3 2 2" xfId="12073"/>
    <cellStyle name="20% - 강조색1 2 3 3" xfId="4495"/>
    <cellStyle name="20% - 강조색1 2 4" xfId="28"/>
    <cellStyle name="20% - 강조색1 2 4 2" xfId="4496"/>
    <cellStyle name="20% - 강조색1 2 5" xfId="29"/>
    <cellStyle name="20% - 강조색1 2 5 2" xfId="4497"/>
    <cellStyle name="20% - 강조색1 2 6" xfId="30"/>
    <cellStyle name="20% - 강조색1 2 6 2" xfId="4498"/>
    <cellStyle name="20% - 강조색1 2 6 3" xfId="12074"/>
    <cellStyle name="20% - 강조색1 2 6 4" xfId="19867"/>
    <cellStyle name="20% - 강조색1 2 7" xfId="4499"/>
    <cellStyle name="20% - 강조색1 2 8" xfId="4500"/>
    <cellStyle name="20% - 강조색1 2 9" xfId="4501"/>
    <cellStyle name="20% - 강조색1 2_014_교육및문화" xfId="3165"/>
    <cellStyle name="20% - 강조색1 3" xfId="31"/>
    <cellStyle name="20% - 강조색1 3 2" xfId="32"/>
    <cellStyle name="20% - 강조색1 3 2 2" xfId="974"/>
    <cellStyle name="20% - 강조색1 3 2 2 2" xfId="3167"/>
    <cellStyle name="20% - 강조색1 3 2 2 2 2" xfId="12075"/>
    <cellStyle name="20% - 강조색1 3 2 2 3" xfId="12076"/>
    <cellStyle name="20% - 강조색1 3 2 3" xfId="3168"/>
    <cellStyle name="20% - 강조색1 3 2 4" xfId="3166"/>
    <cellStyle name="20% - 강조색1 3 2 5" xfId="12077"/>
    <cellStyle name="20% - 강조색1 3 2_004_노동" xfId="3169"/>
    <cellStyle name="20% - 강조색1 3 3" xfId="975"/>
    <cellStyle name="20% - 강조색1 3 3 2" xfId="3170"/>
    <cellStyle name="20% - 강조색1 3 3 2 2" xfId="12078"/>
    <cellStyle name="20% - 강조색1 3 3 3" xfId="4502"/>
    <cellStyle name="20% - 강조색1 3 3 4" xfId="12079"/>
    <cellStyle name="20% - 강조색1 3 4" xfId="3171"/>
    <cellStyle name="20% - 강조색1 3 5" xfId="12080"/>
    <cellStyle name="20% - 강조색1 3 6" xfId="12081"/>
    <cellStyle name="20% - 강조색1 3 7" xfId="12082"/>
    <cellStyle name="20% - 강조색1 4" xfId="33"/>
    <cellStyle name="20% - 강조색1 4 2" xfId="3173"/>
    <cellStyle name="20% - 강조색1 4 2 2" xfId="4503"/>
    <cellStyle name="20% - 강조색1 4 3" xfId="3172"/>
    <cellStyle name="20% - 강조색1 4 3 2" xfId="4504"/>
    <cellStyle name="20% - 강조색1 4 3 3" xfId="12083"/>
    <cellStyle name="20% - 강조색1 4 4" xfId="4505"/>
    <cellStyle name="20% - 강조색1 4 5" xfId="4506"/>
    <cellStyle name="20% - 강조색1 4 6" xfId="12084"/>
    <cellStyle name="20% - 강조색1 5" xfId="34"/>
    <cellStyle name="20% - 강조색1 5 2" xfId="4507"/>
    <cellStyle name="20% - 강조색1 5 2 2" xfId="12085"/>
    <cellStyle name="20% - 강조색1 5 3" xfId="12086"/>
    <cellStyle name="20% - 강조색1 5 4" xfId="12087"/>
    <cellStyle name="20% - 강조색1 6" xfId="35"/>
    <cellStyle name="20% - 강조색1 6 2" xfId="3174"/>
    <cellStyle name="20% - 강조색1 6 3" xfId="3175"/>
    <cellStyle name="20% - 강조색1 6 4" xfId="4508"/>
    <cellStyle name="20% - 강조색1 7" xfId="36"/>
    <cellStyle name="20% - 강조색1 7 2" xfId="4509"/>
    <cellStyle name="20% - 강조색1 8" xfId="934"/>
    <cellStyle name="20% - 강조색1 8 10" xfId="21769"/>
    <cellStyle name="20% - 강조색1 8 2" xfId="961"/>
    <cellStyle name="20% - 강조색1 8 2 2" xfId="4399"/>
    <cellStyle name="20% - 강조색1 8 2 2 2" xfId="5551"/>
    <cellStyle name="20% - 강조색1 8 2 2 2 2" xfId="6413"/>
    <cellStyle name="20% - 강조색1 8 2 2 2 2 2" xfId="8135"/>
    <cellStyle name="20% - 강조색1 8 2 2 2 2 2 2" xfId="21178"/>
    <cellStyle name="20% - 강조색1 8 2 2 2 2 3" xfId="8590"/>
    <cellStyle name="20% - 강조색1 8 2 2 2 2 3 2" xfId="19417"/>
    <cellStyle name="20% - 강조색1 8 2 2 2 2 4" xfId="11580"/>
    <cellStyle name="20% - 강조색1 8 2 2 2 2 5" xfId="23039"/>
    <cellStyle name="20% - 강조색1 8 2 2 2 3" xfId="7274"/>
    <cellStyle name="20% - 강조색1 8 2 2 2 3 2" xfId="20317"/>
    <cellStyle name="20% - 강조색1 8 2 2 2 4" xfId="8589"/>
    <cellStyle name="20% - 강조색1 8 2 2 2 4 2" xfId="18556"/>
    <cellStyle name="20% - 강조색1 8 2 2 2 5" xfId="10719"/>
    <cellStyle name="20% - 강조색1 8 2 2 2 6" xfId="22178"/>
    <cellStyle name="20% - 강조색1 8 2 2 3" xfId="5839"/>
    <cellStyle name="20% - 강조색1 8 2 2 3 2" xfId="6700"/>
    <cellStyle name="20% - 강조색1 8 2 2 3 2 2" xfId="8422"/>
    <cellStyle name="20% - 강조색1 8 2 2 3 2 2 2" xfId="21465"/>
    <cellStyle name="20% - 강조색1 8 2 2 3 2 3" xfId="8592"/>
    <cellStyle name="20% - 강조색1 8 2 2 3 2 3 2" xfId="19704"/>
    <cellStyle name="20% - 강조색1 8 2 2 3 2 4" xfId="11867"/>
    <cellStyle name="20% - 강조색1 8 2 2 3 2 5" xfId="23326"/>
    <cellStyle name="20% - 강조색1 8 2 2 3 3" xfId="7561"/>
    <cellStyle name="20% - 강조색1 8 2 2 3 3 2" xfId="20604"/>
    <cellStyle name="20% - 강조색1 8 2 2 3 4" xfId="8591"/>
    <cellStyle name="20% - 강조색1 8 2 2 3 4 2" xfId="18843"/>
    <cellStyle name="20% - 강조색1 8 2 2 3 5" xfId="11006"/>
    <cellStyle name="20% - 강조색1 8 2 2 3 6" xfId="22465"/>
    <cellStyle name="20% - 강조색1 8 2 2 4" xfId="6126"/>
    <cellStyle name="20% - 강조색1 8 2 2 4 2" xfId="7848"/>
    <cellStyle name="20% - 강조색1 8 2 2 4 2 2" xfId="20891"/>
    <cellStyle name="20% - 강조색1 8 2 2 4 3" xfId="8593"/>
    <cellStyle name="20% - 강조색1 8 2 2 4 3 2" xfId="19130"/>
    <cellStyle name="20% - 강조색1 8 2 2 4 4" xfId="11293"/>
    <cellStyle name="20% - 강조색1 8 2 2 4 5" xfId="22752"/>
    <cellStyle name="20% - 강조색1 8 2 2 5" xfId="6987"/>
    <cellStyle name="20% - 강조색1 8 2 2 5 2" xfId="20030"/>
    <cellStyle name="20% - 강조색1 8 2 2 6" xfId="8588"/>
    <cellStyle name="20% - 강조색1 8 2 2 6 2" xfId="18269"/>
    <cellStyle name="20% - 강조색1 8 2 2 7" xfId="10432"/>
    <cellStyle name="20% - 강조색1 8 2 2 8" xfId="21891"/>
    <cellStyle name="20% - 강조색1 8 2 3" xfId="5441"/>
    <cellStyle name="20% - 강조색1 8 2 3 2" xfId="6305"/>
    <cellStyle name="20% - 강조색1 8 2 3 2 2" xfId="8027"/>
    <cellStyle name="20% - 강조색1 8 2 3 2 2 2" xfId="21070"/>
    <cellStyle name="20% - 강조색1 8 2 3 2 3" xfId="8595"/>
    <cellStyle name="20% - 강조색1 8 2 3 2 3 2" xfId="19309"/>
    <cellStyle name="20% - 강조색1 8 2 3 2 4" xfId="11472"/>
    <cellStyle name="20% - 강조색1 8 2 3 2 5" xfId="22931"/>
    <cellStyle name="20% - 강조색1 8 2 3 3" xfId="7166"/>
    <cellStyle name="20% - 강조색1 8 2 3 3 2" xfId="20209"/>
    <cellStyle name="20% - 강조색1 8 2 3 4" xfId="8594"/>
    <cellStyle name="20% - 강조색1 8 2 3 4 2" xfId="18448"/>
    <cellStyle name="20% - 강조색1 8 2 3 5" xfId="10611"/>
    <cellStyle name="20% - 강조색1 8 2 3 6" xfId="22070"/>
    <cellStyle name="20% - 강조색1 8 2 4" xfId="5731"/>
    <cellStyle name="20% - 강조색1 8 2 4 2" xfId="6592"/>
    <cellStyle name="20% - 강조색1 8 2 4 2 2" xfId="8314"/>
    <cellStyle name="20% - 강조색1 8 2 4 2 2 2" xfId="21357"/>
    <cellStyle name="20% - 강조색1 8 2 4 2 3" xfId="8597"/>
    <cellStyle name="20% - 강조색1 8 2 4 2 3 2" xfId="19596"/>
    <cellStyle name="20% - 강조색1 8 2 4 2 4" xfId="11759"/>
    <cellStyle name="20% - 강조색1 8 2 4 2 5" xfId="23218"/>
    <cellStyle name="20% - 강조색1 8 2 4 3" xfId="7453"/>
    <cellStyle name="20% - 강조색1 8 2 4 3 2" xfId="20496"/>
    <cellStyle name="20% - 강조색1 8 2 4 4" xfId="8596"/>
    <cellStyle name="20% - 강조색1 8 2 4 4 2" xfId="18735"/>
    <cellStyle name="20% - 강조색1 8 2 4 5" xfId="10898"/>
    <cellStyle name="20% - 강조색1 8 2 4 6" xfId="22357"/>
    <cellStyle name="20% - 강조색1 8 2 5" xfId="6018"/>
    <cellStyle name="20% - 강조색1 8 2 5 2" xfId="7740"/>
    <cellStyle name="20% - 강조색1 8 2 5 2 2" xfId="20783"/>
    <cellStyle name="20% - 강조색1 8 2 5 3" xfId="8598"/>
    <cellStyle name="20% - 강조색1 8 2 5 3 2" xfId="19022"/>
    <cellStyle name="20% - 강조색1 8 2 5 4" xfId="11185"/>
    <cellStyle name="20% - 강조색1 8 2 5 5" xfId="22644"/>
    <cellStyle name="20% - 강조색1 8 2 6" xfId="6879"/>
    <cellStyle name="20% - 강조색1 8 2 6 2" xfId="19920"/>
    <cellStyle name="20% - 강조색1 8 2 7" xfId="8587"/>
    <cellStyle name="20% - 강조색1 8 2 7 2" xfId="18163"/>
    <cellStyle name="20% - 강조색1 8 2 8" xfId="10324"/>
    <cellStyle name="20% - 강조색1 8 2 9" xfId="21783"/>
    <cellStyle name="20% - 강조색1 8 3" xfId="4385"/>
    <cellStyle name="20% - 강조색1 8 3 2" xfId="5537"/>
    <cellStyle name="20% - 강조색1 8 3 2 2" xfId="6399"/>
    <cellStyle name="20% - 강조색1 8 3 2 2 2" xfId="8121"/>
    <cellStyle name="20% - 강조색1 8 3 2 2 2 2" xfId="21164"/>
    <cellStyle name="20% - 강조색1 8 3 2 2 3" xfId="8601"/>
    <cellStyle name="20% - 강조색1 8 3 2 2 3 2" xfId="19403"/>
    <cellStyle name="20% - 강조색1 8 3 2 2 4" xfId="11566"/>
    <cellStyle name="20% - 강조색1 8 3 2 2 5" xfId="23025"/>
    <cellStyle name="20% - 강조색1 8 3 2 3" xfId="7260"/>
    <cellStyle name="20% - 강조색1 8 3 2 3 2" xfId="20303"/>
    <cellStyle name="20% - 강조색1 8 3 2 4" xfId="8600"/>
    <cellStyle name="20% - 강조색1 8 3 2 4 2" xfId="18542"/>
    <cellStyle name="20% - 강조색1 8 3 2 5" xfId="10705"/>
    <cellStyle name="20% - 강조색1 8 3 2 6" xfId="22164"/>
    <cellStyle name="20% - 강조색1 8 3 3" xfId="5825"/>
    <cellStyle name="20% - 강조색1 8 3 3 2" xfId="6686"/>
    <cellStyle name="20% - 강조색1 8 3 3 2 2" xfId="8408"/>
    <cellStyle name="20% - 강조색1 8 3 3 2 2 2" xfId="21451"/>
    <cellStyle name="20% - 강조색1 8 3 3 2 3" xfId="8603"/>
    <cellStyle name="20% - 강조색1 8 3 3 2 3 2" xfId="19690"/>
    <cellStyle name="20% - 강조색1 8 3 3 2 4" xfId="11853"/>
    <cellStyle name="20% - 강조색1 8 3 3 2 5" xfId="23312"/>
    <cellStyle name="20% - 강조색1 8 3 3 3" xfId="7547"/>
    <cellStyle name="20% - 강조색1 8 3 3 3 2" xfId="20590"/>
    <cellStyle name="20% - 강조색1 8 3 3 4" xfId="8602"/>
    <cellStyle name="20% - 강조색1 8 3 3 4 2" xfId="18829"/>
    <cellStyle name="20% - 강조색1 8 3 3 5" xfId="10992"/>
    <cellStyle name="20% - 강조색1 8 3 3 6" xfId="22451"/>
    <cellStyle name="20% - 강조색1 8 3 4" xfId="6112"/>
    <cellStyle name="20% - 강조색1 8 3 4 2" xfId="7834"/>
    <cellStyle name="20% - 강조색1 8 3 4 2 2" xfId="20877"/>
    <cellStyle name="20% - 강조색1 8 3 4 3" xfId="8604"/>
    <cellStyle name="20% - 강조색1 8 3 4 3 2" xfId="19116"/>
    <cellStyle name="20% - 강조색1 8 3 4 4" xfId="11279"/>
    <cellStyle name="20% - 강조색1 8 3 4 5" xfId="22738"/>
    <cellStyle name="20% - 강조색1 8 3 5" xfId="6973"/>
    <cellStyle name="20% - 강조색1 8 3 5 2" xfId="20016"/>
    <cellStyle name="20% - 강조색1 8 3 6" xfId="8599"/>
    <cellStyle name="20% - 강조색1 8 3 6 2" xfId="18255"/>
    <cellStyle name="20% - 강조색1 8 3 7" xfId="10418"/>
    <cellStyle name="20% - 강조색1 8 3 8" xfId="21877"/>
    <cellStyle name="20% - 강조색1 8 4" xfId="5427"/>
    <cellStyle name="20% - 강조색1 8 4 2" xfId="6291"/>
    <cellStyle name="20% - 강조색1 8 4 2 2" xfId="8013"/>
    <cellStyle name="20% - 강조색1 8 4 2 2 2" xfId="21056"/>
    <cellStyle name="20% - 강조색1 8 4 2 3" xfId="8606"/>
    <cellStyle name="20% - 강조색1 8 4 2 3 2" xfId="19295"/>
    <cellStyle name="20% - 강조색1 8 4 2 4" xfId="11458"/>
    <cellStyle name="20% - 강조색1 8 4 2 5" xfId="22917"/>
    <cellStyle name="20% - 강조색1 8 4 3" xfId="7152"/>
    <cellStyle name="20% - 강조색1 8 4 3 2" xfId="20195"/>
    <cellStyle name="20% - 강조색1 8 4 4" xfId="8605"/>
    <cellStyle name="20% - 강조색1 8 4 4 2" xfId="18434"/>
    <cellStyle name="20% - 강조색1 8 4 5" xfId="10597"/>
    <cellStyle name="20% - 강조색1 8 4 6" xfId="22056"/>
    <cellStyle name="20% - 강조색1 8 5" xfId="5717"/>
    <cellStyle name="20% - 강조색1 8 5 2" xfId="6578"/>
    <cellStyle name="20% - 강조색1 8 5 2 2" xfId="8300"/>
    <cellStyle name="20% - 강조색1 8 5 2 2 2" xfId="21343"/>
    <cellStyle name="20% - 강조색1 8 5 2 3" xfId="8608"/>
    <cellStyle name="20% - 강조색1 8 5 2 3 2" xfId="19582"/>
    <cellStyle name="20% - 강조색1 8 5 2 4" xfId="11745"/>
    <cellStyle name="20% - 강조색1 8 5 2 5" xfId="23204"/>
    <cellStyle name="20% - 강조색1 8 5 3" xfId="7439"/>
    <cellStyle name="20% - 강조색1 8 5 3 2" xfId="20482"/>
    <cellStyle name="20% - 강조색1 8 5 4" xfId="8607"/>
    <cellStyle name="20% - 강조색1 8 5 4 2" xfId="18721"/>
    <cellStyle name="20% - 강조색1 8 5 5" xfId="10884"/>
    <cellStyle name="20% - 강조색1 8 5 6" xfId="22343"/>
    <cellStyle name="20% - 강조색1 8 6" xfId="6004"/>
    <cellStyle name="20% - 강조색1 8 6 2" xfId="7726"/>
    <cellStyle name="20% - 강조색1 8 6 2 2" xfId="20769"/>
    <cellStyle name="20% - 강조색1 8 6 3" xfId="8609"/>
    <cellStyle name="20% - 강조색1 8 6 3 2" xfId="19008"/>
    <cellStyle name="20% - 강조색1 8 6 4" xfId="11171"/>
    <cellStyle name="20% - 강조색1 8 6 5" xfId="22630"/>
    <cellStyle name="20% - 강조색1 8 7" xfId="6865"/>
    <cellStyle name="20% - 강조색1 8 7 2" xfId="19906"/>
    <cellStyle name="20% - 강조색1 8 8" xfId="8586"/>
    <cellStyle name="20% - 강조색1 8 8 2" xfId="18149"/>
    <cellStyle name="20% - 강조색1 8 9" xfId="10310"/>
    <cellStyle name="20% - 강조색1 9" xfId="4510"/>
    <cellStyle name="20% - 강조색2" xfId="37" builtinId="34" customBuiltin="1"/>
    <cellStyle name="20% - 강조색2 10" xfId="12088"/>
    <cellStyle name="20% - 강조색2 2" xfId="38"/>
    <cellStyle name="20% - 강조색2 2 10" xfId="4511"/>
    <cellStyle name="20% - 강조색2 2 2" xfId="39"/>
    <cellStyle name="20% - 강조색2 2 2 2" xfId="40"/>
    <cellStyle name="20% - 강조색2 2 2 2 2" xfId="4512"/>
    <cellStyle name="20% - 강조색2 2 2 2 2 2" xfId="12089"/>
    <cellStyle name="20% - 강조색2 2 2 2 3" xfId="12090"/>
    <cellStyle name="20% - 강조색2 2 2 3" xfId="3177"/>
    <cellStyle name="20% - 강조색2 2 2 3 2" xfId="3178"/>
    <cellStyle name="20% - 강조색2 2 2 3 3" xfId="3179"/>
    <cellStyle name="20% - 강조색2 2 2 3 4" xfId="4513"/>
    <cellStyle name="20% - 강조색2 2 2 4" xfId="3180"/>
    <cellStyle name="20% - 강조색2 2 2 4 2" xfId="4514"/>
    <cellStyle name="20% - 강조색2 2 2 5" xfId="3176"/>
    <cellStyle name="20% - 강조색2 2 2 5 2" xfId="12091"/>
    <cellStyle name="20% - 강조색2 2 2 6" xfId="12092"/>
    <cellStyle name="20% - 강조색2 2 2_012_보건및사회보장" xfId="3181"/>
    <cellStyle name="20% - 강조색2 2 3" xfId="41"/>
    <cellStyle name="20% - 강조색2 2 3 2" xfId="3182"/>
    <cellStyle name="20% - 강조색2 2 3 2 2" xfId="12093"/>
    <cellStyle name="20% - 강조색2 2 3 3" xfId="4515"/>
    <cellStyle name="20% - 강조색2 2 4" xfId="42"/>
    <cellStyle name="20% - 강조색2 2 4 2" xfId="4516"/>
    <cellStyle name="20% - 강조색2 2 5" xfId="43"/>
    <cellStyle name="20% - 강조색2 2 5 2" xfId="4517"/>
    <cellStyle name="20% - 강조색2 2 6" xfId="44"/>
    <cellStyle name="20% - 강조색2 2 6 2" xfId="4518"/>
    <cellStyle name="20% - 강조색2 2 6 3" xfId="12094"/>
    <cellStyle name="20% - 강조색2 2 6 4" xfId="19868"/>
    <cellStyle name="20% - 강조색2 2 7" xfId="4519"/>
    <cellStyle name="20% - 강조색2 2 8" xfId="4520"/>
    <cellStyle name="20% - 강조색2 2 9" xfId="4521"/>
    <cellStyle name="20% - 강조색2 2_014_교육및문화" xfId="3183"/>
    <cellStyle name="20% - 강조색2 3" xfId="45"/>
    <cellStyle name="20% - 강조색2 3 2" xfId="46"/>
    <cellStyle name="20% - 강조색2 3 2 2" xfId="976"/>
    <cellStyle name="20% - 강조색2 3 2 2 2" xfId="3185"/>
    <cellStyle name="20% - 강조색2 3 2 2 2 2" xfId="12095"/>
    <cellStyle name="20% - 강조색2 3 2 2 3" xfId="12096"/>
    <cellStyle name="20% - 강조색2 3 2 3" xfId="3186"/>
    <cellStyle name="20% - 강조색2 3 2 4" xfId="3184"/>
    <cellStyle name="20% - 강조색2 3 2 5" xfId="12097"/>
    <cellStyle name="20% - 강조색2 3 2_004_노동" xfId="3187"/>
    <cellStyle name="20% - 강조색2 3 3" xfId="977"/>
    <cellStyle name="20% - 강조색2 3 3 2" xfId="3188"/>
    <cellStyle name="20% - 강조색2 3 3 2 2" xfId="12098"/>
    <cellStyle name="20% - 강조색2 3 3 3" xfId="4522"/>
    <cellStyle name="20% - 강조색2 3 3 4" xfId="12099"/>
    <cellStyle name="20% - 강조색2 3 4" xfId="3189"/>
    <cellStyle name="20% - 강조색2 3 5" xfId="12100"/>
    <cellStyle name="20% - 강조색2 3 6" xfId="12101"/>
    <cellStyle name="20% - 강조색2 3 7" xfId="12102"/>
    <cellStyle name="20% - 강조색2 4" xfId="47"/>
    <cellStyle name="20% - 강조색2 4 2" xfId="3191"/>
    <cellStyle name="20% - 강조색2 4 2 2" xfId="4523"/>
    <cellStyle name="20% - 강조색2 4 3" xfId="3190"/>
    <cellStyle name="20% - 강조색2 4 3 2" xfId="4524"/>
    <cellStyle name="20% - 강조색2 4 3 3" xfId="12103"/>
    <cellStyle name="20% - 강조색2 4 4" xfId="4525"/>
    <cellStyle name="20% - 강조색2 4 5" xfId="4526"/>
    <cellStyle name="20% - 강조색2 4 6" xfId="12104"/>
    <cellStyle name="20% - 강조색2 5" xfId="48"/>
    <cellStyle name="20% - 강조색2 5 2" xfId="4527"/>
    <cellStyle name="20% - 강조색2 5 2 2" xfId="12105"/>
    <cellStyle name="20% - 강조색2 5 3" xfId="12106"/>
    <cellStyle name="20% - 강조색2 5 4" xfId="12107"/>
    <cellStyle name="20% - 강조색2 6" xfId="49"/>
    <cellStyle name="20% - 강조색2 6 2" xfId="3192"/>
    <cellStyle name="20% - 강조색2 6 3" xfId="3193"/>
    <cellStyle name="20% - 강조색2 6 4" xfId="4528"/>
    <cellStyle name="20% - 강조색2 7" xfId="50"/>
    <cellStyle name="20% - 강조색2 7 2" xfId="4529"/>
    <cellStyle name="20% - 강조색2 8" xfId="938"/>
    <cellStyle name="20% - 강조색2 8 10" xfId="21771"/>
    <cellStyle name="20% - 강조색2 8 2" xfId="963"/>
    <cellStyle name="20% - 강조색2 8 2 2" xfId="4401"/>
    <cellStyle name="20% - 강조색2 8 2 2 2" xfId="5553"/>
    <cellStyle name="20% - 강조색2 8 2 2 2 2" xfId="6415"/>
    <cellStyle name="20% - 강조색2 8 2 2 2 2 2" xfId="8137"/>
    <cellStyle name="20% - 강조색2 8 2 2 2 2 2 2" xfId="21180"/>
    <cellStyle name="20% - 강조색2 8 2 2 2 2 3" xfId="8614"/>
    <cellStyle name="20% - 강조색2 8 2 2 2 2 3 2" xfId="19419"/>
    <cellStyle name="20% - 강조색2 8 2 2 2 2 4" xfId="11582"/>
    <cellStyle name="20% - 강조색2 8 2 2 2 2 5" xfId="23041"/>
    <cellStyle name="20% - 강조색2 8 2 2 2 3" xfId="7276"/>
    <cellStyle name="20% - 강조색2 8 2 2 2 3 2" xfId="20319"/>
    <cellStyle name="20% - 강조색2 8 2 2 2 4" xfId="8613"/>
    <cellStyle name="20% - 강조색2 8 2 2 2 4 2" xfId="18558"/>
    <cellStyle name="20% - 강조색2 8 2 2 2 5" xfId="10721"/>
    <cellStyle name="20% - 강조색2 8 2 2 2 6" xfId="22180"/>
    <cellStyle name="20% - 강조색2 8 2 2 3" xfId="5841"/>
    <cellStyle name="20% - 강조색2 8 2 2 3 2" xfId="6702"/>
    <cellStyle name="20% - 강조색2 8 2 2 3 2 2" xfId="8424"/>
    <cellStyle name="20% - 강조색2 8 2 2 3 2 2 2" xfId="21467"/>
    <cellStyle name="20% - 강조색2 8 2 2 3 2 3" xfId="8616"/>
    <cellStyle name="20% - 강조색2 8 2 2 3 2 3 2" xfId="19706"/>
    <cellStyle name="20% - 강조색2 8 2 2 3 2 4" xfId="11869"/>
    <cellStyle name="20% - 강조색2 8 2 2 3 2 5" xfId="23328"/>
    <cellStyle name="20% - 강조색2 8 2 2 3 3" xfId="7563"/>
    <cellStyle name="20% - 강조색2 8 2 2 3 3 2" xfId="20606"/>
    <cellStyle name="20% - 강조색2 8 2 2 3 4" xfId="8615"/>
    <cellStyle name="20% - 강조색2 8 2 2 3 4 2" xfId="18845"/>
    <cellStyle name="20% - 강조색2 8 2 2 3 5" xfId="11008"/>
    <cellStyle name="20% - 강조색2 8 2 2 3 6" xfId="22467"/>
    <cellStyle name="20% - 강조색2 8 2 2 4" xfId="6128"/>
    <cellStyle name="20% - 강조색2 8 2 2 4 2" xfId="7850"/>
    <cellStyle name="20% - 강조색2 8 2 2 4 2 2" xfId="20893"/>
    <cellStyle name="20% - 강조색2 8 2 2 4 3" xfId="8617"/>
    <cellStyle name="20% - 강조색2 8 2 2 4 3 2" xfId="19132"/>
    <cellStyle name="20% - 강조색2 8 2 2 4 4" xfId="11295"/>
    <cellStyle name="20% - 강조색2 8 2 2 4 5" xfId="22754"/>
    <cellStyle name="20% - 강조색2 8 2 2 5" xfId="6989"/>
    <cellStyle name="20% - 강조색2 8 2 2 5 2" xfId="20032"/>
    <cellStyle name="20% - 강조색2 8 2 2 6" xfId="8612"/>
    <cellStyle name="20% - 강조색2 8 2 2 6 2" xfId="18271"/>
    <cellStyle name="20% - 강조색2 8 2 2 7" xfId="10434"/>
    <cellStyle name="20% - 강조색2 8 2 2 8" xfId="21893"/>
    <cellStyle name="20% - 강조색2 8 2 3" xfId="5443"/>
    <cellStyle name="20% - 강조색2 8 2 3 2" xfId="6307"/>
    <cellStyle name="20% - 강조색2 8 2 3 2 2" xfId="8029"/>
    <cellStyle name="20% - 강조색2 8 2 3 2 2 2" xfId="21072"/>
    <cellStyle name="20% - 강조색2 8 2 3 2 3" xfId="8619"/>
    <cellStyle name="20% - 강조색2 8 2 3 2 3 2" xfId="19311"/>
    <cellStyle name="20% - 강조색2 8 2 3 2 4" xfId="11474"/>
    <cellStyle name="20% - 강조색2 8 2 3 2 5" xfId="22933"/>
    <cellStyle name="20% - 강조색2 8 2 3 3" xfId="7168"/>
    <cellStyle name="20% - 강조색2 8 2 3 3 2" xfId="20211"/>
    <cellStyle name="20% - 강조색2 8 2 3 4" xfId="8618"/>
    <cellStyle name="20% - 강조색2 8 2 3 4 2" xfId="18450"/>
    <cellStyle name="20% - 강조색2 8 2 3 5" xfId="10613"/>
    <cellStyle name="20% - 강조색2 8 2 3 6" xfId="22072"/>
    <cellStyle name="20% - 강조색2 8 2 4" xfId="5733"/>
    <cellStyle name="20% - 강조색2 8 2 4 2" xfId="6594"/>
    <cellStyle name="20% - 강조색2 8 2 4 2 2" xfId="8316"/>
    <cellStyle name="20% - 강조색2 8 2 4 2 2 2" xfId="21359"/>
    <cellStyle name="20% - 강조색2 8 2 4 2 3" xfId="8621"/>
    <cellStyle name="20% - 강조색2 8 2 4 2 3 2" xfId="19598"/>
    <cellStyle name="20% - 강조색2 8 2 4 2 4" xfId="11761"/>
    <cellStyle name="20% - 강조색2 8 2 4 2 5" xfId="23220"/>
    <cellStyle name="20% - 강조색2 8 2 4 3" xfId="7455"/>
    <cellStyle name="20% - 강조색2 8 2 4 3 2" xfId="20498"/>
    <cellStyle name="20% - 강조색2 8 2 4 4" xfId="8620"/>
    <cellStyle name="20% - 강조색2 8 2 4 4 2" xfId="18737"/>
    <cellStyle name="20% - 강조색2 8 2 4 5" xfId="10900"/>
    <cellStyle name="20% - 강조색2 8 2 4 6" xfId="22359"/>
    <cellStyle name="20% - 강조색2 8 2 5" xfId="6020"/>
    <cellStyle name="20% - 강조색2 8 2 5 2" xfId="7742"/>
    <cellStyle name="20% - 강조색2 8 2 5 2 2" xfId="20785"/>
    <cellStyle name="20% - 강조색2 8 2 5 3" xfId="8622"/>
    <cellStyle name="20% - 강조색2 8 2 5 3 2" xfId="19024"/>
    <cellStyle name="20% - 강조색2 8 2 5 4" xfId="11187"/>
    <cellStyle name="20% - 강조색2 8 2 5 5" xfId="22646"/>
    <cellStyle name="20% - 강조색2 8 2 6" xfId="6881"/>
    <cellStyle name="20% - 강조색2 8 2 6 2" xfId="19922"/>
    <cellStyle name="20% - 강조색2 8 2 7" xfId="8611"/>
    <cellStyle name="20% - 강조색2 8 2 7 2" xfId="18165"/>
    <cellStyle name="20% - 강조색2 8 2 8" xfId="10326"/>
    <cellStyle name="20% - 강조색2 8 2 9" xfId="21785"/>
    <cellStyle name="20% - 강조색2 8 3" xfId="4387"/>
    <cellStyle name="20% - 강조색2 8 3 2" xfId="5539"/>
    <cellStyle name="20% - 강조색2 8 3 2 2" xfId="6401"/>
    <cellStyle name="20% - 강조색2 8 3 2 2 2" xfId="8123"/>
    <cellStyle name="20% - 강조색2 8 3 2 2 2 2" xfId="21166"/>
    <cellStyle name="20% - 강조색2 8 3 2 2 3" xfId="8625"/>
    <cellStyle name="20% - 강조색2 8 3 2 2 3 2" xfId="19405"/>
    <cellStyle name="20% - 강조색2 8 3 2 2 4" xfId="11568"/>
    <cellStyle name="20% - 강조색2 8 3 2 2 5" xfId="23027"/>
    <cellStyle name="20% - 강조색2 8 3 2 3" xfId="7262"/>
    <cellStyle name="20% - 강조색2 8 3 2 3 2" xfId="20305"/>
    <cellStyle name="20% - 강조색2 8 3 2 4" xfId="8624"/>
    <cellStyle name="20% - 강조색2 8 3 2 4 2" xfId="18544"/>
    <cellStyle name="20% - 강조색2 8 3 2 5" xfId="10707"/>
    <cellStyle name="20% - 강조색2 8 3 2 6" xfId="22166"/>
    <cellStyle name="20% - 강조색2 8 3 3" xfId="5827"/>
    <cellStyle name="20% - 강조색2 8 3 3 2" xfId="6688"/>
    <cellStyle name="20% - 강조색2 8 3 3 2 2" xfId="8410"/>
    <cellStyle name="20% - 강조색2 8 3 3 2 2 2" xfId="21453"/>
    <cellStyle name="20% - 강조색2 8 3 3 2 3" xfId="8627"/>
    <cellStyle name="20% - 강조색2 8 3 3 2 3 2" xfId="19692"/>
    <cellStyle name="20% - 강조색2 8 3 3 2 4" xfId="11855"/>
    <cellStyle name="20% - 강조색2 8 3 3 2 5" xfId="23314"/>
    <cellStyle name="20% - 강조색2 8 3 3 3" xfId="7549"/>
    <cellStyle name="20% - 강조색2 8 3 3 3 2" xfId="20592"/>
    <cellStyle name="20% - 강조색2 8 3 3 4" xfId="8626"/>
    <cellStyle name="20% - 강조색2 8 3 3 4 2" xfId="18831"/>
    <cellStyle name="20% - 강조색2 8 3 3 5" xfId="10994"/>
    <cellStyle name="20% - 강조색2 8 3 3 6" xfId="22453"/>
    <cellStyle name="20% - 강조색2 8 3 4" xfId="6114"/>
    <cellStyle name="20% - 강조색2 8 3 4 2" xfId="7836"/>
    <cellStyle name="20% - 강조색2 8 3 4 2 2" xfId="20879"/>
    <cellStyle name="20% - 강조색2 8 3 4 3" xfId="8628"/>
    <cellStyle name="20% - 강조색2 8 3 4 3 2" xfId="19118"/>
    <cellStyle name="20% - 강조색2 8 3 4 4" xfId="11281"/>
    <cellStyle name="20% - 강조색2 8 3 4 5" xfId="22740"/>
    <cellStyle name="20% - 강조색2 8 3 5" xfId="6975"/>
    <cellStyle name="20% - 강조색2 8 3 5 2" xfId="20018"/>
    <cellStyle name="20% - 강조색2 8 3 6" xfId="8623"/>
    <cellStyle name="20% - 강조색2 8 3 6 2" xfId="18257"/>
    <cellStyle name="20% - 강조색2 8 3 7" xfId="10420"/>
    <cellStyle name="20% - 강조색2 8 3 8" xfId="21879"/>
    <cellStyle name="20% - 강조색2 8 4" xfId="5429"/>
    <cellStyle name="20% - 강조색2 8 4 2" xfId="6293"/>
    <cellStyle name="20% - 강조색2 8 4 2 2" xfId="8015"/>
    <cellStyle name="20% - 강조색2 8 4 2 2 2" xfId="21058"/>
    <cellStyle name="20% - 강조색2 8 4 2 3" xfId="8630"/>
    <cellStyle name="20% - 강조색2 8 4 2 3 2" xfId="19297"/>
    <cellStyle name="20% - 강조색2 8 4 2 4" xfId="11460"/>
    <cellStyle name="20% - 강조색2 8 4 2 5" xfId="22919"/>
    <cellStyle name="20% - 강조색2 8 4 3" xfId="7154"/>
    <cellStyle name="20% - 강조색2 8 4 3 2" xfId="20197"/>
    <cellStyle name="20% - 강조색2 8 4 4" xfId="8629"/>
    <cellStyle name="20% - 강조색2 8 4 4 2" xfId="18436"/>
    <cellStyle name="20% - 강조색2 8 4 5" xfId="10599"/>
    <cellStyle name="20% - 강조색2 8 4 6" xfId="22058"/>
    <cellStyle name="20% - 강조색2 8 5" xfId="5719"/>
    <cellStyle name="20% - 강조색2 8 5 2" xfId="6580"/>
    <cellStyle name="20% - 강조색2 8 5 2 2" xfId="8302"/>
    <cellStyle name="20% - 강조색2 8 5 2 2 2" xfId="21345"/>
    <cellStyle name="20% - 강조색2 8 5 2 3" xfId="8632"/>
    <cellStyle name="20% - 강조색2 8 5 2 3 2" xfId="19584"/>
    <cellStyle name="20% - 강조색2 8 5 2 4" xfId="11747"/>
    <cellStyle name="20% - 강조색2 8 5 2 5" xfId="23206"/>
    <cellStyle name="20% - 강조색2 8 5 3" xfId="7441"/>
    <cellStyle name="20% - 강조색2 8 5 3 2" xfId="20484"/>
    <cellStyle name="20% - 강조색2 8 5 4" xfId="8631"/>
    <cellStyle name="20% - 강조색2 8 5 4 2" xfId="18723"/>
    <cellStyle name="20% - 강조색2 8 5 5" xfId="10886"/>
    <cellStyle name="20% - 강조색2 8 5 6" xfId="22345"/>
    <cellStyle name="20% - 강조색2 8 6" xfId="6006"/>
    <cellStyle name="20% - 강조색2 8 6 2" xfId="7728"/>
    <cellStyle name="20% - 강조색2 8 6 2 2" xfId="20771"/>
    <cellStyle name="20% - 강조색2 8 6 3" xfId="8633"/>
    <cellStyle name="20% - 강조색2 8 6 3 2" xfId="19010"/>
    <cellStyle name="20% - 강조색2 8 6 4" xfId="11173"/>
    <cellStyle name="20% - 강조색2 8 6 5" xfId="22632"/>
    <cellStyle name="20% - 강조색2 8 7" xfId="6867"/>
    <cellStyle name="20% - 강조색2 8 7 2" xfId="19908"/>
    <cellStyle name="20% - 강조색2 8 8" xfId="8610"/>
    <cellStyle name="20% - 강조색2 8 8 2" xfId="18151"/>
    <cellStyle name="20% - 강조색2 8 9" xfId="10312"/>
    <cellStyle name="20% - 강조색2 9" xfId="4530"/>
    <cellStyle name="20% - 강조색3" xfId="51" builtinId="38" customBuiltin="1"/>
    <cellStyle name="20% - 강조색3 10" xfId="12108"/>
    <cellStyle name="20% - 강조색3 2" xfId="52"/>
    <cellStyle name="20% - 강조색3 2 10" xfId="4531"/>
    <cellStyle name="20% - 강조색3 2 2" xfId="53"/>
    <cellStyle name="20% - 강조색3 2 2 2" xfId="54"/>
    <cellStyle name="20% - 강조색3 2 2 2 2" xfId="4532"/>
    <cellStyle name="20% - 강조색3 2 2 2 2 2" xfId="12109"/>
    <cellStyle name="20% - 강조색3 2 2 2 3" xfId="12110"/>
    <cellStyle name="20% - 강조색3 2 2 3" xfId="3195"/>
    <cellStyle name="20% - 강조색3 2 2 3 2" xfId="3196"/>
    <cellStyle name="20% - 강조색3 2 2 3 3" xfId="3197"/>
    <cellStyle name="20% - 강조색3 2 2 3 4" xfId="4533"/>
    <cellStyle name="20% - 강조색3 2 2 4" xfId="3198"/>
    <cellStyle name="20% - 강조색3 2 2 4 2" xfId="4534"/>
    <cellStyle name="20% - 강조색3 2 2 5" xfId="3194"/>
    <cellStyle name="20% - 강조색3 2 2 5 2" xfId="12111"/>
    <cellStyle name="20% - 강조색3 2 2 6" xfId="12112"/>
    <cellStyle name="20% - 강조색3 2 2_012_보건및사회보장" xfId="3199"/>
    <cellStyle name="20% - 강조색3 2 3" xfId="55"/>
    <cellStyle name="20% - 강조색3 2 3 2" xfId="3200"/>
    <cellStyle name="20% - 강조색3 2 3 2 2" xfId="12113"/>
    <cellStyle name="20% - 강조색3 2 3 3" xfId="4535"/>
    <cellStyle name="20% - 강조색3 2 4" xfId="56"/>
    <cellStyle name="20% - 강조색3 2 4 2" xfId="4536"/>
    <cellStyle name="20% - 강조색3 2 5" xfId="57"/>
    <cellStyle name="20% - 강조색3 2 5 2" xfId="4537"/>
    <cellStyle name="20% - 강조색3 2 6" xfId="58"/>
    <cellStyle name="20% - 강조색3 2 6 2" xfId="4538"/>
    <cellStyle name="20% - 강조색3 2 6 3" xfId="12114"/>
    <cellStyle name="20% - 강조색3 2 6 4" xfId="19869"/>
    <cellStyle name="20% - 강조색3 2 7" xfId="4539"/>
    <cellStyle name="20% - 강조색3 2 8" xfId="4540"/>
    <cellStyle name="20% - 강조색3 2 9" xfId="4541"/>
    <cellStyle name="20% - 강조색3 2_014_교육및문화" xfId="3201"/>
    <cellStyle name="20% - 강조색3 3" xfId="59"/>
    <cellStyle name="20% - 강조색3 3 2" xfId="60"/>
    <cellStyle name="20% - 강조색3 3 2 2" xfId="978"/>
    <cellStyle name="20% - 강조색3 3 2 2 2" xfId="3203"/>
    <cellStyle name="20% - 강조색3 3 2 2 2 2" xfId="12115"/>
    <cellStyle name="20% - 강조색3 3 2 2 3" xfId="12116"/>
    <cellStyle name="20% - 강조색3 3 2 3" xfId="3204"/>
    <cellStyle name="20% - 강조색3 3 2 4" xfId="3202"/>
    <cellStyle name="20% - 강조색3 3 2 5" xfId="12117"/>
    <cellStyle name="20% - 강조색3 3 2_004_노동" xfId="3205"/>
    <cellStyle name="20% - 강조색3 3 3" xfId="979"/>
    <cellStyle name="20% - 강조색3 3 3 2" xfId="3206"/>
    <cellStyle name="20% - 강조색3 3 3 2 2" xfId="12118"/>
    <cellStyle name="20% - 강조색3 3 3 3" xfId="4542"/>
    <cellStyle name="20% - 강조색3 3 3 4" xfId="12119"/>
    <cellStyle name="20% - 강조색3 3 4" xfId="3207"/>
    <cellStyle name="20% - 강조색3 3 5" xfId="12120"/>
    <cellStyle name="20% - 강조색3 3 6" xfId="12121"/>
    <cellStyle name="20% - 강조색3 3 7" xfId="12122"/>
    <cellStyle name="20% - 강조색3 4" xfId="61"/>
    <cellStyle name="20% - 강조색3 4 2" xfId="3209"/>
    <cellStyle name="20% - 강조색3 4 2 2" xfId="4543"/>
    <cellStyle name="20% - 강조색3 4 3" xfId="3208"/>
    <cellStyle name="20% - 강조색3 4 3 2" xfId="4544"/>
    <cellStyle name="20% - 강조색3 4 3 3" xfId="12123"/>
    <cellStyle name="20% - 강조색3 4 4" xfId="4545"/>
    <cellStyle name="20% - 강조색3 4 5" xfId="4546"/>
    <cellStyle name="20% - 강조색3 4 6" xfId="12124"/>
    <cellStyle name="20% - 강조색3 5" xfId="62"/>
    <cellStyle name="20% - 강조색3 5 2" xfId="4547"/>
    <cellStyle name="20% - 강조색3 5 2 2" xfId="12125"/>
    <cellStyle name="20% - 강조색3 5 3" xfId="12126"/>
    <cellStyle name="20% - 강조색3 5 4" xfId="12127"/>
    <cellStyle name="20% - 강조색3 6" xfId="63"/>
    <cellStyle name="20% - 강조색3 6 2" xfId="3210"/>
    <cellStyle name="20% - 강조색3 6 3" xfId="3211"/>
    <cellStyle name="20% - 강조색3 6 4" xfId="4548"/>
    <cellStyle name="20% - 강조색3 7" xfId="64"/>
    <cellStyle name="20% - 강조색3 7 2" xfId="4549"/>
    <cellStyle name="20% - 강조색3 8" xfId="942"/>
    <cellStyle name="20% - 강조색3 8 10" xfId="21773"/>
    <cellStyle name="20% - 강조색3 8 2" xfId="965"/>
    <cellStyle name="20% - 강조색3 8 2 2" xfId="4403"/>
    <cellStyle name="20% - 강조색3 8 2 2 2" xfId="5555"/>
    <cellStyle name="20% - 강조색3 8 2 2 2 2" xfId="6417"/>
    <cellStyle name="20% - 강조색3 8 2 2 2 2 2" xfId="8139"/>
    <cellStyle name="20% - 강조색3 8 2 2 2 2 2 2" xfId="21182"/>
    <cellStyle name="20% - 강조색3 8 2 2 2 2 3" xfId="8638"/>
    <cellStyle name="20% - 강조색3 8 2 2 2 2 3 2" xfId="19421"/>
    <cellStyle name="20% - 강조색3 8 2 2 2 2 4" xfId="11584"/>
    <cellStyle name="20% - 강조색3 8 2 2 2 2 5" xfId="23043"/>
    <cellStyle name="20% - 강조색3 8 2 2 2 3" xfId="7278"/>
    <cellStyle name="20% - 강조색3 8 2 2 2 3 2" xfId="20321"/>
    <cellStyle name="20% - 강조색3 8 2 2 2 4" xfId="8637"/>
    <cellStyle name="20% - 강조색3 8 2 2 2 4 2" xfId="18560"/>
    <cellStyle name="20% - 강조색3 8 2 2 2 5" xfId="10723"/>
    <cellStyle name="20% - 강조색3 8 2 2 2 6" xfId="22182"/>
    <cellStyle name="20% - 강조색3 8 2 2 3" xfId="5843"/>
    <cellStyle name="20% - 강조색3 8 2 2 3 2" xfId="6704"/>
    <cellStyle name="20% - 강조색3 8 2 2 3 2 2" xfId="8426"/>
    <cellStyle name="20% - 강조색3 8 2 2 3 2 2 2" xfId="21469"/>
    <cellStyle name="20% - 강조색3 8 2 2 3 2 3" xfId="8640"/>
    <cellStyle name="20% - 강조색3 8 2 2 3 2 3 2" xfId="19708"/>
    <cellStyle name="20% - 강조색3 8 2 2 3 2 4" xfId="11871"/>
    <cellStyle name="20% - 강조색3 8 2 2 3 2 5" xfId="23330"/>
    <cellStyle name="20% - 강조색3 8 2 2 3 3" xfId="7565"/>
    <cellStyle name="20% - 강조색3 8 2 2 3 3 2" xfId="20608"/>
    <cellStyle name="20% - 강조색3 8 2 2 3 4" xfId="8639"/>
    <cellStyle name="20% - 강조색3 8 2 2 3 4 2" xfId="18847"/>
    <cellStyle name="20% - 강조색3 8 2 2 3 5" xfId="11010"/>
    <cellStyle name="20% - 강조색3 8 2 2 3 6" xfId="22469"/>
    <cellStyle name="20% - 강조색3 8 2 2 4" xfId="6130"/>
    <cellStyle name="20% - 강조색3 8 2 2 4 2" xfId="7852"/>
    <cellStyle name="20% - 강조색3 8 2 2 4 2 2" xfId="20895"/>
    <cellStyle name="20% - 강조색3 8 2 2 4 3" xfId="8641"/>
    <cellStyle name="20% - 강조색3 8 2 2 4 3 2" xfId="19134"/>
    <cellStyle name="20% - 강조색3 8 2 2 4 4" xfId="11297"/>
    <cellStyle name="20% - 강조색3 8 2 2 4 5" xfId="22756"/>
    <cellStyle name="20% - 강조색3 8 2 2 5" xfId="6991"/>
    <cellStyle name="20% - 강조색3 8 2 2 5 2" xfId="20034"/>
    <cellStyle name="20% - 강조색3 8 2 2 6" xfId="8636"/>
    <cellStyle name="20% - 강조색3 8 2 2 6 2" xfId="18273"/>
    <cellStyle name="20% - 강조색3 8 2 2 7" xfId="10436"/>
    <cellStyle name="20% - 강조색3 8 2 2 8" xfId="21895"/>
    <cellStyle name="20% - 강조색3 8 2 3" xfId="5445"/>
    <cellStyle name="20% - 강조색3 8 2 3 2" xfId="6309"/>
    <cellStyle name="20% - 강조색3 8 2 3 2 2" xfId="8031"/>
    <cellStyle name="20% - 강조색3 8 2 3 2 2 2" xfId="21074"/>
    <cellStyle name="20% - 강조색3 8 2 3 2 3" xfId="8643"/>
    <cellStyle name="20% - 강조색3 8 2 3 2 3 2" xfId="19313"/>
    <cellStyle name="20% - 강조색3 8 2 3 2 4" xfId="11476"/>
    <cellStyle name="20% - 강조색3 8 2 3 2 5" xfId="22935"/>
    <cellStyle name="20% - 강조색3 8 2 3 3" xfId="7170"/>
    <cellStyle name="20% - 강조색3 8 2 3 3 2" xfId="20213"/>
    <cellStyle name="20% - 강조색3 8 2 3 4" xfId="8642"/>
    <cellStyle name="20% - 강조색3 8 2 3 4 2" xfId="18452"/>
    <cellStyle name="20% - 강조색3 8 2 3 5" xfId="10615"/>
    <cellStyle name="20% - 강조색3 8 2 3 6" xfId="22074"/>
    <cellStyle name="20% - 강조색3 8 2 4" xfId="5735"/>
    <cellStyle name="20% - 강조색3 8 2 4 2" xfId="6596"/>
    <cellStyle name="20% - 강조색3 8 2 4 2 2" xfId="8318"/>
    <cellStyle name="20% - 강조색3 8 2 4 2 2 2" xfId="21361"/>
    <cellStyle name="20% - 강조색3 8 2 4 2 3" xfId="8645"/>
    <cellStyle name="20% - 강조색3 8 2 4 2 3 2" xfId="19600"/>
    <cellStyle name="20% - 강조색3 8 2 4 2 4" xfId="11763"/>
    <cellStyle name="20% - 강조색3 8 2 4 2 5" xfId="23222"/>
    <cellStyle name="20% - 강조색3 8 2 4 3" xfId="7457"/>
    <cellStyle name="20% - 강조색3 8 2 4 3 2" xfId="20500"/>
    <cellStyle name="20% - 강조색3 8 2 4 4" xfId="8644"/>
    <cellStyle name="20% - 강조색3 8 2 4 4 2" xfId="18739"/>
    <cellStyle name="20% - 강조색3 8 2 4 5" xfId="10902"/>
    <cellStyle name="20% - 강조색3 8 2 4 6" xfId="22361"/>
    <cellStyle name="20% - 강조색3 8 2 5" xfId="6022"/>
    <cellStyle name="20% - 강조색3 8 2 5 2" xfId="7744"/>
    <cellStyle name="20% - 강조색3 8 2 5 2 2" xfId="20787"/>
    <cellStyle name="20% - 강조색3 8 2 5 3" xfId="8646"/>
    <cellStyle name="20% - 강조색3 8 2 5 3 2" xfId="19026"/>
    <cellStyle name="20% - 강조색3 8 2 5 4" xfId="11189"/>
    <cellStyle name="20% - 강조색3 8 2 5 5" xfId="22648"/>
    <cellStyle name="20% - 강조색3 8 2 6" xfId="6883"/>
    <cellStyle name="20% - 강조색3 8 2 6 2" xfId="19924"/>
    <cellStyle name="20% - 강조색3 8 2 7" xfId="8635"/>
    <cellStyle name="20% - 강조색3 8 2 7 2" xfId="18167"/>
    <cellStyle name="20% - 강조색3 8 2 8" xfId="10328"/>
    <cellStyle name="20% - 강조색3 8 2 9" xfId="21787"/>
    <cellStyle name="20% - 강조색3 8 3" xfId="4389"/>
    <cellStyle name="20% - 강조색3 8 3 2" xfId="5541"/>
    <cellStyle name="20% - 강조색3 8 3 2 2" xfId="6403"/>
    <cellStyle name="20% - 강조색3 8 3 2 2 2" xfId="8125"/>
    <cellStyle name="20% - 강조색3 8 3 2 2 2 2" xfId="21168"/>
    <cellStyle name="20% - 강조색3 8 3 2 2 3" xfId="8649"/>
    <cellStyle name="20% - 강조색3 8 3 2 2 3 2" xfId="19407"/>
    <cellStyle name="20% - 강조색3 8 3 2 2 4" xfId="11570"/>
    <cellStyle name="20% - 강조색3 8 3 2 2 5" xfId="23029"/>
    <cellStyle name="20% - 강조색3 8 3 2 3" xfId="7264"/>
    <cellStyle name="20% - 강조색3 8 3 2 3 2" xfId="20307"/>
    <cellStyle name="20% - 강조색3 8 3 2 4" xfId="8648"/>
    <cellStyle name="20% - 강조색3 8 3 2 4 2" xfId="18546"/>
    <cellStyle name="20% - 강조색3 8 3 2 5" xfId="10709"/>
    <cellStyle name="20% - 강조색3 8 3 2 6" xfId="22168"/>
    <cellStyle name="20% - 강조색3 8 3 3" xfId="5829"/>
    <cellStyle name="20% - 강조색3 8 3 3 2" xfId="6690"/>
    <cellStyle name="20% - 강조색3 8 3 3 2 2" xfId="8412"/>
    <cellStyle name="20% - 강조색3 8 3 3 2 2 2" xfId="21455"/>
    <cellStyle name="20% - 강조색3 8 3 3 2 3" xfId="8651"/>
    <cellStyle name="20% - 강조색3 8 3 3 2 3 2" xfId="19694"/>
    <cellStyle name="20% - 강조색3 8 3 3 2 4" xfId="11857"/>
    <cellStyle name="20% - 강조색3 8 3 3 2 5" xfId="23316"/>
    <cellStyle name="20% - 강조색3 8 3 3 3" xfId="7551"/>
    <cellStyle name="20% - 강조색3 8 3 3 3 2" xfId="20594"/>
    <cellStyle name="20% - 강조색3 8 3 3 4" xfId="8650"/>
    <cellStyle name="20% - 강조색3 8 3 3 4 2" xfId="18833"/>
    <cellStyle name="20% - 강조색3 8 3 3 5" xfId="10996"/>
    <cellStyle name="20% - 강조색3 8 3 3 6" xfId="22455"/>
    <cellStyle name="20% - 강조색3 8 3 4" xfId="6116"/>
    <cellStyle name="20% - 강조색3 8 3 4 2" xfId="7838"/>
    <cellStyle name="20% - 강조색3 8 3 4 2 2" xfId="20881"/>
    <cellStyle name="20% - 강조색3 8 3 4 3" xfId="8652"/>
    <cellStyle name="20% - 강조색3 8 3 4 3 2" xfId="19120"/>
    <cellStyle name="20% - 강조색3 8 3 4 4" xfId="11283"/>
    <cellStyle name="20% - 강조색3 8 3 4 5" xfId="22742"/>
    <cellStyle name="20% - 강조색3 8 3 5" xfId="6977"/>
    <cellStyle name="20% - 강조색3 8 3 5 2" xfId="20020"/>
    <cellStyle name="20% - 강조색3 8 3 6" xfId="8647"/>
    <cellStyle name="20% - 강조색3 8 3 6 2" xfId="18259"/>
    <cellStyle name="20% - 강조색3 8 3 7" xfId="10422"/>
    <cellStyle name="20% - 강조색3 8 3 8" xfId="21881"/>
    <cellStyle name="20% - 강조색3 8 4" xfId="5431"/>
    <cellStyle name="20% - 강조색3 8 4 2" xfId="6295"/>
    <cellStyle name="20% - 강조색3 8 4 2 2" xfId="8017"/>
    <cellStyle name="20% - 강조색3 8 4 2 2 2" xfId="21060"/>
    <cellStyle name="20% - 강조색3 8 4 2 3" xfId="8654"/>
    <cellStyle name="20% - 강조색3 8 4 2 3 2" xfId="19299"/>
    <cellStyle name="20% - 강조색3 8 4 2 4" xfId="11462"/>
    <cellStyle name="20% - 강조색3 8 4 2 5" xfId="22921"/>
    <cellStyle name="20% - 강조색3 8 4 3" xfId="7156"/>
    <cellStyle name="20% - 강조색3 8 4 3 2" xfId="20199"/>
    <cellStyle name="20% - 강조색3 8 4 4" xfId="8653"/>
    <cellStyle name="20% - 강조색3 8 4 4 2" xfId="18438"/>
    <cellStyle name="20% - 강조색3 8 4 5" xfId="10601"/>
    <cellStyle name="20% - 강조색3 8 4 6" xfId="22060"/>
    <cellStyle name="20% - 강조색3 8 5" xfId="5721"/>
    <cellStyle name="20% - 강조색3 8 5 2" xfId="6582"/>
    <cellStyle name="20% - 강조색3 8 5 2 2" xfId="8304"/>
    <cellStyle name="20% - 강조색3 8 5 2 2 2" xfId="21347"/>
    <cellStyle name="20% - 강조색3 8 5 2 3" xfId="8656"/>
    <cellStyle name="20% - 강조색3 8 5 2 3 2" xfId="19586"/>
    <cellStyle name="20% - 강조색3 8 5 2 4" xfId="11749"/>
    <cellStyle name="20% - 강조색3 8 5 2 5" xfId="23208"/>
    <cellStyle name="20% - 강조색3 8 5 3" xfId="7443"/>
    <cellStyle name="20% - 강조색3 8 5 3 2" xfId="20486"/>
    <cellStyle name="20% - 강조색3 8 5 4" xfId="8655"/>
    <cellStyle name="20% - 강조색3 8 5 4 2" xfId="18725"/>
    <cellStyle name="20% - 강조색3 8 5 5" xfId="10888"/>
    <cellStyle name="20% - 강조색3 8 5 6" xfId="22347"/>
    <cellStyle name="20% - 강조색3 8 6" xfId="6008"/>
    <cellStyle name="20% - 강조색3 8 6 2" xfId="7730"/>
    <cellStyle name="20% - 강조색3 8 6 2 2" xfId="20773"/>
    <cellStyle name="20% - 강조색3 8 6 3" xfId="8657"/>
    <cellStyle name="20% - 강조색3 8 6 3 2" xfId="19012"/>
    <cellStyle name="20% - 강조색3 8 6 4" xfId="11175"/>
    <cellStyle name="20% - 강조색3 8 6 5" xfId="22634"/>
    <cellStyle name="20% - 강조색3 8 7" xfId="6869"/>
    <cellStyle name="20% - 강조색3 8 7 2" xfId="19910"/>
    <cellStyle name="20% - 강조색3 8 8" xfId="8634"/>
    <cellStyle name="20% - 강조색3 8 8 2" xfId="18153"/>
    <cellStyle name="20% - 강조색3 8 9" xfId="10314"/>
    <cellStyle name="20% - 강조색3 9" xfId="4550"/>
    <cellStyle name="20% - 강조색4" xfId="65" builtinId="42" customBuiltin="1"/>
    <cellStyle name="20% - 강조색4 10" xfId="12128"/>
    <cellStyle name="20% - 강조색4 2" xfId="66"/>
    <cellStyle name="20% - 강조색4 2 10" xfId="4551"/>
    <cellStyle name="20% - 강조색4 2 2" xfId="67"/>
    <cellStyle name="20% - 강조색4 2 2 2" xfId="68"/>
    <cellStyle name="20% - 강조색4 2 2 2 2" xfId="4552"/>
    <cellStyle name="20% - 강조색4 2 2 2 2 2" xfId="12129"/>
    <cellStyle name="20% - 강조색4 2 2 2 3" xfId="12130"/>
    <cellStyle name="20% - 강조색4 2 2 3" xfId="3213"/>
    <cellStyle name="20% - 강조색4 2 2 3 2" xfId="3214"/>
    <cellStyle name="20% - 강조색4 2 2 3 3" xfId="3215"/>
    <cellStyle name="20% - 강조색4 2 2 3 4" xfId="4553"/>
    <cellStyle name="20% - 강조색4 2 2 4" xfId="3216"/>
    <cellStyle name="20% - 강조색4 2 2 4 2" xfId="4554"/>
    <cellStyle name="20% - 강조색4 2 2 5" xfId="3212"/>
    <cellStyle name="20% - 강조색4 2 2 5 2" xfId="12131"/>
    <cellStyle name="20% - 강조색4 2 2 6" xfId="12132"/>
    <cellStyle name="20% - 강조색4 2 2_012_보건및사회보장" xfId="3217"/>
    <cellStyle name="20% - 강조색4 2 3" xfId="69"/>
    <cellStyle name="20% - 강조색4 2 3 2" xfId="3218"/>
    <cellStyle name="20% - 강조색4 2 3 2 2" xfId="12133"/>
    <cellStyle name="20% - 강조색4 2 3 3" xfId="4555"/>
    <cellStyle name="20% - 강조색4 2 4" xfId="70"/>
    <cellStyle name="20% - 강조색4 2 4 2" xfId="4556"/>
    <cellStyle name="20% - 강조색4 2 5" xfId="71"/>
    <cellStyle name="20% - 강조색4 2 5 2" xfId="4557"/>
    <cellStyle name="20% - 강조색4 2 6" xfId="72"/>
    <cellStyle name="20% - 강조색4 2 6 2" xfId="4558"/>
    <cellStyle name="20% - 강조색4 2 6 3" xfId="12134"/>
    <cellStyle name="20% - 강조색4 2 6 4" xfId="19870"/>
    <cellStyle name="20% - 강조색4 2 7" xfId="4559"/>
    <cellStyle name="20% - 강조색4 2 8" xfId="4560"/>
    <cellStyle name="20% - 강조색4 2 9" xfId="4561"/>
    <cellStyle name="20% - 강조색4 2_014_교육및문화" xfId="3219"/>
    <cellStyle name="20% - 강조색4 3" xfId="73"/>
    <cellStyle name="20% - 강조색4 3 2" xfId="74"/>
    <cellStyle name="20% - 강조색4 3 2 2" xfId="980"/>
    <cellStyle name="20% - 강조색4 3 2 2 2" xfId="3221"/>
    <cellStyle name="20% - 강조색4 3 2 2 2 2" xfId="12135"/>
    <cellStyle name="20% - 강조색4 3 2 2 3" xfId="12136"/>
    <cellStyle name="20% - 강조색4 3 2 3" xfId="3222"/>
    <cellStyle name="20% - 강조색4 3 2 4" xfId="3220"/>
    <cellStyle name="20% - 강조색4 3 2 5" xfId="12137"/>
    <cellStyle name="20% - 강조색4 3 2_004_노동" xfId="3223"/>
    <cellStyle name="20% - 강조색4 3 3" xfId="981"/>
    <cellStyle name="20% - 강조색4 3 3 2" xfId="3224"/>
    <cellStyle name="20% - 강조색4 3 3 2 2" xfId="12138"/>
    <cellStyle name="20% - 강조색4 3 3 3" xfId="4562"/>
    <cellStyle name="20% - 강조색4 3 3 4" xfId="12139"/>
    <cellStyle name="20% - 강조색4 3 4" xfId="3225"/>
    <cellStyle name="20% - 강조색4 3 5" xfId="12140"/>
    <cellStyle name="20% - 강조색4 3 6" xfId="12141"/>
    <cellStyle name="20% - 강조색4 3 7" xfId="12142"/>
    <cellStyle name="20% - 강조색4 4" xfId="75"/>
    <cellStyle name="20% - 강조색4 4 2" xfId="3227"/>
    <cellStyle name="20% - 강조색4 4 2 2" xfId="4563"/>
    <cellStyle name="20% - 강조색4 4 3" xfId="3226"/>
    <cellStyle name="20% - 강조색4 4 3 2" xfId="4564"/>
    <cellStyle name="20% - 강조색4 4 3 3" xfId="12143"/>
    <cellStyle name="20% - 강조색4 4 4" xfId="4565"/>
    <cellStyle name="20% - 강조색4 4 5" xfId="4566"/>
    <cellStyle name="20% - 강조색4 4 6" xfId="12144"/>
    <cellStyle name="20% - 강조색4 5" xfId="76"/>
    <cellStyle name="20% - 강조색4 5 2" xfId="4567"/>
    <cellStyle name="20% - 강조색4 5 2 2" xfId="12145"/>
    <cellStyle name="20% - 강조색4 5 3" xfId="12146"/>
    <cellStyle name="20% - 강조색4 5 4" xfId="12147"/>
    <cellStyle name="20% - 강조색4 6" xfId="77"/>
    <cellStyle name="20% - 강조색4 6 2" xfId="3228"/>
    <cellStyle name="20% - 강조색4 6 3" xfId="3229"/>
    <cellStyle name="20% - 강조색4 6 4" xfId="4568"/>
    <cellStyle name="20% - 강조색4 7" xfId="78"/>
    <cellStyle name="20% - 강조색4 7 2" xfId="4569"/>
    <cellStyle name="20% - 강조색4 8" xfId="946"/>
    <cellStyle name="20% - 강조색4 8 10" xfId="21775"/>
    <cellStyle name="20% - 강조색4 8 2" xfId="967"/>
    <cellStyle name="20% - 강조색4 8 2 2" xfId="4405"/>
    <cellStyle name="20% - 강조색4 8 2 2 2" xfId="5557"/>
    <cellStyle name="20% - 강조색4 8 2 2 2 2" xfId="6419"/>
    <cellStyle name="20% - 강조색4 8 2 2 2 2 2" xfId="8141"/>
    <cellStyle name="20% - 강조색4 8 2 2 2 2 2 2" xfId="21184"/>
    <cellStyle name="20% - 강조색4 8 2 2 2 2 3" xfId="8662"/>
    <cellStyle name="20% - 강조색4 8 2 2 2 2 3 2" xfId="19423"/>
    <cellStyle name="20% - 강조색4 8 2 2 2 2 4" xfId="11586"/>
    <cellStyle name="20% - 강조색4 8 2 2 2 2 5" xfId="23045"/>
    <cellStyle name="20% - 강조색4 8 2 2 2 3" xfId="7280"/>
    <cellStyle name="20% - 강조색4 8 2 2 2 3 2" xfId="20323"/>
    <cellStyle name="20% - 강조색4 8 2 2 2 4" xfId="8661"/>
    <cellStyle name="20% - 강조색4 8 2 2 2 4 2" xfId="18562"/>
    <cellStyle name="20% - 강조색4 8 2 2 2 5" xfId="10725"/>
    <cellStyle name="20% - 강조색4 8 2 2 2 6" xfId="22184"/>
    <cellStyle name="20% - 강조색4 8 2 2 3" xfId="5845"/>
    <cellStyle name="20% - 강조색4 8 2 2 3 2" xfId="6706"/>
    <cellStyle name="20% - 강조색4 8 2 2 3 2 2" xfId="8428"/>
    <cellStyle name="20% - 강조색4 8 2 2 3 2 2 2" xfId="21471"/>
    <cellStyle name="20% - 강조색4 8 2 2 3 2 3" xfId="8664"/>
    <cellStyle name="20% - 강조색4 8 2 2 3 2 3 2" xfId="19710"/>
    <cellStyle name="20% - 강조색4 8 2 2 3 2 4" xfId="11873"/>
    <cellStyle name="20% - 강조색4 8 2 2 3 2 5" xfId="23332"/>
    <cellStyle name="20% - 강조색4 8 2 2 3 3" xfId="7567"/>
    <cellStyle name="20% - 강조색4 8 2 2 3 3 2" xfId="20610"/>
    <cellStyle name="20% - 강조색4 8 2 2 3 4" xfId="8663"/>
    <cellStyle name="20% - 강조색4 8 2 2 3 4 2" xfId="18849"/>
    <cellStyle name="20% - 강조색4 8 2 2 3 5" xfId="11012"/>
    <cellStyle name="20% - 강조색4 8 2 2 3 6" xfId="22471"/>
    <cellStyle name="20% - 강조색4 8 2 2 4" xfId="6132"/>
    <cellStyle name="20% - 강조색4 8 2 2 4 2" xfId="7854"/>
    <cellStyle name="20% - 강조색4 8 2 2 4 2 2" xfId="20897"/>
    <cellStyle name="20% - 강조색4 8 2 2 4 3" xfId="8665"/>
    <cellStyle name="20% - 강조색4 8 2 2 4 3 2" xfId="19136"/>
    <cellStyle name="20% - 강조색4 8 2 2 4 4" xfId="11299"/>
    <cellStyle name="20% - 강조색4 8 2 2 4 5" xfId="22758"/>
    <cellStyle name="20% - 강조색4 8 2 2 5" xfId="6993"/>
    <cellStyle name="20% - 강조색4 8 2 2 5 2" xfId="20036"/>
    <cellStyle name="20% - 강조색4 8 2 2 6" xfId="8660"/>
    <cellStyle name="20% - 강조색4 8 2 2 6 2" xfId="18275"/>
    <cellStyle name="20% - 강조색4 8 2 2 7" xfId="10438"/>
    <cellStyle name="20% - 강조색4 8 2 2 8" xfId="21897"/>
    <cellStyle name="20% - 강조색4 8 2 3" xfId="5447"/>
    <cellStyle name="20% - 강조색4 8 2 3 2" xfId="6311"/>
    <cellStyle name="20% - 강조색4 8 2 3 2 2" xfId="8033"/>
    <cellStyle name="20% - 강조색4 8 2 3 2 2 2" xfId="21076"/>
    <cellStyle name="20% - 강조색4 8 2 3 2 3" xfId="8667"/>
    <cellStyle name="20% - 강조색4 8 2 3 2 3 2" xfId="19315"/>
    <cellStyle name="20% - 강조색4 8 2 3 2 4" xfId="11478"/>
    <cellStyle name="20% - 강조색4 8 2 3 2 5" xfId="22937"/>
    <cellStyle name="20% - 강조색4 8 2 3 3" xfId="7172"/>
    <cellStyle name="20% - 강조색4 8 2 3 3 2" xfId="20215"/>
    <cellStyle name="20% - 강조색4 8 2 3 4" xfId="8666"/>
    <cellStyle name="20% - 강조색4 8 2 3 4 2" xfId="18454"/>
    <cellStyle name="20% - 강조색4 8 2 3 5" xfId="10617"/>
    <cellStyle name="20% - 강조색4 8 2 3 6" xfId="22076"/>
    <cellStyle name="20% - 강조색4 8 2 4" xfId="5737"/>
    <cellStyle name="20% - 강조색4 8 2 4 2" xfId="6598"/>
    <cellStyle name="20% - 강조색4 8 2 4 2 2" xfId="8320"/>
    <cellStyle name="20% - 강조색4 8 2 4 2 2 2" xfId="21363"/>
    <cellStyle name="20% - 강조색4 8 2 4 2 3" xfId="8669"/>
    <cellStyle name="20% - 강조색4 8 2 4 2 3 2" xfId="19602"/>
    <cellStyle name="20% - 강조색4 8 2 4 2 4" xfId="11765"/>
    <cellStyle name="20% - 강조색4 8 2 4 2 5" xfId="23224"/>
    <cellStyle name="20% - 강조색4 8 2 4 3" xfId="7459"/>
    <cellStyle name="20% - 강조색4 8 2 4 3 2" xfId="20502"/>
    <cellStyle name="20% - 강조색4 8 2 4 4" xfId="8668"/>
    <cellStyle name="20% - 강조색4 8 2 4 4 2" xfId="18741"/>
    <cellStyle name="20% - 강조색4 8 2 4 5" xfId="10904"/>
    <cellStyle name="20% - 강조색4 8 2 4 6" xfId="22363"/>
    <cellStyle name="20% - 강조색4 8 2 5" xfId="6024"/>
    <cellStyle name="20% - 강조색4 8 2 5 2" xfId="7746"/>
    <cellStyle name="20% - 강조색4 8 2 5 2 2" xfId="20789"/>
    <cellStyle name="20% - 강조색4 8 2 5 3" xfId="8670"/>
    <cellStyle name="20% - 강조색4 8 2 5 3 2" xfId="19028"/>
    <cellStyle name="20% - 강조색4 8 2 5 4" xfId="11191"/>
    <cellStyle name="20% - 강조색4 8 2 5 5" xfId="22650"/>
    <cellStyle name="20% - 강조색4 8 2 6" xfId="6885"/>
    <cellStyle name="20% - 강조색4 8 2 6 2" xfId="19926"/>
    <cellStyle name="20% - 강조색4 8 2 7" xfId="8659"/>
    <cellStyle name="20% - 강조색4 8 2 7 2" xfId="18169"/>
    <cellStyle name="20% - 강조색4 8 2 8" xfId="10330"/>
    <cellStyle name="20% - 강조색4 8 2 9" xfId="21789"/>
    <cellStyle name="20% - 강조색4 8 3" xfId="4391"/>
    <cellStyle name="20% - 강조색4 8 3 2" xfId="5543"/>
    <cellStyle name="20% - 강조색4 8 3 2 2" xfId="6405"/>
    <cellStyle name="20% - 강조색4 8 3 2 2 2" xfId="8127"/>
    <cellStyle name="20% - 강조색4 8 3 2 2 2 2" xfId="21170"/>
    <cellStyle name="20% - 강조색4 8 3 2 2 3" xfId="8673"/>
    <cellStyle name="20% - 강조색4 8 3 2 2 3 2" xfId="19409"/>
    <cellStyle name="20% - 강조색4 8 3 2 2 4" xfId="11572"/>
    <cellStyle name="20% - 강조색4 8 3 2 2 5" xfId="23031"/>
    <cellStyle name="20% - 강조색4 8 3 2 3" xfId="7266"/>
    <cellStyle name="20% - 강조색4 8 3 2 3 2" xfId="20309"/>
    <cellStyle name="20% - 강조색4 8 3 2 4" xfId="8672"/>
    <cellStyle name="20% - 강조색4 8 3 2 4 2" xfId="18548"/>
    <cellStyle name="20% - 강조색4 8 3 2 5" xfId="10711"/>
    <cellStyle name="20% - 강조색4 8 3 2 6" xfId="22170"/>
    <cellStyle name="20% - 강조색4 8 3 3" xfId="5831"/>
    <cellStyle name="20% - 강조색4 8 3 3 2" xfId="6692"/>
    <cellStyle name="20% - 강조색4 8 3 3 2 2" xfId="8414"/>
    <cellStyle name="20% - 강조색4 8 3 3 2 2 2" xfId="21457"/>
    <cellStyle name="20% - 강조색4 8 3 3 2 3" xfId="8675"/>
    <cellStyle name="20% - 강조색4 8 3 3 2 3 2" xfId="19696"/>
    <cellStyle name="20% - 강조색4 8 3 3 2 4" xfId="11859"/>
    <cellStyle name="20% - 강조색4 8 3 3 2 5" xfId="23318"/>
    <cellStyle name="20% - 강조색4 8 3 3 3" xfId="7553"/>
    <cellStyle name="20% - 강조색4 8 3 3 3 2" xfId="20596"/>
    <cellStyle name="20% - 강조색4 8 3 3 4" xfId="8674"/>
    <cellStyle name="20% - 강조색4 8 3 3 4 2" xfId="18835"/>
    <cellStyle name="20% - 강조색4 8 3 3 5" xfId="10998"/>
    <cellStyle name="20% - 강조색4 8 3 3 6" xfId="22457"/>
    <cellStyle name="20% - 강조색4 8 3 4" xfId="6118"/>
    <cellStyle name="20% - 강조색4 8 3 4 2" xfId="7840"/>
    <cellStyle name="20% - 강조색4 8 3 4 2 2" xfId="20883"/>
    <cellStyle name="20% - 강조색4 8 3 4 3" xfId="8676"/>
    <cellStyle name="20% - 강조색4 8 3 4 3 2" xfId="19122"/>
    <cellStyle name="20% - 강조색4 8 3 4 4" xfId="11285"/>
    <cellStyle name="20% - 강조색4 8 3 4 5" xfId="22744"/>
    <cellStyle name="20% - 강조색4 8 3 5" xfId="6979"/>
    <cellStyle name="20% - 강조색4 8 3 5 2" xfId="20022"/>
    <cellStyle name="20% - 강조색4 8 3 6" xfId="8671"/>
    <cellStyle name="20% - 강조색4 8 3 6 2" xfId="18261"/>
    <cellStyle name="20% - 강조색4 8 3 7" xfId="10424"/>
    <cellStyle name="20% - 강조색4 8 3 8" xfId="21883"/>
    <cellStyle name="20% - 강조색4 8 4" xfId="5433"/>
    <cellStyle name="20% - 강조색4 8 4 2" xfId="6297"/>
    <cellStyle name="20% - 강조색4 8 4 2 2" xfId="8019"/>
    <cellStyle name="20% - 강조색4 8 4 2 2 2" xfId="21062"/>
    <cellStyle name="20% - 강조색4 8 4 2 3" xfId="8678"/>
    <cellStyle name="20% - 강조색4 8 4 2 3 2" xfId="19301"/>
    <cellStyle name="20% - 강조색4 8 4 2 4" xfId="11464"/>
    <cellStyle name="20% - 강조색4 8 4 2 5" xfId="22923"/>
    <cellStyle name="20% - 강조색4 8 4 3" xfId="7158"/>
    <cellStyle name="20% - 강조색4 8 4 3 2" xfId="20201"/>
    <cellStyle name="20% - 강조색4 8 4 4" xfId="8677"/>
    <cellStyle name="20% - 강조색4 8 4 4 2" xfId="18440"/>
    <cellStyle name="20% - 강조색4 8 4 5" xfId="10603"/>
    <cellStyle name="20% - 강조색4 8 4 6" xfId="22062"/>
    <cellStyle name="20% - 강조색4 8 5" xfId="5723"/>
    <cellStyle name="20% - 강조색4 8 5 2" xfId="6584"/>
    <cellStyle name="20% - 강조색4 8 5 2 2" xfId="8306"/>
    <cellStyle name="20% - 강조색4 8 5 2 2 2" xfId="21349"/>
    <cellStyle name="20% - 강조색4 8 5 2 3" xfId="8680"/>
    <cellStyle name="20% - 강조색4 8 5 2 3 2" xfId="19588"/>
    <cellStyle name="20% - 강조색4 8 5 2 4" xfId="11751"/>
    <cellStyle name="20% - 강조색4 8 5 2 5" xfId="23210"/>
    <cellStyle name="20% - 강조색4 8 5 3" xfId="7445"/>
    <cellStyle name="20% - 강조색4 8 5 3 2" xfId="20488"/>
    <cellStyle name="20% - 강조색4 8 5 4" xfId="8679"/>
    <cellStyle name="20% - 강조색4 8 5 4 2" xfId="18727"/>
    <cellStyle name="20% - 강조색4 8 5 5" xfId="10890"/>
    <cellStyle name="20% - 강조색4 8 5 6" xfId="22349"/>
    <cellStyle name="20% - 강조색4 8 6" xfId="6010"/>
    <cellStyle name="20% - 강조색4 8 6 2" xfId="7732"/>
    <cellStyle name="20% - 강조색4 8 6 2 2" xfId="20775"/>
    <cellStyle name="20% - 강조색4 8 6 3" xfId="8681"/>
    <cellStyle name="20% - 강조색4 8 6 3 2" xfId="19014"/>
    <cellStyle name="20% - 강조색4 8 6 4" xfId="11177"/>
    <cellStyle name="20% - 강조색4 8 6 5" xfId="22636"/>
    <cellStyle name="20% - 강조색4 8 7" xfId="6871"/>
    <cellStyle name="20% - 강조색4 8 7 2" xfId="19912"/>
    <cellStyle name="20% - 강조색4 8 8" xfId="8658"/>
    <cellStyle name="20% - 강조색4 8 8 2" xfId="18155"/>
    <cellStyle name="20% - 강조색4 8 9" xfId="10316"/>
    <cellStyle name="20% - 강조색4 9" xfId="4570"/>
    <cellStyle name="20% - 강조색5" xfId="79" builtinId="46" customBuiltin="1"/>
    <cellStyle name="20% - 강조색5 10" xfId="12148"/>
    <cellStyle name="20% - 강조색5 2" xfId="80"/>
    <cellStyle name="20% - 강조색5 2 2" xfId="81"/>
    <cellStyle name="20% - 강조색5 2 2 2" xfId="82"/>
    <cellStyle name="20% - 강조색5 2 2 2 2" xfId="4571"/>
    <cellStyle name="20% - 강조색5 2 2 2 2 2" xfId="12149"/>
    <cellStyle name="20% - 강조색5 2 2 2 3" xfId="12150"/>
    <cellStyle name="20% - 강조색5 2 2 3" xfId="3231"/>
    <cellStyle name="20% - 강조색5 2 2 3 2" xfId="3232"/>
    <cellStyle name="20% - 강조색5 2 2 3 3" xfId="3233"/>
    <cellStyle name="20% - 강조색5 2 2 3 4" xfId="4572"/>
    <cellStyle name="20% - 강조색5 2 2 4" xfId="3234"/>
    <cellStyle name="20% - 강조색5 2 2 4 2" xfId="4573"/>
    <cellStyle name="20% - 강조색5 2 2 5" xfId="3230"/>
    <cellStyle name="20% - 강조색5 2 2 5 2" xfId="12151"/>
    <cellStyle name="20% - 강조색5 2 2 6" xfId="12152"/>
    <cellStyle name="20% - 강조색5 2 2_012_보건및사회보장" xfId="3235"/>
    <cellStyle name="20% - 강조색5 2 3" xfId="83"/>
    <cellStyle name="20% - 강조색5 2 3 2" xfId="3236"/>
    <cellStyle name="20% - 강조색5 2 3 2 2" xfId="12153"/>
    <cellStyle name="20% - 강조색5 2 4" xfId="84"/>
    <cellStyle name="20% - 강조색5 2 5" xfId="85"/>
    <cellStyle name="20% - 강조색5 2 6" xfId="86"/>
    <cellStyle name="20% - 강조색5 2 6 2" xfId="12154"/>
    <cellStyle name="20% - 강조색5 2 6 2 2" xfId="19896"/>
    <cellStyle name="20% - 강조색5 2 6 3" xfId="12155"/>
    <cellStyle name="20% - 강조색5 2 6 3 2" xfId="19871"/>
    <cellStyle name="20% - 강조색5 2_014_교육및문화" xfId="3237"/>
    <cellStyle name="20% - 강조색5 3" xfId="87"/>
    <cellStyle name="20% - 강조색5 3 2" xfId="88"/>
    <cellStyle name="20% - 강조색5 3 2 2" xfId="982"/>
    <cellStyle name="20% - 강조색5 3 2 2 2" xfId="3239"/>
    <cellStyle name="20% - 강조색5 3 2 2 2 2" xfId="12156"/>
    <cellStyle name="20% - 강조색5 3 2 2 3" xfId="12157"/>
    <cellStyle name="20% - 강조색5 3 2 3" xfId="3240"/>
    <cellStyle name="20% - 강조색5 3 2 4" xfId="3238"/>
    <cellStyle name="20% - 강조색5 3 2 5" xfId="12158"/>
    <cellStyle name="20% - 강조색5 3 2_004_노동" xfId="3241"/>
    <cellStyle name="20% - 강조색5 3 3" xfId="983"/>
    <cellStyle name="20% - 강조색5 3 3 2" xfId="3242"/>
    <cellStyle name="20% - 강조색5 3 3 2 2" xfId="12159"/>
    <cellStyle name="20% - 강조색5 3 3 3" xfId="4574"/>
    <cellStyle name="20% - 강조색5 3 3 4" xfId="12160"/>
    <cellStyle name="20% - 강조색5 3 4" xfId="3243"/>
    <cellStyle name="20% - 강조색5 3 5" xfId="12161"/>
    <cellStyle name="20% - 강조색5 3 6" xfId="12162"/>
    <cellStyle name="20% - 강조색5 3 7" xfId="12163"/>
    <cellStyle name="20% - 강조색5 4" xfId="89"/>
    <cellStyle name="20% - 강조색5 4 2" xfId="3245"/>
    <cellStyle name="20% - 강조색5 4 2 2" xfId="4575"/>
    <cellStyle name="20% - 강조색5 4 3" xfId="3244"/>
    <cellStyle name="20% - 강조색5 4 3 2" xfId="4576"/>
    <cellStyle name="20% - 강조색5 4 3 3" xfId="12164"/>
    <cellStyle name="20% - 강조색5 4 4" xfId="4577"/>
    <cellStyle name="20% - 강조색5 4 5" xfId="4578"/>
    <cellStyle name="20% - 강조색5 4 6" xfId="12165"/>
    <cellStyle name="20% - 강조색5 5" xfId="90"/>
    <cellStyle name="20% - 강조색5 5 2" xfId="4579"/>
    <cellStyle name="20% - 강조색5 5 2 2" xfId="12166"/>
    <cellStyle name="20% - 강조색5 5 3" xfId="12167"/>
    <cellStyle name="20% - 강조색5 5 4" xfId="12168"/>
    <cellStyle name="20% - 강조색5 6" xfId="91"/>
    <cellStyle name="20% - 강조색5 6 2" xfId="3246"/>
    <cellStyle name="20% - 강조색5 6 3" xfId="3247"/>
    <cellStyle name="20% - 강조색5 6 4" xfId="4580"/>
    <cellStyle name="20% - 강조색5 7" xfId="92"/>
    <cellStyle name="20% - 강조색5 7 2" xfId="4581"/>
    <cellStyle name="20% - 강조색5 8" xfId="950"/>
    <cellStyle name="20% - 강조색5 8 10" xfId="21777"/>
    <cellStyle name="20% - 강조색5 8 2" xfId="969"/>
    <cellStyle name="20% - 강조색5 8 2 2" xfId="4407"/>
    <cellStyle name="20% - 강조색5 8 2 2 2" xfId="5559"/>
    <cellStyle name="20% - 강조색5 8 2 2 2 2" xfId="6421"/>
    <cellStyle name="20% - 강조색5 8 2 2 2 2 2" xfId="8143"/>
    <cellStyle name="20% - 강조색5 8 2 2 2 2 2 2" xfId="21186"/>
    <cellStyle name="20% - 강조색5 8 2 2 2 2 3" xfId="8686"/>
    <cellStyle name="20% - 강조색5 8 2 2 2 2 3 2" xfId="19425"/>
    <cellStyle name="20% - 강조색5 8 2 2 2 2 4" xfId="11588"/>
    <cellStyle name="20% - 강조색5 8 2 2 2 2 5" xfId="23047"/>
    <cellStyle name="20% - 강조색5 8 2 2 2 3" xfId="7282"/>
    <cellStyle name="20% - 강조색5 8 2 2 2 3 2" xfId="20325"/>
    <cellStyle name="20% - 강조색5 8 2 2 2 4" xfId="8685"/>
    <cellStyle name="20% - 강조색5 8 2 2 2 4 2" xfId="18564"/>
    <cellStyle name="20% - 강조색5 8 2 2 2 5" xfId="10727"/>
    <cellStyle name="20% - 강조색5 8 2 2 2 6" xfId="22186"/>
    <cellStyle name="20% - 강조색5 8 2 2 3" xfId="5847"/>
    <cellStyle name="20% - 강조색5 8 2 2 3 2" xfId="6708"/>
    <cellStyle name="20% - 강조색5 8 2 2 3 2 2" xfId="8430"/>
    <cellStyle name="20% - 강조색5 8 2 2 3 2 2 2" xfId="21473"/>
    <cellStyle name="20% - 강조색5 8 2 2 3 2 3" xfId="8688"/>
    <cellStyle name="20% - 강조색5 8 2 2 3 2 3 2" xfId="19712"/>
    <cellStyle name="20% - 강조색5 8 2 2 3 2 4" xfId="11875"/>
    <cellStyle name="20% - 강조색5 8 2 2 3 2 5" xfId="23334"/>
    <cellStyle name="20% - 강조색5 8 2 2 3 3" xfId="7569"/>
    <cellStyle name="20% - 강조색5 8 2 2 3 3 2" xfId="20612"/>
    <cellStyle name="20% - 강조색5 8 2 2 3 4" xfId="8687"/>
    <cellStyle name="20% - 강조색5 8 2 2 3 4 2" xfId="18851"/>
    <cellStyle name="20% - 강조색5 8 2 2 3 5" xfId="11014"/>
    <cellStyle name="20% - 강조색5 8 2 2 3 6" xfId="22473"/>
    <cellStyle name="20% - 강조색5 8 2 2 4" xfId="6134"/>
    <cellStyle name="20% - 강조색5 8 2 2 4 2" xfId="7856"/>
    <cellStyle name="20% - 강조색5 8 2 2 4 2 2" xfId="20899"/>
    <cellStyle name="20% - 강조색5 8 2 2 4 3" xfId="8689"/>
    <cellStyle name="20% - 강조색5 8 2 2 4 3 2" xfId="19138"/>
    <cellStyle name="20% - 강조색5 8 2 2 4 4" xfId="11301"/>
    <cellStyle name="20% - 강조색5 8 2 2 4 5" xfId="22760"/>
    <cellStyle name="20% - 강조색5 8 2 2 5" xfId="6995"/>
    <cellStyle name="20% - 강조색5 8 2 2 5 2" xfId="20038"/>
    <cellStyle name="20% - 강조색5 8 2 2 6" xfId="8684"/>
    <cellStyle name="20% - 강조색5 8 2 2 6 2" xfId="18277"/>
    <cellStyle name="20% - 강조색5 8 2 2 7" xfId="10440"/>
    <cellStyle name="20% - 강조색5 8 2 2 8" xfId="21899"/>
    <cellStyle name="20% - 강조색5 8 2 3" xfId="5449"/>
    <cellStyle name="20% - 강조색5 8 2 3 2" xfId="6313"/>
    <cellStyle name="20% - 강조색5 8 2 3 2 2" xfId="8035"/>
    <cellStyle name="20% - 강조색5 8 2 3 2 2 2" xfId="21078"/>
    <cellStyle name="20% - 강조색5 8 2 3 2 3" xfId="8691"/>
    <cellStyle name="20% - 강조색5 8 2 3 2 3 2" xfId="19317"/>
    <cellStyle name="20% - 강조색5 8 2 3 2 4" xfId="11480"/>
    <cellStyle name="20% - 강조색5 8 2 3 2 5" xfId="22939"/>
    <cellStyle name="20% - 강조색5 8 2 3 3" xfId="7174"/>
    <cellStyle name="20% - 강조색5 8 2 3 3 2" xfId="20217"/>
    <cellStyle name="20% - 강조색5 8 2 3 4" xfId="8690"/>
    <cellStyle name="20% - 강조색5 8 2 3 4 2" xfId="18456"/>
    <cellStyle name="20% - 강조색5 8 2 3 5" xfId="10619"/>
    <cellStyle name="20% - 강조색5 8 2 3 6" xfId="22078"/>
    <cellStyle name="20% - 강조색5 8 2 4" xfId="5739"/>
    <cellStyle name="20% - 강조색5 8 2 4 2" xfId="6600"/>
    <cellStyle name="20% - 강조색5 8 2 4 2 2" xfId="8322"/>
    <cellStyle name="20% - 강조색5 8 2 4 2 2 2" xfId="21365"/>
    <cellStyle name="20% - 강조색5 8 2 4 2 3" xfId="8693"/>
    <cellStyle name="20% - 강조색5 8 2 4 2 3 2" xfId="19604"/>
    <cellStyle name="20% - 강조색5 8 2 4 2 4" xfId="11767"/>
    <cellStyle name="20% - 강조색5 8 2 4 2 5" xfId="23226"/>
    <cellStyle name="20% - 강조색5 8 2 4 3" xfId="7461"/>
    <cellStyle name="20% - 강조색5 8 2 4 3 2" xfId="20504"/>
    <cellStyle name="20% - 강조색5 8 2 4 4" xfId="8692"/>
    <cellStyle name="20% - 강조색5 8 2 4 4 2" xfId="18743"/>
    <cellStyle name="20% - 강조색5 8 2 4 5" xfId="10906"/>
    <cellStyle name="20% - 강조색5 8 2 4 6" xfId="22365"/>
    <cellStyle name="20% - 강조색5 8 2 5" xfId="6026"/>
    <cellStyle name="20% - 강조색5 8 2 5 2" xfId="7748"/>
    <cellStyle name="20% - 강조색5 8 2 5 2 2" xfId="20791"/>
    <cellStyle name="20% - 강조색5 8 2 5 3" xfId="8694"/>
    <cellStyle name="20% - 강조색5 8 2 5 3 2" xfId="19030"/>
    <cellStyle name="20% - 강조색5 8 2 5 4" xfId="11193"/>
    <cellStyle name="20% - 강조색5 8 2 5 5" xfId="22652"/>
    <cellStyle name="20% - 강조색5 8 2 6" xfId="6887"/>
    <cellStyle name="20% - 강조색5 8 2 6 2" xfId="19928"/>
    <cellStyle name="20% - 강조색5 8 2 7" xfId="8683"/>
    <cellStyle name="20% - 강조색5 8 2 7 2" xfId="18171"/>
    <cellStyle name="20% - 강조색5 8 2 8" xfId="10332"/>
    <cellStyle name="20% - 강조색5 8 2 9" xfId="21791"/>
    <cellStyle name="20% - 강조색5 8 3" xfId="4393"/>
    <cellStyle name="20% - 강조색5 8 3 2" xfId="5545"/>
    <cellStyle name="20% - 강조색5 8 3 2 2" xfId="6407"/>
    <cellStyle name="20% - 강조색5 8 3 2 2 2" xfId="8129"/>
    <cellStyle name="20% - 강조색5 8 3 2 2 2 2" xfId="21172"/>
    <cellStyle name="20% - 강조색5 8 3 2 2 3" xfId="8697"/>
    <cellStyle name="20% - 강조색5 8 3 2 2 3 2" xfId="19411"/>
    <cellStyle name="20% - 강조색5 8 3 2 2 4" xfId="11574"/>
    <cellStyle name="20% - 강조색5 8 3 2 2 5" xfId="23033"/>
    <cellStyle name="20% - 강조색5 8 3 2 3" xfId="7268"/>
    <cellStyle name="20% - 강조색5 8 3 2 3 2" xfId="20311"/>
    <cellStyle name="20% - 강조색5 8 3 2 4" xfId="8696"/>
    <cellStyle name="20% - 강조색5 8 3 2 4 2" xfId="18550"/>
    <cellStyle name="20% - 강조색5 8 3 2 5" xfId="10713"/>
    <cellStyle name="20% - 강조색5 8 3 2 6" xfId="22172"/>
    <cellStyle name="20% - 강조색5 8 3 3" xfId="5833"/>
    <cellStyle name="20% - 강조색5 8 3 3 2" xfId="6694"/>
    <cellStyle name="20% - 강조색5 8 3 3 2 2" xfId="8416"/>
    <cellStyle name="20% - 강조색5 8 3 3 2 2 2" xfId="21459"/>
    <cellStyle name="20% - 강조색5 8 3 3 2 3" xfId="8699"/>
    <cellStyle name="20% - 강조색5 8 3 3 2 3 2" xfId="19698"/>
    <cellStyle name="20% - 강조색5 8 3 3 2 4" xfId="11861"/>
    <cellStyle name="20% - 강조색5 8 3 3 2 5" xfId="23320"/>
    <cellStyle name="20% - 강조색5 8 3 3 3" xfId="7555"/>
    <cellStyle name="20% - 강조색5 8 3 3 3 2" xfId="20598"/>
    <cellStyle name="20% - 강조색5 8 3 3 4" xfId="8698"/>
    <cellStyle name="20% - 강조색5 8 3 3 4 2" xfId="18837"/>
    <cellStyle name="20% - 강조색5 8 3 3 5" xfId="11000"/>
    <cellStyle name="20% - 강조색5 8 3 3 6" xfId="22459"/>
    <cellStyle name="20% - 강조색5 8 3 4" xfId="6120"/>
    <cellStyle name="20% - 강조색5 8 3 4 2" xfId="7842"/>
    <cellStyle name="20% - 강조색5 8 3 4 2 2" xfId="20885"/>
    <cellStyle name="20% - 강조색5 8 3 4 3" xfId="8700"/>
    <cellStyle name="20% - 강조색5 8 3 4 3 2" xfId="19124"/>
    <cellStyle name="20% - 강조색5 8 3 4 4" xfId="11287"/>
    <cellStyle name="20% - 강조색5 8 3 4 5" xfId="22746"/>
    <cellStyle name="20% - 강조색5 8 3 5" xfId="6981"/>
    <cellStyle name="20% - 강조색5 8 3 5 2" xfId="20024"/>
    <cellStyle name="20% - 강조색5 8 3 6" xfId="8695"/>
    <cellStyle name="20% - 강조색5 8 3 6 2" xfId="18263"/>
    <cellStyle name="20% - 강조색5 8 3 7" xfId="10426"/>
    <cellStyle name="20% - 강조색5 8 3 8" xfId="21885"/>
    <cellStyle name="20% - 강조색5 8 4" xfId="5435"/>
    <cellStyle name="20% - 강조색5 8 4 2" xfId="6299"/>
    <cellStyle name="20% - 강조색5 8 4 2 2" xfId="8021"/>
    <cellStyle name="20% - 강조색5 8 4 2 2 2" xfId="21064"/>
    <cellStyle name="20% - 강조색5 8 4 2 3" xfId="8702"/>
    <cellStyle name="20% - 강조색5 8 4 2 3 2" xfId="19303"/>
    <cellStyle name="20% - 강조색5 8 4 2 4" xfId="11466"/>
    <cellStyle name="20% - 강조색5 8 4 2 5" xfId="22925"/>
    <cellStyle name="20% - 강조색5 8 4 3" xfId="7160"/>
    <cellStyle name="20% - 강조색5 8 4 3 2" xfId="20203"/>
    <cellStyle name="20% - 강조색5 8 4 4" xfId="8701"/>
    <cellStyle name="20% - 강조색5 8 4 4 2" xfId="18442"/>
    <cellStyle name="20% - 강조색5 8 4 5" xfId="10605"/>
    <cellStyle name="20% - 강조색5 8 4 6" xfId="22064"/>
    <cellStyle name="20% - 강조색5 8 5" xfId="5725"/>
    <cellStyle name="20% - 강조색5 8 5 2" xfId="6586"/>
    <cellStyle name="20% - 강조색5 8 5 2 2" xfId="8308"/>
    <cellStyle name="20% - 강조색5 8 5 2 2 2" xfId="21351"/>
    <cellStyle name="20% - 강조색5 8 5 2 3" xfId="8704"/>
    <cellStyle name="20% - 강조색5 8 5 2 3 2" xfId="19590"/>
    <cellStyle name="20% - 강조색5 8 5 2 4" xfId="11753"/>
    <cellStyle name="20% - 강조색5 8 5 2 5" xfId="23212"/>
    <cellStyle name="20% - 강조색5 8 5 3" xfId="7447"/>
    <cellStyle name="20% - 강조색5 8 5 3 2" xfId="20490"/>
    <cellStyle name="20% - 강조색5 8 5 4" xfId="8703"/>
    <cellStyle name="20% - 강조색5 8 5 4 2" xfId="18729"/>
    <cellStyle name="20% - 강조색5 8 5 5" xfId="10892"/>
    <cellStyle name="20% - 강조색5 8 5 6" xfId="22351"/>
    <cellStyle name="20% - 강조색5 8 6" xfId="6012"/>
    <cellStyle name="20% - 강조색5 8 6 2" xfId="7734"/>
    <cellStyle name="20% - 강조색5 8 6 2 2" xfId="20777"/>
    <cellStyle name="20% - 강조색5 8 6 3" xfId="8705"/>
    <cellStyle name="20% - 강조색5 8 6 3 2" xfId="19016"/>
    <cellStyle name="20% - 강조색5 8 6 4" xfId="11179"/>
    <cellStyle name="20% - 강조색5 8 6 5" xfId="22638"/>
    <cellStyle name="20% - 강조색5 8 7" xfId="6873"/>
    <cellStyle name="20% - 강조색5 8 7 2" xfId="19914"/>
    <cellStyle name="20% - 강조색5 8 8" xfId="8682"/>
    <cellStyle name="20% - 강조색5 8 8 2" xfId="18157"/>
    <cellStyle name="20% - 강조색5 8 9" xfId="10318"/>
    <cellStyle name="20% - 강조색5 9" xfId="4582"/>
    <cellStyle name="20% - 강조색6" xfId="93" builtinId="50" customBuiltin="1"/>
    <cellStyle name="20% - 강조색6 10" xfId="12169"/>
    <cellStyle name="20% - 강조색6 2" xfId="94"/>
    <cellStyle name="20% - 강조색6 2 2" xfId="95"/>
    <cellStyle name="20% - 강조색6 2 2 2" xfId="96"/>
    <cellStyle name="20% - 강조색6 2 2 2 2" xfId="4583"/>
    <cellStyle name="20% - 강조색6 2 2 2 2 2" xfId="12170"/>
    <cellStyle name="20% - 강조색6 2 2 2 3" xfId="12171"/>
    <cellStyle name="20% - 강조색6 2 2 3" xfId="3249"/>
    <cellStyle name="20% - 강조색6 2 2 3 2" xfId="3250"/>
    <cellStyle name="20% - 강조색6 2 2 3 3" xfId="3251"/>
    <cellStyle name="20% - 강조색6 2 2 3 4" xfId="4584"/>
    <cellStyle name="20% - 강조색6 2 2 4" xfId="3252"/>
    <cellStyle name="20% - 강조색6 2 2 4 2" xfId="4585"/>
    <cellStyle name="20% - 강조색6 2 2 5" xfId="3248"/>
    <cellStyle name="20% - 강조색6 2 2 5 2" xfId="12172"/>
    <cellStyle name="20% - 강조색6 2 2 6" xfId="12173"/>
    <cellStyle name="20% - 강조색6 2 2_012_보건및사회보장" xfId="3253"/>
    <cellStyle name="20% - 강조색6 2 3" xfId="97"/>
    <cellStyle name="20% - 강조색6 2 3 2" xfId="3254"/>
    <cellStyle name="20% - 강조색6 2 3 2 2" xfId="12174"/>
    <cellStyle name="20% - 강조색6 2 4" xfId="98"/>
    <cellStyle name="20% - 강조색6 2 5" xfId="99"/>
    <cellStyle name="20% - 강조색6 2 6" xfId="100"/>
    <cellStyle name="20% - 강조색6 2 6 2" xfId="12175"/>
    <cellStyle name="20% - 강조색6 2 6 2 2" xfId="19897"/>
    <cellStyle name="20% - 강조색6 2 6 3" xfId="12176"/>
    <cellStyle name="20% - 강조색6 2 6 3 2" xfId="19872"/>
    <cellStyle name="20% - 강조색6 2_014_교육및문화" xfId="3255"/>
    <cellStyle name="20% - 강조색6 3" xfId="101"/>
    <cellStyle name="20% - 강조색6 3 2" xfId="102"/>
    <cellStyle name="20% - 강조색6 3 2 2" xfId="984"/>
    <cellStyle name="20% - 강조색6 3 2 2 2" xfId="3257"/>
    <cellStyle name="20% - 강조색6 3 2 2 2 2" xfId="12177"/>
    <cellStyle name="20% - 강조색6 3 2 2 3" xfId="12178"/>
    <cellStyle name="20% - 강조색6 3 2 3" xfId="3258"/>
    <cellStyle name="20% - 강조색6 3 2 4" xfId="3256"/>
    <cellStyle name="20% - 강조색6 3 2 5" xfId="12179"/>
    <cellStyle name="20% - 강조색6 3 2_004_노동" xfId="3259"/>
    <cellStyle name="20% - 강조색6 3 3" xfId="985"/>
    <cellStyle name="20% - 강조색6 3 3 2" xfId="3260"/>
    <cellStyle name="20% - 강조색6 3 3 2 2" xfId="12180"/>
    <cellStyle name="20% - 강조색6 3 3 3" xfId="4586"/>
    <cellStyle name="20% - 강조색6 3 3 4" xfId="12181"/>
    <cellStyle name="20% - 강조색6 3 4" xfId="3261"/>
    <cellStyle name="20% - 강조색6 3 5" xfId="12182"/>
    <cellStyle name="20% - 강조색6 3 6" xfId="12183"/>
    <cellStyle name="20% - 강조색6 3 7" xfId="12184"/>
    <cellStyle name="20% - 강조색6 4" xfId="103"/>
    <cellStyle name="20% - 강조색6 4 2" xfId="3263"/>
    <cellStyle name="20% - 강조색6 4 2 2" xfId="4587"/>
    <cellStyle name="20% - 강조색6 4 3" xfId="3262"/>
    <cellStyle name="20% - 강조색6 4 3 2" xfId="4588"/>
    <cellStyle name="20% - 강조색6 4 3 3" xfId="12185"/>
    <cellStyle name="20% - 강조색6 4 4" xfId="4589"/>
    <cellStyle name="20% - 강조색6 4 5" xfId="4590"/>
    <cellStyle name="20% - 강조색6 4 6" xfId="12186"/>
    <cellStyle name="20% - 강조색6 5" xfId="104"/>
    <cellStyle name="20% - 강조색6 5 2" xfId="4591"/>
    <cellStyle name="20% - 강조색6 5 2 2" xfId="12187"/>
    <cellStyle name="20% - 강조색6 5 3" xfId="12188"/>
    <cellStyle name="20% - 강조색6 5 4" xfId="12189"/>
    <cellStyle name="20% - 강조색6 6" xfId="105"/>
    <cellStyle name="20% - 강조색6 6 2" xfId="3264"/>
    <cellStyle name="20% - 강조색6 6 3" xfId="3265"/>
    <cellStyle name="20% - 강조색6 6 4" xfId="4592"/>
    <cellStyle name="20% - 강조색6 7" xfId="106"/>
    <cellStyle name="20% - 강조색6 7 2" xfId="4593"/>
    <cellStyle name="20% - 강조색6 8" xfId="954"/>
    <cellStyle name="20% - 강조색6 8 10" xfId="21779"/>
    <cellStyle name="20% - 강조색6 8 2" xfId="971"/>
    <cellStyle name="20% - 강조색6 8 2 2" xfId="4409"/>
    <cellStyle name="20% - 강조색6 8 2 2 2" xfId="5561"/>
    <cellStyle name="20% - 강조색6 8 2 2 2 2" xfId="6423"/>
    <cellStyle name="20% - 강조색6 8 2 2 2 2 2" xfId="8145"/>
    <cellStyle name="20% - 강조색6 8 2 2 2 2 2 2" xfId="21188"/>
    <cellStyle name="20% - 강조색6 8 2 2 2 2 3" xfId="8710"/>
    <cellStyle name="20% - 강조색6 8 2 2 2 2 3 2" xfId="19427"/>
    <cellStyle name="20% - 강조색6 8 2 2 2 2 4" xfId="11590"/>
    <cellStyle name="20% - 강조색6 8 2 2 2 2 5" xfId="23049"/>
    <cellStyle name="20% - 강조색6 8 2 2 2 3" xfId="7284"/>
    <cellStyle name="20% - 강조색6 8 2 2 2 3 2" xfId="20327"/>
    <cellStyle name="20% - 강조색6 8 2 2 2 4" xfId="8709"/>
    <cellStyle name="20% - 강조색6 8 2 2 2 4 2" xfId="18566"/>
    <cellStyle name="20% - 강조색6 8 2 2 2 5" xfId="10729"/>
    <cellStyle name="20% - 강조색6 8 2 2 2 6" xfId="22188"/>
    <cellStyle name="20% - 강조색6 8 2 2 3" xfId="5849"/>
    <cellStyle name="20% - 강조색6 8 2 2 3 2" xfId="6710"/>
    <cellStyle name="20% - 강조색6 8 2 2 3 2 2" xfId="8432"/>
    <cellStyle name="20% - 강조색6 8 2 2 3 2 2 2" xfId="21475"/>
    <cellStyle name="20% - 강조색6 8 2 2 3 2 3" xfId="8712"/>
    <cellStyle name="20% - 강조색6 8 2 2 3 2 3 2" xfId="19714"/>
    <cellStyle name="20% - 강조색6 8 2 2 3 2 4" xfId="11877"/>
    <cellStyle name="20% - 강조색6 8 2 2 3 2 5" xfId="23336"/>
    <cellStyle name="20% - 강조색6 8 2 2 3 3" xfId="7571"/>
    <cellStyle name="20% - 강조색6 8 2 2 3 3 2" xfId="20614"/>
    <cellStyle name="20% - 강조색6 8 2 2 3 4" xfId="8711"/>
    <cellStyle name="20% - 강조색6 8 2 2 3 4 2" xfId="18853"/>
    <cellStyle name="20% - 강조색6 8 2 2 3 5" xfId="11016"/>
    <cellStyle name="20% - 강조색6 8 2 2 3 6" xfId="22475"/>
    <cellStyle name="20% - 강조색6 8 2 2 4" xfId="6136"/>
    <cellStyle name="20% - 강조색6 8 2 2 4 2" xfId="7858"/>
    <cellStyle name="20% - 강조색6 8 2 2 4 2 2" xfId="20901"/>
    <cellStyle name="20% - 강조색6 8 2 2 4 3" xfId="8713"/>
    <cellStyle name="20% - 강조색6 8 2 2 4 3 2" xfId="19140"/>
    <cellStyle name="20% - 강조색6 8 2 2 4 4" xfId="11303"/>
    <cellStyle name="20% - 강조색6 8 2 2 4 5" xfId="22762"/>
    <cellStyle name="20% - 강조색6 8 2 2 5" xfId="6997"/>
    <cellStyle name="20% - 강조색6 8 2 2 5 2" xfId="20040"/>
    <cellStyle name="20% - 강조색6 8 2 2 6" xfId="8708"/>
    <cellStyle name="20% - 강조색6 8 2 2 6 2" xfId="18279"/>
    <cellStyle name="20% - 강조색6 8 2 2 7" xfId="10442"/>
    <cellStyle name="20% - 강조색6 8 2 2 8" xfId="21901"/>
    <cellStyle name="20% - 강조색6 8 2 3" xfId="5451"/>
    <cellStyle name="20% - 강조색6 8 2 3 2" xfId="6315"/>
    <cellStyle name="20% - 강조색6 8 2 3 2 2" xfId="8037"/>
    <cellStyle name="20% - 강조색6 8 2 3 2 2 2" xfId="21080"/>
    <cellStyle name="20% - 강조색6 8 2 3 2 3" xfId="8715"/>
    <cellStyle name="20% - 강조색6 8 2 3 2 3 2" xfId="19319"/>
    <cellStyle name="20% - 강조색6 8 2 3 2 4" xfId="11482"/>
    <cellStyle name="20% - 강조색6 8 2 3 2 5" xfId="22941"/>
    <cellStyle name="20% - 강조색6 8 2 3 3" xfId="7176"/>
    <cellStyle name="20% - 강조색6 8 2 3 3 2" xfId="20219"/>
    <cellStyle name="20% - 강조색6 8 2 3 4" xfId="8714"/>
    <cellStyle name="20% - 강조색6 8 2 3 4 2" xfId="18458"/>
    <cellStyle name="20% - 강조색6 8 2 3 5" xfId="10621"/>
    <cellStyle name="20% - 강조색6 8 2 3 6" xfId="22080"/>
    <cellStyle name="20% - 강조색6 8 2 4" xfId="5741"/>
    <cellStyle name="20% - 강조색6 8 2 4 2" xfId="6602"/>
    <cellStyle name="20% - 강조색6 8 2 4 2 2" xfId="8324"/>
    <cellStyle name="20% - 강조색6 8 2 4 2 2 2" xfId="21367"/>
    <cellStyle name="20% - 강조색6 8 2 4 2 3" xfId="8717"/>
    <cellStyle name="20% - 강조색6 8 2 4 2 3 2" xfId="19606"/>
    <cellStyle name="20% - 강조색6 8 2 4 2 4" xfId="11769"/>
    <cellStyle name="20% - 강조색6 8 2 4 2 5" xfId="23228"/>
    <cellStyle name="20% - 강조색6 8 2 4 3" xfId="7463"/>
    <cellStyle name="20% - 강조색6 8 2 4 3 2" xfId="20506"/>
    <cellStyle name="20% - 강조색6 8 2 4 4" xfId="8716"/>
    <cellStyle name="20% - 강조색6 8 2 4 4 2" xfId="18745"/>
    <cellStyle name="20% - 강조색6 8 2 4 5" xfId="10908"/>
    <cellStyle name="20% - 강조색6 8 2 4 6" xfId="22367"/>
    <cellStyle name="20% - 강조색6 8 2 5" xfId="6028"/>
    <cellStyle name="20% - 강조색6 8 2 5 2" xfId="7750"/>
    <cellStyle name="20% - 강조색6 8 2 5 2 2" xfId="20793"/>
    <cellStyle name="20% - 강조색6 8 2 5 3" xfId="8718"/>
    <cellStyle name="20% - 강조색6 8 2 5 3 2" xfId="19032"/>
    <cellStyle name="20% - 강조색6 8 2 5 4" xfId="11195"/>
    <cellStyle name="20% - 강조색6 8 2 5 5" xfId="22654"/>
    <cellStyle name="20% - 강조색6 8 2 6" xfId="6889"/>
    <cellStyle name="20% - 강조색6 8 2 6 2" xfId="19930"/>
    <cellStyle name="20% - 강조색6 8 2 7" xfId="8707"/>
    <cellStyle name="20% - 강조색6 8 2 7 2" xfId="18173"/>
    <cellStyle name="20% - 강조색6 8 2 8" xfId="10334"/>
    <cellStyle name="20% - 강조색6 8 2 9" xfId="21793"/>
    <cellStyle name="20% - 강조색6 8 3" xfId="4395"/>
    <cellStyle name="20% - 강조색6 8 3 2" xfId="5547"/>
    <cellStyle name="20% - 강조색6 8 3 2 2" xfId="6409"/>
    <cellStyle name="20% - 강조색6 8 3 2 2 2" xfId="8131"/>
    <cellStyle name="20% - 강조색6 8 3 2 2 2 2" xfId="21174"/>
    <cellStyle name="20% - 강조색6 8 3 2 2 3" xfId="8721"/>
    <cellStyle name="20% - 강조색6 8 3 2 2 3 2" xfId="19413"/>
    <cellStyle name="20% - 강조색6 8 3 2 2 4" xfId="11576"/>
    <cellStyle name="20% - 강조색6 8 3 2 2 5" xfId="23035"/>
    <cellStyle name="20% - 강조색6 8 3 2 3" xfId="7270"/>
    <cellStyle name="20% - 강조색6 8 3 2 3 2" xfId="20313"/>
    <cellStyle name="20% - 강조색6 8 3 2 4" xfId="8720"/>
    <cellStyle name="20% - 강조색6 8 3 2 4 2" xfId="18552"/>
    <cellStyle name="20% - 강조색6 8 3 2 5" xfId="10715"/>
    <cellStyle name="20% - 강조색6 8 3 2 6" xfId="22174"/>
    <cellStyle name="20% - 강조색6 8 3 3" xfId="5835"/>
    <cellStyle name="20% - 강조색6 8 3 3 2" xfId="6696"/>
    <cellStyle name="20% - 강조색6 8 3 3 2 2" xfId="8418"/>
    <cellStyle name="20% - 강조색6 8 3 3 2 2 2" xfId="21461"/>
    <cellStyle name="20% - 강조색6 8 3 3 2 3" xfId="8723"/>
    <cellStyle name="20% - 강조색6 8 3 3 2 3 2" xfId="19700"/>
    <cellStyle name="20% - 강조색6 8 3 3 2 4" xfId="11863"/>
    <cellStyle name="20% - 강조색6 8 3 3 2 5" xfId="23322"/>
    <cellStyle name="20% - 강조색6 8 3 3 3" xfId="7557"/>
    <cellStyle name="20% - 강조색6 8 3 3 3 2" xfId="20600"/>
    <cellStyle name="20% - 강조색6 8 3 3 4" xfId="8722"/>
    <cellStyle name="20% - 강조색6 8 3 3 4 2" xfId="18839"/>
    <cellStyle name="20% - 강조색6 8 3 3 5" xfId="11002"/>
    <cellStyle name="20% - 강조색6 8 3 3 6" xfId="22461"/>
    <cellStyle name="20% - 강조색6 8 3 4" xfId="6122"/>
    <cellStyle name="20% - 강조색6 8 3 4 2" xfId="7844"/>
    <cellStyle name="20% - 강조색6 8 3 4 2 2" xfId="20887"/>
    <cellStyle name="20% - 강조색6 8 3 4 3" xfId="8724"/>
    <cellStyle name="20% - 강조색6 8 3 4 3 2" xfId="19126"/>
    <cellStyle name="20% - 강조색6 8 3 4 4" xfId="11289"/>
    <cellStyle name="20% - 강조색6 8 3 4 5" xfId="22748"/>
    <cellStyle name="20% - 강조색6 8 3 5" xfId="6983"/>
    <cellStyle name="20% - 강조색6 8 3 5 2" xfId="20026"/>
    <cellStyle name="20% - 강조색6 8 3 6" xfId="8719"/>
    <cellStyle name="20% - 강조색6 8 3 6 2" xfId="18265"/>
    <cellStyle name="20% - 강조색6 8 3 7" xfId="10428"/>
    <cellStyle name="20% - 강조색6 8 3 8" xfId="21887"/>
    <cellStyle name="20% - 강조색6 8 4" xfId="5437"/>
    <cellStyle name="20% - 강조색6 8 4 2" xfId="6301"/>
    <cellStyle name="20% - 강조색6 8 4 2 2" xfId="8023"/>
    <cellStyle name="20% - 강조색6 8 4 2 2 2" xfId="21066"/>
    <cellStyle name="20% - 강조색6 8 4 2 3" xfId="8726"/>
    <cellStyle name="20% - 강조색6 8 4 2 3 2" xfId="19305"/>
    <cellStyle name="20% - 강조색6 8 4 2 4" xfId="11468"/>
    <cellStyle name="20% - 강조색6 8 4 2 5" xfId="22927"/>
    <cellStyle name="20% - 강조색6 8 4 3" xfId="7162"/>
    <cellStyle name="20% - 강조색6 8 4 3 2" xfId="20205"/>
    <cellStyle name="20% - 강조색6 8 4 4" xfId="8725"/>
    <cellStyle name="20% - 강조색6 8 4 4 2" xfId="18444"/>
    <cellStyle name="20% - 강조색6 8 4 5" xfId="10607"/>
    <cellStyle name="20% - 강조색6 8 4 6" xfId="22066"/>
    <cellStyle name="20% - 강조색6 8 5" xfId="5727"/>
    <cellStyle name="20% - 강조색6 8 5 2" xfId="6588"/>
    <cellStyle name="20% - 강조색6 8 5 2 2" xfId="8310"/>
    <cellStyle name="20% - 강조색6 8 5 2 2 2" xfId="21353"/>
    <cellStyle name="20% - 강조색6 8 5 2 3" xfId="8728"/>
    <cellStyle name="20% - 강조색6 8 5 2 3 2" xfId="19592"/>
    <cellStyle name="20% - 강조색6 8 5 2 4" xfId="11755"/>
    <cellStyle name="20% - 강조색6 8 5 2 5" xfId="23214"/>
    <cellStyle name="20% - 강조색6 8 5 3" xfId="7449"/>
    <cellStyle name="20% - 강조색6 8 5 3 2" xfId="20492"/>
    <cellStyle name="20% - 강조색6 8 5 4" xfId="8727"/>
    <cellStyle name="20% - 강조색6 8 5 4 2" xfId="18731"/>
    <cellStyle name="20% - 강조색6 8 5 5" xfId="10894"/>
    <cellStyle name="20% - 강조색6 8 5 6" xfId="22353"/>
    <cellStyle name="20% - 강조색6 8 6" xfId="6014"/>
    <cellStyle name="20% - 강조색6 8 6 2" xfId="7736"/>
    <cellStyle name="20% - 강조색6 8 6 2 2" xfId="20779"/>
    <cellStyle name="20% - 강조색6 8 6 3" xfId="8729"/>
    <cellStyle name="20% - 강조색6 8 6 3 2" xfId="19018"/>
    <cellStyle name="20% - 강조색6 8 6 4" xfId="11181"/>
    <cellStyle name="20% - 강조색6 8 6 5" xfId="22640"/>
    <cellStyle name="20% - 강조색6 8 7" xfId="6875"/>
    <cellStyle name="20% - 강조색6 8 7 2" xfId="19916"/>
    <cellStyle name="20% - 강조색6 8 8" xfId="8706"/>
    <cellStyle name="20% - 강조색6 8 8 2" xfId="18159"/>
    <cellStyle name="20% - 강조색6 8 9" xfId="10320"/>
    <cellStyle name="20% - 강조색6 9" xfId="4594"/>
    <cellStyle name="40% - Accent1" xfId="107"/>
    <cellStyle name="40% - Accent1 2" xfId="108"/>
    <cellStyle name="40% - Accent1 2 2" xfId="12190"/>
    <cellStyle name="40% - Accent1 2 2 2" xfId="12191"/>
    <cellStyle name="40% - Accent1 2 3" xfId="12192"/>
    <cellStyle name="40% - Accent1 3" xfId="3266"/>
    <cellStyle name="40% - Accent1 4" xfId="12193"/>
    <cellStyle name="40% - Accent1_010_주택건설" xfId="3267"/>
    <cellStyle name="40% - Accent2" xfId="109"/>
    <cellStyle name="40% - Accent2 2" xfId="110"/>
    <cellStyle name="40% - Accent2 2 2" xfId="12194"/>
    <cellStyle name="40% - Accent2 2 2 2" xfId="12195"/>
    <cellStyle name="40% - Accent2 2 3" xfId="12196"/>
    <cellStyle name="40% - Accent2 3" xfId="3268"/>
    <cellStyle name="40% - Accent2 4" xfId="12197"/>
    <cellStyle name="40% - Accent2_010_주택건설" xfId="3269"/>
    <cellStyle name="40% - Accent3" xfId="111"/>
    <cellStyle name="40% - Accent3 2" xfId="112"/>
    <cellStyle name="40% - Accent3 2 2" xfId="12198"/>
    <cellStyle name="40% - Accent3 2 2 2" xfId="12199"/>
    <cellStyle name="40% - Accent3 2 3" xfId="12200"/>
    <cellStyle name="40% - Accent3 3" xfId="3270"/>
    <cellStyle name="40% - Accent3 4" xfId="12201"/>
    <cellStyle name="40% - Accent3_010_주택건설" xfId="3271"/>
    <cellStyle name="40% - Accent4" xfId="113"/>
    <cellStyle name="40% - Accent4 2" xfId="114"/>
    <cellStyle name="40% - Accent4 2 2" xfId="12202"/>
    <cellStyle name="40% - Accent4 2 2 2" xfId="12203"/>
    <cellStyle name="40% - Accent4 2 3" xfId="12204"/>
    <cellStyle name="40% - Accent4 3" xfId="3272"/>
    <cellStyle name="40% - Accent4 4" xfId="12205"/>
    <cellStyle name="40% - Accent4_010_주택건설" xfId="3273"/>
    <cellStyle name="40% - Accent5" xfId="115"/>
    <cellStyle name="40% - Accent5 2" xfId="116"/>
    <cellStyle name="40% - Accent5 2 2" xfId="12206"/>
    <cellStyle name="40% - Accent5 2 2 2" xfId="12207"/>
    <cellStyle name="40% - Accent5 2 3" xfId="12208"/>
    <cellStyle name="40% - Accent5 3" xfId="3274"/>
    <cellStyle name="40% - Accent5 4" xfId="12209"/>
    <cellStyle name="40% - Accent5_010_주택건설" xfId="3275"/>
    <cellStyle name="40% - Accent6" xfId="117"/>
    <cellStyle name="40% - Accent6 2" xfId="118"/>
    <cellStyle name="40% - Accent6 2 2" xfId="12210"/>
    <cellStyle name="40% - Accent6 2 2 2" xfId="12211"/>
    <cellStyle name="40% - Accent6 2 3" xfId="12212"/>
    <cellStyle name="40% - Accent6 3" xfId="3276"/>
    <cellStyle name="40% - Accent6 4" xfId="12213"/>
    <cellStyle name="40% - Accent6_010_주택건설" xfId="3277"/>
    <cellStyle name="40% - 강조색1" xfId="119" builtinId="31" customBuiltin="1"/>
    <cellStyle name="40% - 강조색1 10" xfId="12214"/>
    <cellStyle name="40% - 강조색1 2" xfId="120"/>
    <cellStyle name="40% - 강조색1 2 10" xfId="4595"/>
    <cellStyle name="40% - 강조색1 2 11" xfId="12215"/>
    <cellStyle name="40% - 강조색1 2 12" xfId="12216"/>
    <cellStyle name="40% - 강조색1 2 13" xfId="12217"/>
    <cellStyle name="40% - 강조색1 2 14" xfId="12218"/>
    <cellStyle name="40% - 강조색1 2 15" xfId="12219"/>
    <cellStyle name="40% - 강조색1 2 16" xfId="12220"/>
    <cellStyle name="40% - 강조색1 2 17" xfId="12221"/>
    <cellStyle name="40% - 강조색1 2 18" xfId="12222"/>
    <cellStyle name="40% - 강조색1 2 19" xfId="12223"/>
    <cellStyle name="40% - 강조색1 2 2" xfId="121"/>
    <cellStyle name="40% - 강조색1 2 2 2" xfId="122"/>
    <cellStyle name="40% - 강조색1 2 2 2 2" xfId="4596"/>
    <cellStyle name="40% - 강조색1 2 2 2 2 2" xfId="12224"/>
    <cellStyle name="40% - 강조색1 2 2 2 2 3" xfId="12225"/>
    <cellStyle name="40% - 강조색1 2 2 2 2_3_3관경별 현황" xfId="12226"/>
    <cellStyle name="40% - 강조색1 2 2 2 3" xfId="12227"/>
    <cellStyle name="40% - 강조색1 2 2 2 3 2" xfId="12228"/>
    <cellStyle name="40% - 강조색1 2 2 2_3_3관경별 현황" xfId="12229"/>
    <cellStyle name="40% - 강조색1 2 2 3" xfId="3279"/>
    <cellStyle name="40% - 강조색1 2 2 3 2" xfId="3280"/>
    <cellStyle name="40% - 강조색1 2 2 3 3" xfId="3281"/>
    <cellStyle name="40% - 강조색1 2 2 3 4" xfId="4597"/>
    <cellStyle name="40% - 강조색1 2 2 3_3_3관경별 현황" xfId="12230"/>
    <cellStyle name="40% - 강조색1 2 2 4" xfId="3282"/>
    <cellStyle name="40% - 강조색1 2 2 4 2" xfId="4598"/>
    <cellStyle name="40% - 강조색1 2 2 5" xfId="3278"/>
    <cellStyle name="40% - 강조색1 2 2 5 2" xfId="12231"/>
    <cellStyle name="40% - 강조색1 2 2 6" xfId="12232"/>
    <cellStyle name="40% - 강조색1 2 2_012_보건및사회보장" xfId="3283"/>
    <cellStyle name="40% - 강조색1 2 20" xfId="12233"/>
    <cellStyle name="40% - 강조색1 2 21" xfId="12234"/>
    <cellStyle name="40% - 강조색1 2 22" xfId="12235"/>
    <cellStyle name="40% - 강조색1 2 3" xfId="123"/>
    <cellStyle name="40% - 강조색1 2 3 2" xfId="3284"/>
    <cellStyle name="40% - 강조색1 2 3 2 2" xfId="12236"/>
    <cellStyle name="40% - 강조색1 2 3 2_3_3관경별 현황" xfId="12237"/>
    <cellStyle name="40% - 강조색1 2 3 3" xfId="4599"/>
    <cellStyle name="40% - 강조색1 2 3 4" xfId="12238"/>
    <cellStyle name="40% - 강조색1 2 3_3_3관경별 현황" xfId="12239"/>
    <cellStyle name="40% - 강조색1 2 4" xfId="124"/>
    <cellStyle name="40% - 강조색1 2 4 2" xfId="4600"/>
    <cellStyle name="40% - 강조색1 2 4 3" xfId="12240"/>
    <cellStyle name="40% - 강조색1 2 4_3_3관경별 현황" xfId="12241"/>
    <cellStyle name="40% - 강조색1 2 5" xfId="125"/>
    <cellStyle name="40% - 강조색1 2 5 2" xfId="4601"/>
    <cellStyle name="40% - 강조색1 2 6" xfId="126"/>
    <cellStyle name="40% - 강조색1 2 6 2" xfId="4602"/>
    <cellStyle name="40% - 강조색1 2 6 3" xfId="12242"/>
    <cellStyle name="40% - 강조색1 2 6 4" xfId="19873"/>
    <cellStyle name="40% - 강조색1 2 7" xfId="4603"/>
    <cellStyle name="40% - 강조색1 2 8" xfId="4604"/>
    <cellStyle name="40% - 강조색1 2 9" xfId="4605"/>
    <cellStyle name="40% - 강조색1 2_014_교육및문화" xfId="3285"/>
    <cellStyle name="40% - 강조색1 3" xfId="127"/>
    <cellStyle name="40% - 강조색1 3 2" xfId="128"/>
    <cellStyle name="40% - 강조색1 3 2 2" xfId="986"/>
    <cellStyle name="40% - 강조색1 3 2 2 2" xfId="3287"/>
    <cellStyle name="40% - 강조색1 3 2 2 2 2" xfId="12243"/>
    <cellStyle name="40% - 강조색1 3 2 2 3" xfId="12244"/>
    <cellStyle name="40% - 강조색1 3 2 2_3_3관경별 현황" xfId="12245"/>
    <cellStyle name="40% - 강조색1 3 2 3" xfId="3288"/>
    <cellStyle name="40% - 강조색1 3 2 4" xfId="3286"/>
    <cellStyle name="40% - 강조색1 3 2 5" xfId="12246"/>
    <cellStyle name="40% - 강조색1 3 2_004_노동" xfId="3289"/>
    <cellStyle name="40% - 강조색1 3 3" xfId="987"/>
    <cellStyle name="40% - 강조색1 3 3 2" xfId="3290"/>
    <cellStyle name="40% - 강조색1 3 3 2 2" xfId="12247"/>
    <cellStyle name="40% - 강조색1 3 3 3" xfId="4606"/>
    <cellStyle name="40% - 강조색1 3 3 4" xfId="12248"/>
    <cellStyle name="40% - 강조색1 3 3_3_3관경별 현황" xfId="12249"/>
    <cellStyle name="40% - 강조색1 3 4" xfId="3291"/>
    <cellStyle name="40% - 강조색1 3 5" xfId="12250"/>
    <cellStyle name="40% - 강조색1 3 5 2" xfId="12251"/>
    <cellStyle name="40% - 강조색1 3 6" xfId="12252"/>
    <cellStyle name="40% - 강조색1 3 7" xfId="12253"/>
    <cellStyle name="40% - 강조색1 3_3_3관경별 현황" xfId="12254"/>
    <cellStyle name="40% - 강조색1 4" xfId="129"/>
    <cellStyle name="40% - 강조색1 4 2" xfId="3293"/>
    <cellStyle name="40% - 강조색1 4 2 2" xfId="4607"/>
    <cellStyle name="40% - 강조색1 4 2 2 2" xfId="12255"/>
    <cellStyle name="40% - 강조색1 4 2 2 3" xfId="12256"/>
    <cellStyle name="40% - 강조색1 4 2 2_3_3관경별 현황" xfId="12257"/>
    <cellStyle name="40% - 강조색1 4 2 3" xfId="12258"/>
    <cellStyle name="40% - 강조색1 4 2_3_3관경별 현황" xfId="12259"/>
    <cellStyle name="40% - 강조색1 4 3" xfId="3292"/>
    <cellStyle name="40% - 강조색1 4 3 2" xfId="4608"/>
    <cellStyle name="40% - 강조색1 4 3 3" xfId="12260"/>
    <cellStyle name="40% - 강조색1 4 3_3_3관경별 현황" xfId="12261"/>
    <cellStyle name="40% - 강조색1 4 4" xfId="4609"/>
    <cellStyle name="40% - 강조색1 4 4 2" xfId="12262"/>
    <cellStyle name="40% - 강조색1 4 5" xfId="4610"/>
    <cellStyle name="40% - 강조색1 4 6" xfId="12263"/>
    <cellStyle name="40% - 강조색1 4_3_3관경별 현황" xfId="12264"/>
    <cellStyle name="40% - 강조색1 5" xfId="130"/>
    <cellStyle name="40% - 강조색1 5 2" xfId="4611"/>
    <cellStyle name="40% - 강조색1 5 2 2" xfId="12265"/>
    <cellStyle name="40% - 강조색1 5 2 2 2" xfId="12266"/>
    <cellStyle name="40% - 강조색1 5 2 2 3" xfId="12267"/>
    <cellStyle name="40% - 강조색1 5 2 2_3_3관경별 현황" xfId="12268"/>
    <cellStyle name="40% - 강조색1 5 2 3" xfId="12269"/>
    <cellStyle name="40% - 강조색1 5 2_3_3관경별 현황" xfId="12270"/>
    <cellStyle name="40% - 강조색1 5 3" xfId="12271"/>
    <cellStyle name="40% - 강조색1 5 3 2" xfId="12272"/>
    <cellStyle name="40% - 강조색1 5 3 3" xfId="12273"/>
    <cellStyle name="40% - 강조색1 5 3_3_3관경별 현황" xfId="12274"/>
    <cellStyle name="40% - 강조색1 5 4" xfId="12275"/>
    <cellStyle name="40% - 강조색1 5 4 2" xfId="12276"/>
    <cellStyle name="40% - 강조색1 5_3_3관경별 현황" xfId="12277"/>
    <cellStyle name="40% - 강조색1 6" xfId="131"/>
    <cellStyle name="40% - 강조색1 6 2" xfId="3294"/>
    <cellStyle name="40% - 강조색1 6 3" xfId="3295"/>
    <cellStyle name="40% - 강조색1 6 4" xfId="4612"/>
    <cellStyle name="40% - 강조색1 7" xfId="132"/>
    <cellStyle name="40% - 강조색1 7 2" xfId="4613"/>
    <cellStyle name="40% - 강조색1 8" xfId="935"/>
    <cellStyle name="40% - 강조색1 8 10" xfId="21770"/>
    <cellStyle name="40% - 강조색1 8 2" xfId="962"/>
    <cellStyle name="40% - 강조색1 8 2 2" xfId="4400"/>
    <cellStyle name="40% - 강조색1 8 2 2 2" xfId="5552"/>
    <cellStyle name="40% - 강조색1 8 2 2 2 2" xfId="6414"/>
    <cellStyle name="40% - 강조색1 8 2 2 2 2 2" xfId="8136"/>
    <cellStyle name="40% - 강조색1 8 2 2 2 2 2 2" xfId="21179"/>
    <cellStyle name="40% - 강조색1 8 2 2 2 2 3" xfId="8734"/>
    <cellStyle name="40% - 강조색1 8 2 2 2 2 3 2" xfId="19418"/>
    <cellStyle name="40% - 강조색1 8 2 2 2 2 4" xfId="11581"/>
    <cellStyle name="40% - 강조색1 8 2 2 2 2 5" xfId="23040"/>
    <cellStyle name="40% - 강조색1 8 2 2 2 3" xfId="7275"/>
    <cellStyle name="40% - 강조색1 8 2 2 2 3 2" xfId="20318"/>
    <cellStyle name="40% - 강조색1 8 2 2 2 4" xfId="8733"/>
    <cellStyle name="40% - 강조색1 8 2 2 2 4 2" xfId="18557"/>
    <cellStyle name="40% - 강조색1 8 2 2 2 5" xfId="10720"/>
    <cellStyle name="40% - 강조색1 8 2 2 2 6" xfId="22179"/>
    <cellStyle name="40% - 강조색1 8 2 2 3" xfId="5840"/>
    <cellStyle name="40% - 강조색1 8 2 2 3 2" xfId="6701"/>
    <cellStyle name="40% - 강조색1 8 2 2 3 2 2" xfId="8423"/>
    <cellStyle name="40% - 강조색1 8 2 2 3 2 2 2" xfId="21466"/>
    <cellStyle name="40% - 강조색1 8 2 2 3 2 3" xfId="8736"/>
    <cellStyle name="40% - 강조색1 8 2 2 3 2 3 2" xfId="19705"/>
    <cellStyle name="40% - 강조색1 8 2 2 3 2 4" xfId="11868"/>
    <cellStyle name="40% - 강조색1 8 2 2 3 2 5" xfId="23327"/>
    <cellStyle name="40% - 강조색1 8 2 2 3 3" xfId="7562"/>
    <cellStyle name="40% - 강조색1 8 2 2 3 3 2" xfId="20605"/>
    <cellStyle name="40% - 강조색1 8 2 2 3 4" xfId="8735"/>
    <cellStyle name="40% - 강조색1 8 2 2 3 4 2" xfId="18844"/>
    <cellStyle name="40% - 강조색1 8 2 2 3 5" xfId="11007"/>
    <cellStyle name="40% - 강조색1 8 2 2 3 6" xfId="22466"/>
    <cellStyle name="40% - 강조색1 8 2 2 4" xfId="6127"/>
    <cellStyle name="40% - 강조색1 8 2 2 4 2" xfId="7849"/>
    <cellStyle name="40% - 강조색1 8 2 2 4 2 2" xfId="20892"/>
    <cellStyle name="40% - 강조색1 8 2 2 4 3" xfId="8737"/>
    <cellStyle name="40% - 강조색1 8 2 2 4 3 2" xfId="19131"/>
    <cellStyle name="40% - 강조색1 8 2 2 4 4" xfId="11294"/>
    <cellStyle name="40% - 강조색1 8 2 2 4 5" xfId="22753"/>
    <cellStyle name="40% - 강조색1 8 2 2 5" xfId="6988"/>
    <cellStyle name="40% - 강조색1 8 2 2 5 2" xfId="20031"/>
    <cellStyle name="40% - 강조색1 8 2 2 6" xfId="8732"/>
    <cellStyle name="40% - 강조색1 8 2 2 6 2" xfId="18270"/>
    <cellStyle name="40% - 강조색1 8 2 2 7" xfId="10433"/>
    <cellStyle name="40% - 강조색1 8 2 2 8" xfId="21892"/>
    <cellStyle name="40% - 강조색1 8 2 3" xfId="5442"/>
    <cellStyle name="40% - 강조색1 8 2 3 2" xfId="6306"/>
    <cellStyle name="40% - 강조색1 8 2 3 2 2" xfId="8028"/>
    <cellStyle name="40% - 강조색1 8 2 3 2 2 2" xfId="21071"/>
    <cellStyle name="40% - 강조색1 8 2 3 2 3" xfId="8739"/>
    <cellStyle name="40% - 강조색1 8 2 3 2 3 2" xfId="19310"/>
    <cellStyle name="40% - 강조색1 8 2 3 2 4" xfId="11473"/>
    <cellStyle name="40% - 강조색1 8 2 3 2 5" xfId="22932"/>
    <cellStyle name="40% - 강조색1 8 2 3 3" xfId="7167"/>
    <cellStyle name="40% - 강조색1 8 2 3 3 2" xfId="20210"/>
    <cellStyle name="40% - 강조색1 8 2 3 4" xfId="8738"/>
    <cellStyle name="40% - 강조색1 8 2 3 4 2" xfId="18449"/>
    <cellStyle name="40% - 강조색1 8 2 3 5" xfId="10612"/>
    <cellStyle name="40% - 강조색1 8 2 3 6" xfId="22071"/>
    <cellStyle name="40% - 강조색1 8 2 4" xfId="5732"/>
    <cellStyle name="40% - 강조색1 8 2 4 2" xfId="6593"/>
    <cellStyle name="40% - 강조색1 8 2 4 2 2" xfId="8315"/>
    <cellStyle name="40% - 강조색1 8 2 4 2 2 2" xfId="21358"/>
    <cellStyle name="40% - 강조색1 8 2 4 2 3" xfId="8741"/>
    <cellStyle name="40% - 강조색1 8 2 4 2 3 2" xfId="19597"/>
    <cellStyle name="40% - 강조색1 8 2 4 2 4" xfId="11760"/>
    <cellStyle name="40% - 강조색1 8 2 4 2 5" xfId="23219"/>
    <cellStyle name="40% - 강조색1 8 2 4 3" xfId="7454"/>
    <cellStyle name="40% - 강조색1 8 2 4 3 2" xfId="20497"/>
    <cellStyle name="40% - 강조색1 8 2 4 4" xfId="8740"/>
    <cellStyle name="40% - 강조색1 8 2 4 4 2" xfId="18736"/>
    <cellStyle name="40% - 강조색1 8 2 4 5" xfId="10899"/>
    <cellStyle name="40% - 강조색1 8 2 4 6" xfId="22358"/>
    <cellStyle name="40% - 강조색1 8 2 5" xfId="6019"/>
    <cellStyle name="40% - 강조색1 8 2 5 2" xfId="7741"/>
    <cellStyle name="40% - 강조색1 8 2 5 2 2" xfId="20784"/>
    <cellStyle name="40% - 강조색1 8 2 5 3" xfId="8742"/>
    <cellStyle name="40% - 강조색1 8 2 5 3 2" xfId="19023"/>
    <cellStyle name="40% - 강조색1 8 2 5 4" xfId="11186"/>
    <cellStyle name="40% - 강조색1 8 2 5 5" xfId="22645"/>
    <cellStyle name="40% - 강조색1 8 2 6" xfId="6880"/>
    <cellStyle name="40% - 강조색1 8 2 6 2" xfId="19921"/>
    <cellStyle name="40% - 강조색1 8 2 7" xfId="8731"/>
    <cellStyle name="40% - 강조색1 8 2 7 2" xfId="18164"/>
    <cellStyle name="40% - 강조색1 8 2 8" xfId="10325"/>
    <cellStyle name="40% - 강조색1 8 2 9" xfId="21784"/>
    <cellStyle name="40% - 강조색1 8 3" xfId="4386"/>
    <cellStyle name="40% - 강조색1 8 3 2" xfId="5538"/>
    <cellStyle name="40% - 강조색1 8 3 2 2" xfId="6400"/>
    <cellStyle name="40% - 강조색1 8 3 2 2 2" xfId="8122"/>
    <cellStyle name="40% - 강조색1 8 3 2 2 2 2" xfId="21165"/>
    <cellStyle name="40% - 강조색1 8 3 2 2 3" xfId="8745"/>
    <cellStyle name="40% - 강조색1 8 3 2 2 3 2" xfId="19404"/>
    <cellStyle name="40% - 강조색1 8 3 2 2 4" xfId="11567"/>
    <cellStyle name="40% - 강조색1 8 3 2 2 5" xfId="23026"/>
    <cellStyle name="40% - 강조색1 8 3 2 3" xfId="7261"/>
    <cellStyle name="40% - 강조색1 8 3 2 3 2" xfId="20304"/>
    <cellStyle name="40% - 강조색1 8 3 2 4" xfId="8744"/>
    <cellStyle name="40% - 강조색1 8 3 2 4 2" xfId="18543"/>
    <cellStyle name="40% - 강조색1 8 3 2 5" xfId="10706"/>
    <cellStyle name="40% - 강조색1 8 3 2 6" xfId="22165"/>
    <cellStyle name="40% - 강조색1 8 3 3" xfId="5826"/>
    <cellStyle name="40% - 강조색1 8 3 3 2" xfId="6687"/>
    <cellStyle name="40% - 강조색1 8 3 3 2 2" xfId="8409"/>
    <cellStyle name="40% - 강조색1 8 3 3 2 2 2" xfId="21452"/>
    <cellStyle name="40% - 강조색1 8 3 3 2 3" xfId="8747"/>
    <cellStyle name="40% - 강조색1 8 3 3 2 3 2" xfId="19691"/>
    <cellStyle name="40% - 강조색1 8 3 3 2 4" xfId="11854"/>
    <cellStyle name="40% - 강조색1 8 3 3 2 5" xfId="23313"/>
    <cellStyle name="40% - 강조색1 8 3 3 3" xfId="7548"/>
    <cellStyle name="40% - 강조색1 8 3 3 3 2" xfId="20591"/>
    <cellStyle name="40% - 강조색1 8 3 3 4" xfId="8746"/>
    <cellStyle name="40% - 강조색1 8 3 3 4 2" xfId="18830"/>
    <cellStyle name="40% - 강조색1 8 3 3 5" xfId="10993"/>
    <cellStyle name="40% - 강조색1 8 3 3 6" xfId="22452"/>
    <cellStyle name="40% - 강조색1 8 3 4" xfId="6113"/>
    <cellStyle name="40% - 강조색1 8 3 4 2" xfId="7835"/>
    <cellStyle name="40% - 강조색1 8 3 4 2 2" xfId="20878"/>
    <cellStyle name="40% - 강조색1 8 3 4 3" xfId="8748"/>
    <cellStyle name="40% - 강조색1 8 3 4 3 2" xfId="19117"/>
    <cellStyle name="40% - 강조색1 8 3 4 4" xfId="11280"/>
    <cellStyle name="40% - 강조색1 8 3 4 5" xfId="22739"/>
    <cellStyle name="40% - 강조색1 8 3 5" xfId="6974"/>
    <cellStyle name="40% - 강조색1 8 3 5 2" xfId="20017"/>
    <cellStyle name="40% - 강조색1 8 3 6" xfId="8743"/>
    <cellStyle name="40% - 강조색1 8 3 6 2" xfId="18256"/>
    <cellStyle name="40% - 강조색1 8 3 7" xfId="10419"/>
    <cellStyle name="40% - 강조색1 8 3 8" xfId="21878"/>
    <cellStyle name="40% - 강조색1 8 4" xfId="5428"/>
    <cellStyle name="40% - 강조색1 8 4 2" xfId="6292"/>
    <cellStyle name="40% - 강조색1 8 4 2 2" xfId="8014"/>
    <cellStyle name="40% - 강조색1 8 4 2 2 2" xfId="21057"/>
    <cellStyle name="40% - 강조색1 8 4 2 3" xfId="8750"/>
    <cellStyle name="40% - 강조색1 8 4 2 3 2" xfId="19296"/>
    <cellStyle name="40% - 강조색1 8 4 2 4" xfId="11459"/>
    <cellStyle name="40% - 강조색1 8 4 2 5" xfId="22918"/>
    <cellStyle name="40% - 강조색1 8 4 3" xfId="7153"/>
    <cellStyle name="40% - 강조색1 8 4 3 2" xfId="20196"/>
    <cellStyle name="40% - 강조색1 8 4 4" xfId="8749"/>
    <cellStyle name="40% - 강조색1 8 4 4 2" xfId="18435"/>
    <cellStyle name="40% - 강조색1 8 4 5" xfId="10598"/>
    <cellStyle name="40% - 강조색1 8 4 6" xfId="22057"/>
    <cellStyle name="40% - 강조색1 8 5" xfId="5718"/>
    <cellStyle name="40% - 강조색1 8 5 2" xfId="6579"/>
    <cellStyle name="40% - 강조색1 8 5 2 2" xfId="8301"/>
    <cellStyle name="40% - 강조색1 8 5 2 2 2" xfId="21344"/>
    <cellStyle name="40% - 강조색1 8 5 2 3" xfId="8752"/>
    <cellStyle name="40% - 강조색1 8 5 2 3 2" xfId="19583"/>
    <cellStyle name="40% - 강조색1 8 5 2 4" xfId="11746"/>
    <cellStyle name="40% - 강조색1 8 5 2 5" xfId="23205"/>
    <cellStyle name="40% - 강조색1 8 5 3" xfId="7440"/>
    <cellStyle name="40% - 강조색1 8 5 3 2" xfId="20483"/>
    <cellStyle name="40% - 강조색1 8 5 4" xfId="8751"/>
    <cellStyle name="40% - 강조색1 8 5 4 2" xfId="18722"/>
    <cellStyle name="40% - 강조색1 8 5 5" xfId="10885"/>
    <cellStyle name="40% - 강조색1 8 5 6" xfId="22344"/>
    <cellStyle name="40% - 강조색1 8 6" xfId="6005"/>
    <cellStyle name="40% - 강조색1 8 6 2" xfId="7727"/>
    <cellStyle name="40% - 강조색1 8 6 2 2" xfId="20770"/>
    <cellStyle name="40% - 강조색1 8 6 3" xfId="8753"/>
    <cellStyle name="40% - 강조색1 8 6 3 2" xfId="19009"/>
    <cellStyle name="40% - 강조색1 8 6 4" xfId="11172"/>
    <cellStyle name="40% - 강조색1 8 6 5" xfId="22631"/>
    <cellStyle name="40% - 강조색1 8 7" xfId="6866"/>
    <cellStyle name="40% - 강조색1 8 7 2" xfId="19907"/>
    <cellStyle name="40% - 강조색1 8 8" xfId="8730"/>
    <cellStyle name="40% - 강조색1 8 8 2" xfId="18150"/>
    <cellStyle name="40% - 강조색1 8 9" xfId="10311"/>
    <cellStyle name="40% - 강조색1 9" xfId="4614"/>
    <cellStyle name="40% - 강조색2" xfId="133" builtinId="35" customBuiltin="1"/>
    <cellStyle name="40% - 강조색2 10" xfId="12278"/>
    <cellStyle name="40% - 강조색2 2" xfId="134"/>
    <cellStyle name="40% - 강조색2 2 2" xfId="135"/>
    <cellStyle name="40% - 강조색2 2 2 2" xfId="136"/>
    <cellStyle name="40% - 강조색2 2 2 2 2" xfId="4615"/>
    <cellStyle name="40% - 강조색2 2 2 2 2 2" xfId="12279"/>
    <cellStyle name="40% - 강조색2 2 2 2 3" xfId="12280"/>
    <cellStyle name="40% - 강조색2 2 2 3" xfId="3297"/>
    <cellStyle name="40% - 강조색2 2 2 3 2" xfId="3298"/>
    <cellStyle name="40% - 강조색2 2 2 3 3" xfId="3299"/>
    <cellStyle name="40% - 강조색2 2 2 3 4" xfId="4616"/>
    <cellStyle name="40% - 강조색2 2 2 4" xfId="3300"/>
    <cellStyle name="40% - 강조색2 2 2 4 2" xfId="4617"/>
    <cellStyle name="40% - 강조색2 2 2 5" xfId="3296"/>
    <cellStyle name="40% - 강조색2 2 2 5 2" xfId="12281"/>
    <cellStyle name="40% - 강조색2 2 2 6" xfId="12282"/>
    <cellStyle name="40% - 강조색2 2 2_012_보건및사회보장" xfId="3301"/>
    <cellStyle name="40% - 강조색2 2 3" xfId="137"/>
    <cellStyle name="40% - 강조색2 2 3 2" xfId="3302"/>
    <cellStyle name="40% - 강조색2 2 3 2 2" xfId="12283"/>
    <cellStyle name="40% - 강조색2 2 4" xfId="138"/>
    <cellStyle name="40% - 강조색2 2 5" xfId="139"/>
    <cellStyle name="40% - 강조색2 2 6" xfId="140"/>
    <cellStyle name="40% - 강조색2 2 6 2" xfId="12284"/>
    <cellStyle name="40% - 강조색2 2 6 2 2" xfId="19898"/>
    <cellStyle name="40% - 강조색2 2 6 3" xfId="12285"/>
    <cellStyle name="40% - 강조색2 2 6 3 2" xfId="19874"/>
    <cellStyle name="40% - 강조색2 2_014_교육및문화" xfId="3303"/>
    <cellStyle name="40% - 강조색2 3" xfId="141"/>
    <cellStyle name="40% - 강조색2 3 2" xfId="142"/>
    <cellStyle name="40% - 강조색2 3 2 2" xfId="988"/>
    <cellStyle name="40% - 강조색2 3 2 2 2" xfId="3305"/>
    <cellStyle name="40% - 강조색2 3 2 2 2 2" xfId="12286"/>
    <cellStyle name="40% - 강조색2 3 2 2 3" xfId="12287"/>
    <cellStyle name="40% - 강조색2 3 2 3" xfId="3306"/>
    <cellStyle name="40% - 강조색2 3 2 4" xfId="3304"/>
    <cellStyle name="40% - 강조색2 3 2 5" xfId="12288"/>
    <cellStyle name="40% - 강조색2 3 2_004_노동" xfId="3307"/>
    <cellStyle name="40% - 강조색2 3 3" xfId="989"/>
    <cellStyle name="40% - 강조색2 3 3 2" xfId="3308"/>
    <cellStyle name="40% - 강조색2 3 3 2 2" xfId="12289"/>
    <cellStyle name="40% - 강조색2 3 3 3" xfId="4618"/>
    <cellStyle name="40% - 강조색2 3 3 4" xfId="12290"/>
    <cellStyle name="40% - 강조색2 3 4" xfId="3309"/>
    <cellStyle name="40% - 강조색2 3 5" xfId="12291"/>
    <cellStyle name="40% - 강조색2 3 6" xfId="12292"/>
    <cellStyle name="40% - 강조색2 3 7" xfId="12293"/>
    <cellStyle name="40% - 강조색2 4" xfId="143"/>
    <cellStyle name="40% - 강조색2 4 2" xfId="3311"/>
    <cellStyle name="40% - 강조색2 4 2 2" xfId="4619"/>
    <cellStyle name="40% - 강조색2 4 3" xfId="3310"/>
    <cellStyle name="40% - 강조색2 4 3 2" xfId="4620"/>
    <cellStyle name="40% - 강조색2 4 3 3" xfId="12294"/>
    <cellStyle name="40% - 강조색2 4 4" xfId="4621"/>
    <cellStyle name="40% - 강조색2 4 5" xfId="4622"/>
    <cellStyle name="40% - 강조색2 4 6" xfId="12295"/>
    <cellStyle name="40% - 강조색2 5" xfId="144"/>
    <cellStyle name="40% - 강조색2 5 2" xfId="4623"/>
    <cellStyle name="40% - 강조색2 5 2 2" xfId="12296"/>
    <cellStyle name="40% - 강조색2 5 3" xfId="12297"/>
    <cellStyle name="40% - 강조색2 5 4" xfId="12298"/>
    <cellStyle name="40% - 강조색2 6" xfId="145"/>
    <cellStyle name="40% - 강조색2 6 2" xfId="3312"/>
    <cellStyle name="40% - 강조색2 6 3" xfId="3313"/>
    <cellStyle name="40% - 강조색2 6 4" xfId="4624"/>
    <cellStyle name="40% - 강조색2 7" xfId="146"/>
    <cellStyle name="40% - 강조색2 7 2" xfId="4625"/>
    <cellStyle name="40% - 강조색2 8" xfId="939"/>
    <cellStyle name="40% - 강조색2 8 10" xfId="21772"/>
    <cellStyle name="40% - 강조색2 8 2" xfId="964"/>
    <cellStyle name="40% - 강조색2 8 2 2" xfId="4402"/>
    <cellStyle name="40% - 강조색2 8 2 2 2" xfId="5554"/>
    <cellStyle name="40% - 강조색2 8 2 2 2 2" xfId="6416"/>
    <cellStyle name="40% - 강조색2 8 2 2 2 2 2" xfId="8138"/>
    <cellStyle name="40% - 강조색2 8 2 2 2 2 2 2" xfId="21181"/>
    <cellStyle name="40% - 강조색2 8 2 2 2 2 3" xfId="8758"/>
    <cellStyle name="40% - 강조색2 8 2 2 2 2 3 2" xfId="19420"/>
    <cellStyle name="40% - 강조색2 8 2 2 2 2 4" xfId="11583"/>
    <cellStyle name="40% - 강조색2 8 2 2 2 2 5" xfId="23042"/>
    <cellStyle name="40% - 강조색2 8 2 2 2 3" xfId="7277"/>
    <cellStyle name="40% - 강조색2 8 2 2 2 3 2" xfId="20320"/>
    <cellStyle name="40% - 강조색2 8 2 2 2 4" xfId="8757"/>
    <cellStyle name="40% - 강조색2 8 2 2 2 4 2" xfId="18559"/>
    <cellStyle name="40% - 강조색2 8 2 2 2 5" xfId="10722"/>
    <cellStyle name="40% - 강조색2 8 2 2 2 6" xfId="22181"/>
    <cellStyle name="40% - 강조색2 8 2 2 3" xfId="5842"/>
    <cellStyle name="40% - 강조색2 8 2 2 3 2" xfId="6703"/>
    <cellStyle name="40% - 강조색2 8 2 2 3 2 2" xfId="8425"/>
    <cellStyle name="40% - 강조색2 8 2 2 3 2 2 2" xfId="21468"/>
    <cellStyle name="40% - 강조색2 8 2 2 3 2 3" xfId="8760"/>
    <cellStyle name="40% - 강조색2 8 2 2 3 2 3 2" xfId="19707"/>
    <cellStyle name="40% - 강조색2 8 2 2 3 2 4" xfId="11870"/>
    <cellStyle name="40% - 강조색2 8 2 2 3 2 5" xfId="23329"/>
    <cellStyle name="40% - 강조색2 8 2 2 3 3" xfId="7564"/>
    <cellStyle name="40% - 강조색2 8 2 2 3 3 2" xfId="20607"/>
    <cellStyle name="40% - 강조색2 8 2 2 3 4" xfId="8759"/>
    <cellStyle name="40% - 강조색2 8 2 2 3 4 2" xfId="18846"/>
    <cellStyle name="40% - 강조색2 8 2 2 3 5" xfId="11009"/>
    <cellStyle name="40% - 강조색2 8 2 2 3 6" xfId="22468"/>
    <cellStyle name="40% - 강조색2 8 2 2 4" xfId="6129"/>
    <cellStyle name="40% - 강조색2 8 2 2 4 2" xfId="7851"/>
    <cellStyle name="40% - 강조색2 8 2 2 4 2 2" xfId="20894"/>
    <cellStyle name="40% - 강조색2 8 2 2 4 3" xfId="8761"/>
    <cellStyle name="40% - 강조색2 8 2 2 4 3 2" xfId="19133"/>
    <cellStyle name="40% - 강조색2 8 2 2 4 4" xfId="11296"/>
    <cellStyle name="40% - 강조색2 8 2 2 4 5" xfId="22755"/>
    <cellStyle name="40% - 강조색2 8 2 2 5" xfId="6990"/>
    <cellStyle name="40% - 강조색2 8 2 2 5 2" xfId="20033"/>
    <cellStyle name="40% - 강조색2 8 2 2 6" xfId="8756"/>
    <cellStyle name="40% - 강조색2 8 2 2 6 2" xfId="18272"/>
    <cellStyle name="40% - 강조색2 8 2 2 7" xfId="10435"/>
    <cellStyle name="40% - 강조색2 8 2 2 8" xfId="21894"/>
    <cellStyle name="40% - 강조색2 8 2 3" xfId="5444"/>
    <cellStyle name="40% - 강조색2 8 2 3 2" xfId="6308"/>
    <cellStyle name="40% - 강조색2 8 2 3 2 2" xfId="8030"/>
    <cellStyle name="40% - 강조색2 8 2 3 2 2 2" xfId="21073"/>
    <cellStyle name="40% - 강조색2 8 2 3 2 3" xfId="8763"/>
    <cellStyle name="40% - 강조색2 8 2 3 2 3 2" xfId="19312"/>
    <cellStyle name="40% - 강조색2 8 2 3 2 4" xfId="11475"/>
    <cellStyle name="40% - 강조색2 8 2 3 2 5" xfId="22934"/>
    <cellStyle name="40% - 강조색2 8 2 3 3" xfId="7169"/>
    <cellStyle name="40% - 강조색2 8 2 3 3 2" xfId="20212"/>
    <cellStyle name="40% - 강조색2 8 2 3 4" xfId="8762"/>
    <cellStyle name="40% - 강조색2 8 2 3 4 2" xfId="18451"/>
    <cellStyle name="40% - 강조색2 8 2 3 5" xfId="10614"/>
    <cellStyle name="40% - 강조색2 8 2 3 6" xfId="22073"/>
    <cellStyle name="40% - 강조색2 8 2 4" xfId="5734"/>
    <cellStyle name="40% - 강조색2 8 2 4 2" xfId="6595"/>
    <cellStyle name="40% - 강조색2 8 2 4 2 2" xfId="8317"/>
    <cellStyle name="40% - 강조색2 8 2 4 2 2 2" xfId="21360"/>
    <cellStyle name="40% - 강조색2 8 2 4 2 3" xfId="8765"/>
    <cellStyle name="40% - 강조색2 8 2 4 2 3 2" xfId="19599"/>
    <cellStyle name="40% - 강조색2 8 2 4 2 4" xfId="11762"/>
    <cellStyle name="40% - 강조색2 8 2 4 2 5" xfId="23221"/>
    <cellStyle name="40% - 강조색2 8 2 4 3" xfId="7456"/>
    <cellStyle name="40% - 강조색2 8 2 4 3 2" xfId="20499"/>
    <cellStyle name="40% - 강조색2 8 2 4 4" xfId="8764"/>
    <cellStyle name="40% - 강조색2 8 2 4 4 2" xfId="18738"/>
    <cellStyle name="40% - 강조색2 8 2 4 5" xfId="10901"/>
    <cellStyle name="40% - 강조색2 8 2 4 6" xfId="22360"/>
    <cellStyle name="40% - 강조색2 8 2 5" xfId="6021"/>
    <cellStyle name="40% - 강조색2 8 2 5 2" xfId="7743"/>
    <cellStyle name="40% - 강조색2 8 2 5 2 2" xfId="20786"/>
    <cellStyle name="40% - 강조색2 8 2 5 3" xfId="8766"/>
    <cellStyle name="40% - 강조색2 8 2 5 3 2" xfId="19025"/>
    <cellStyle name="40% - 강조색2 8 2 5 4" xfId="11188"/>
    <cellStyle name="40% - 강조색2 8 2 5 5" xfId="22647"/>
    <cellStyle name="40% - 강조색2 8 2 6" xfId="6882"/>
    <cellStyle name="40% - 강조색2 8 2 6 2" xfId="19923"/>
    <cellStyle name="40% - 강조색2 8 2 7" xfId="8755"/>
    <cellStyle name="40% - 강조색2 8 2 7 2" xfId="18166"/>
    <cellStyle name="40% - 강조색2 8 2 8" xfId="10327"/>
    <cellStyle name="40% - 강조색2 8 2 9" xfId="21786"/>
    <cellStyle name="40% - 강조색2 8 3" xfId="4388"/>
    <cellStyle name="40% - 강조색2 8 3 2" xfId="5540"/>
    <cellStyle name="40% - 강조색2 8 3 2 2" xfId="6402"/>
    <cellStyle name="40% - 강조색2 8 3 2 2 2" xfId="8124"/>
    <cellStyle name="40% - 강조색2 8 3 2 2 2 2" xfId="21167"/>
    <cellStyle name="40% - 강조색2 8 3 2 2 3" xfId="8769"/>
    <cellStyle name="40% - 강조색2 8 3 2 2 3 2" xfId="19406"/>
    <cellStyle name="40% - 강조색2 8 3 2 2 4" xfId="11569"/>
    <cellStyle name="40% - 강조색2 8 3 2 2 5" xfId="23028"/>
    <cellStyle name="40% - 강조색2 8 3 2 3" xfId="7263"/>
    <cellStyle name="40% - 강조색2 8 3 2 3 2" xfId="20306"/>
    <cellStyle name="40% - 강조색2 8 3 2 4" xfId="8768"/>
    <cellStyle name="40% - 강조색2 8 3 2 4 2" xfId="18545"/>
    <cellStyle name="40% - 강조색2 8 3 2 5" xfId="10708"/>
    <cellStyle name="40% - 강조색2 8 3 2 6" xfId="22167"/>
    <cellStyle name="40% - 강조색2 8 3 3" xfId="5828"/>
    <cellStyle name="40% - 강조색2 8 3 3 2" xfId="6689"/>
    <cellStyle name="40% - 강조색2 8 3 3 2 2" xfId="8411"/>
    <cellStyle name="40% - 강조색2 8 3 3 2 2 2" xfId="21454"/>
    <cellStyle name="40% - 강조색2 8 3 3 2 3" xfId="8771"/>
    <cellStyle name="40% - 강조색2 8 3 3 2 3 2" xfId="19693"/>
    <cellStyle name="40% - 강조색2 8 3 3 2 4" xfId="11856"/>
    <cellStyle name="40% - 강조색2 8 3 3 2 5" xfId="23315"/>
    <cellStyle name="40% - 강조색2 8 3 3 3" xfId="7550"/>
    <cellStyle name="40% - 강조색2 8 3 3 3 2" xfId="20593"/>
    <cellStyle name="40% - 강조색2 8 3 3 4" xfId="8770"/>
    <cellStyle name="40% - 강조색2 8 3 3 4 2" xfId="18832"/>
    <cellStyle name="40% - 강조색2 8 3 3 5" xfId="10995"/>
    <cellStyle name="40% - 강조색2 8 3 3 6" xfId="22454"/>
    <cellStyle name="40% - 강조색2 8 3 4" xfId="6115"/>
    <cellStyle name="40% - 강조색2 8 3 4 2" xfId="7837"/>
    <cellStyle name="40% - 강조색2 8 3 4 2 2" xfId="20880"/>
    <cellStyle name="40% - 강조색2 8 3 4 3" xfId="8772"/>
    <cellStyle name="40% - 강조색2 8 3 4 3 2" xfId="19119"/>
    <cellStyle name="40% - 강조색2 8 3 4 4" xfId="11282"/>
    <cellStyle name="40% - 강조색2 8 3 4 5" xfId="22741"/>
    <cellStyle name="40% - 강조색2 8 3 5" xfId="6976"/>
    <cellStyle name="40% - 강조색2 8 3 5 2" xfId="20019"/>
    <cellStyle name="40% - 강조색2 8 3 6" xfId="8767"/>
    <cellStyle name="40% - 강조색2 8 3 6 2" xfId="18258"/>
    <cellStyle name="40% - 강조색2 8 3 7" xfId="10421"/>
    <cellStyle name="40% - 강조색2 8 3 8" xfId="21880"/>
    <cellStyle name="40% - 강조색2 8 4" xfId="5430"/>
    <cellStyle name="40% - 강조색2 8 4 2" xfId="6294"/>
    <cellStyle name="40% - 강조색2 8 4 2 2" xfId="8016"/>
    <cellStyle name="40% - 강조색2 8 4 2 2 2" xfId="21059"/>
    <cellStyle name="40% - 강조색2 8 4 2 3" xfId="8774"/>
    <cellStyle name="40% - 강조색2 8 4 2 3 2" xfId="19298"/>
    <cellStyle name="40% - 강조색2 8 4 2 4" xfId="11461"/>
    <cellStyle name="40% - 강조색2 8 4 2 5" xfId="22920"/>
    <cellStyle name="40% - 강조색2 8 4 3" xfId="7155"/>
    <cellStyle name="40% - 강조색2 8 4 3 2" xfId="20198"/>
    <cellStyle name="40% - 강조색2 8 4 4" xfId="8773"/>
    <cellStyle name="40% - 강조색2 8 4 4 2" xfId="18437"/>
    <cellStyle name="40% - 강조색2 8 4 5" xfId="10600"/>
    <cellStyle name="40% - 강조색2 8 4 6" xfId="22059"/>
    <cellStyle name="40% - 강조색2 8 5" xfId="5720"/>
    <cellStyle name="40% - 강조색2 8 5 2" xfId="6581"/>
    <cellStyle name="40% - 강조색2 8 5 2 2" xfId="8303"/>
    <cellStyle name="40% - 강조색2 8 5 2 2 2" xfId="21346"/>
    <cellStyle name="40% - 강조색2 8 5 2 3" xfId="8776"/>
    <cellStyle name="40% - 강조색2 8 5 2 3 2" xfId="19585"/>
    <cellStyle name="40% - 강조색2 8 5 2 4" xfId="11748"/>
    <cellStyle name="40% - 강조색2 8 5 2 5" xfId="23207"/>
    <cellStyle name="40% - 강조색2 8 5 3" xfId="7442"/>
    <cellStyle name="40% - 강조색2 8 5 3 2" xfId="20485"/>
    <cellStyle name="40% - 강조색2 8 5 4" xfId="8775"/>
    <cellStyle name="40% - 강조색2 8 5 4 2" xfId="18724"/>
    <cellStyle name="40% - 강조색2 8 5 5" xfId="10887"/>
    <cellStyle name="40% - 강조색2 8 5 6" xfId="22346"/>
    <cellStyle name="40% - 강조색2 8 6" xfId="6007"/>
    <cellStyle name="40% - 강조색2 8 6 2" xfId="7729"/>
    <cellStyle name="40% - 강조색2 8 6 2 2" xfId="20772"/>
    <cellStyle name="40% - 강조색2 8 6 3" xfId="8777"/>
    <cellStyle name="40% - 강조색2 8 6 3 2" xfId="19011"/>
    <cellStyle name="40% - 강조색2 8 6 4" xfId="11174"/>
    <cellStyle name="40% - 강조색2 8 6 5" xfId="22633"/>
    <cellStyle name="40% - 강조색2 8 7" xfId="6868"/>
    <cellStyle name="40% - 강조색2 8 7 2" xfId="19909"/>
    <cellStyle name="40% - 강조색2 8 8" xfId="8754"/>
    <cellStyle name="40% - 강조색2 8 8 2" xfId="18152"/>
    <cellStyle name="40% - 강조색2 8 9" xfId="10313"/>
    <cellStyle name="40% - 강조색2 9" xfId="4626"/>
    <cellStyle name="40% - 강조색3" xfId="147" builtinId="39" customBuiltin="1"/>
    <cellStyle name="40% - 강조색3 10" xfId="12299"/>
    <cellStyle name="40% - 강조색3 2" xfId="148"/>
    <cellStyle name="40% - 강조색3 2 10" xfId="4627"/>
    <cellStyle name="40% - 강조색3 2 2" xfId="149"/>
    <cellStyle name="40% - 강조색3 2 2 2" xfId="150"/>
    <cellStyle name="40% - 강조색3 2 2 2 2" xfId="4628"/>
    <cellStyle name="40% - 강조색3 2 2 2 2 2" xfId="12300"/>
    <cellStyle name="40% - 강조색3 2 2 2 3" xfId="12301"/>
    <cellStyle name="40% - 강조색3 2 2 3" xfId="3315"/>
    <cellStyle name="40% - 강조색3 2 2 3 2" xfId="3316"/>
    <cellStyle name="40% - 강조색3 2 2 3 3" xfId="3317"/>
    <cellStyle name="40% - 강조색3 2 2 3 4" xfId="4629"/>
    <cellStyle name="40% - 강조색3 2 2 4" xfId="3318"/>
    <cellStyle name="40% - 강조색3 2 2 4 2" xfId="4630"/>
    <cellStyle name="40% - 강조색3 2 2 5" xfId="3314"/>
    <cellStyle name="40% - 강조색3 2 2 5 2" xfId="12302"/>
    <cellStyle name="40% - 강조색3 2 2 6" xfId="12303"/>
    <cellStyle name="40% - 강조색3 2 2_012_보건및사회보장" xfId="3319"/>
    <cellStyle name="40% - 강조색3 2 3" xfId="151"/>
    <cellStyle name="40% - 강조색3 2 3 2" xfId="3320"/>
    <cellStyle name="40% - 강조색3 2 3 2 2" xfId="12304"/>
    <cellStyle name="40% - 강조색3 2 3 3" xfId="4631"/>
    <cellStyle name="40% - 강조색3 2 4" xfId="152"/>
    <cellStyle name="40% - 강조색3 2 4 2" xfId="4632"/>
    <cellStyle name="40% - 강조색3 2 5" xfId="153"/>
    <cellStyle name="40% - 강조색3 2 5 2" xfId="4633"/>
    <cellStyle name="40% - 강조색3 2 6" xfId="154"/>
    <cellStyle name="40% - 강조색3 2 6 2" xfId="4634"/>
    <cellStyle name="40% - 강조색3 2 6 3" xfId="12305"/>
    <cellStyle name="40% - 강조색3 2 6 4" xfId="19875"/>
    <cellStyle name="40% - 강조색3 2 7" xfId="4635"/>
    <cellStyle name="40% - 강조색3 2 8" xfId="4636"/>
    <cellStyle name="40% - 강조색3 2 9" xfId="4637"/>
    <cellStyle name="40% - 강조색3 2_014_교육및문화" xfId="3321"/>
    <cellStyle name="40% - 강조색3 3" xfId="155"/>
    <cellStyle name="40% - 강조색3 3 2" xfId="156"/>
    <cellStyle name="40% - 강조색3 3 2 2" xfId="990"/>
    <cellStyle name="40% - 강조색3 3 2 2 2" xfId="3323"/>
    <cellStyle name="40% - 강조색3 3 2 2 2 2" xfId="12306"/>
    <cellStyle name="40% - 강조색3 3 2 2 3" xfId="12307"/>
    <cellStyle name="40% - 강조색3 3 2 3" xfId="3324"/>
    <cellStyle name="40% - 강조색3 3 2 4" xfId="3322"/>
    <cellStyle name="40% - 강조색3 3 2 5" xfId="12308"/>
    <cellStyle name="40% - 강조색3 3 2_004_노동" xfId="3325"/>
    <cellStyle name="40% - 강조색3 3 3" xfId="991"/>
    <cellStyle name="40% - 강조색3 3 3 2" xfId="3326"/>
    <cellStyle name="40% - 강조색3 3 3 2 2" xfId="12309"/>
    <cellStyle name="40% - 강조색3 3 3 3" xfId="4638"/>
    <cellStyle name="40% - 강조색3 3 3 4" xfId="12310"/>
    <cellStyle name="40% - 강조색3 3 4" xfId="3327"/>
    <cellStyle name="40% - 강조색3 3 5" xfId="12311"/>
    <cellStyle name="40% - 강조색3 3 6" xfId="12312"/>
    <cellStyle name="40% - 강조색3 3 7" xfId="12313"/>
    <cellStyle name="40% - 강조색3 4" xfId="157"/>
    <cellStyle name="40% - 강조색3 4 2" xfId="3329"/>
    <cellStyle name="40% - 강조색3 4 2 2" xfId="4639"/>
    <cellStyle name="40% - 강조색3 4 3" xfId="3328"/>
    <cellStyle name="40% - 강조색3 4 3 2" xfId="4640"/>
    <cellStyle name="40% - 강조색3 4 3 3" xfId="12314"/>
    <cellStyle name="40% - 강조색3 4 4" xfId="4641"/>
    <cellStyle name="40% - 강조색3 4 5" xfId="4642"/>
    <cellStyle name="40% - 강조색3 4 6" xfId="12315"/>
    <cellStyle name="40% - 강조색3 5" xfId="158"/>
    <cellStyle name="40% - 강조색3 5 2" xfId="4643"/>
    <cellStyle name="40% - 강조색3 5 2 2" xfId="12316"/>
    <cellStyle name="40% - 강조색3 5 3" xfId="12317"/>
    <cellStyle name="40% - 강조색3 5 4" xfId="12318"/>
    <cellStyle name="40% - 강조색3 6" xfId="159"/>
    <cellStyle name="40% - 강조색3 6 2" xfId="3330"/>
    <cellStyle name="40% - 강조색3 6 3" xfId="3331"/>
    <cellStyle name="40% - 강조색3 6 4" xfId="4644"/>
    <cellStyle name="40% - 강조색3 7" xfId="160"/>
    <cellStyle name="40% - 강조색3 7 2" xfId="4645"/>
    <cellStyle name="40% - 강조색3 8" xfId="943"/>
    <cellStyle name="40% - 강조색3 8 10" xfId="21774"/>
    <cellStyle name="40% - 강조색3 8 2" xfId="966"/>
    <cellStyle name="40% - 강조색3 8 2 2" xfId="4404"/>
    <cellStyle name="40% - 강조색3 8 2 2 2" xfId="5556"/>
    <cellStyle name="40% - 강조색3 8 2 2 2 2" xfId="6418"/>
    <cellStyle name="40% - 강조색3 8 2 2 2 2 2" xfId="8140"/>
    <cellStyle name="40% - 강조색3 8 2 2 2 2 2 2" xfId="21183"/>
    <cellStyle name="40% - 강조색3 8 2 2 2 2 3" xfId="8782"/>
    <cellStyle name="40% - 강조색3 8 2 2 2 2 3 2" xfId="19422"/>
    <cellStyle name="40% - 강조색3 8 2 2 2 2 4" xfId="11585"/>
    <cellStyle name="40% - 강조색3 8 2 2 2 2 5" xfId="23044"/>
    <cellStyle name="40% - 강조색3 8 2 2 2 3" xfId="7279"/>
    <cellStyle name="40% - 강조색3 8 2 2 2 3 2" xfId="20322"/>
    <cellStyle name="40% - 강조색3 8 2 2 2 4" xfId="8781"/>
    <cellStyle name="40% - 강조색3 8 2 2 2 4 2" xfId="18561"/>
    <cellStyle name="40% - 강조색3 8 2 2 2 5" xfId="10724"/>
    <cellStyle name="40% - 강조색3 8 2 2 2 6" xfId="22183"/>
    <cellStyle name="40% - 강조색3 8 2 2 3" xfId="5844"/>
    <cellStyle name="40% - 강조색3 8 2 2 3 2" xfId="6705"/>
    <cellStyle name="40% - 강조색3 8 2 2 3 2 2" xfId="8427"/>
    <cellStyle name="40% - 강조색3 8 2 2 3 2 2 2" xfId="21470"/>
    <cellStyle name="40% - 강조색3 8 2 2 3 2 3" xfId="8784"/>
    <cellStyle name="40% - 강조색3 8 2 2 3 2 3 2" xfId="19709"/>
    <cellStyle name="40% - 강조색3 8 2 2 3 2 4" xfId="11872"/>
    <cellStyle name="40% - 강조색3 8 2 2 3 2 5" xfId="23331"/>
    <cellStyle name="40% - 강조색3 8 2 2 3 3" xfId="7566"/>
    <cellStyle name="40% - 강조색3 8 2 2 3 3 2" xfId="20609"/>
    <cellStyle name="40% - 강조색3 8 2 2 3 4" xfId="8783"/>
    <cellStyle name="40% - 강조색3 8 2 2 3 4 2" xfId="18848"/>
    <cellStyle name="40% - 강조색3 8 2 2 3 5" xfId="11011"/>
    <cellStyle name="40% - 강조색3 8 2 2 3 6" xfId="22470"/>
    <cellStyle name="40% - 강조색3 8 2 2 4" xfId="6131"/>
    <cellStyle name="40% - 강조색3 8 2 2 4 2" xfId="7853"/>
    <cellStyle name="40% - 강조색3 8 2 2 4 2 2" xfId="20896"/>
    <cellStyle name="40% - 강조색3 8 2 2 4 3" xfId="8785"/>
    <cellStyle name="40% - 강조색3 8 2 2 4 3 2" xfId="19135"/>
    <cellStyle name="40% - 강조색3 8 2 2 4 4" xfId="11298"/>
    <cellStyle name="40% - 강조색3 8 2 2 4 5" xfId="22757"/>
    <cellStyle name="40% - 강조색3 8 2 2 5" xfId="6992"/>
    <cellStyle name="40% - 강조색3 8 2 2 5 2" xfId="20035"/>
    <cellStyle name="40% - 강조색3 8 2 2 6" xfId="8780"/>
    <cellStyle name="40% - 강조색3 8 2 2 6 2" xfId="18274"/>
    <cellStyle name="40% - 강조색3 8 2 2 7" xfId="10437"/>
    <cellStyle name="40% - 강조색3 8 2 2 8" xfId="21896"/>
    <cellStyle name="40% - 강조색3 8 2 3" xfId="5446"/>
    <cellStyle name="40% - 강조색3 8 2 3 2" xfId="6310"/>
    <cellStyle name="40% - 강조색3 8 2 3 2 2" xfId="8032"/>
    <cellStyle name="40% - 강조색3 8 2 3 2 2 2" xfId="21075"/>
    <cellStyle name="40% - 강조색3 8 2 3 2 3" xfId="8787"/>
    <cellStyle name="40% - 강조색3 8 2 3 2 3 2" xfId="19314"/>
    <cellStyle name="40% - 강조색3 8 2 3 2 4" xfId="11477"/>
    <cellStyle name="40% - 강조색3 8 2 3 2 5" xfId="22936"/>
    <cellStyle name="40% - 강조색3 8 2 3 3" xfId="7171"/>
    <cellStyle name="40% - 강조색3 8 2 3 3 2" xfId="20214"/>
    <cellStyle name="40% - 강조색3 8 2 3 4" xfId="8786"/>
    <cellStyle name="40% - 강조색3 8 2 3 4 2" xfId="18453"/>
    <cellStyle name="40% - 강조색3 8 2 3 5" xfId="10616"/>
    <cellStyle name="40% - 강조색3 8 2 3 6" xfId="22075"/>
    <cellStyle name="40% - 강조색3 8 2 4" xfId="5736"/>
    <cellStyle name="40% - 강조색3 8 2 4 2" xfId="6597"/>
    <cellStyle name="40% - 강조색3 8 2 4 2 2" xfId="8319"/>
    <cellStyle name="40% - 강조색3 8 2 4 2 2 2" xfId="21362"/>
    <cellStyle name="40% - 강조색3 8 2 4 2 3" xfId="8789"/>
    <cellStyle name="40% - 강조색3 8 2 4 2 3 2" xfId="19601"/>
    <cellStyle name="40% - 강조색3 8 2 4 2 4" xfId="11764"/>
    <cellStyle name="40% - 강조색3 8 2 4 2 5" xfId="23223"/>
    <cellStyle name="40% - 강조색3 8 2 4 3" xfId="7458"/>
    <cellStyle name="40% - 강조색3 8 2 4 3 2" xfId="20501"/>
    <cellStyle name="40% - 강조색3 8 2 4 4" xfId="8788"/>
    <cellStyle name="40% - 강조색3 8 2 4 4 2" xfId="18740"/>
    <cellStyle name="40% - 강조색3 8 2 4 5" xfId="10903"/>
    <cellStyle name="40% - 강조색3 8 2 4 6" xfId="22362"/>
    <cellStyle name="40% - 강조색3 8 2 5" xfId="6023"/>
    <cellStyle name="40% - 강조색3 8 2 5 2" xfId="7745"/>
    <cellStyle name="40% - 강조색3 8 2 5 2 2" xfId="20788"/>
    <cellStyle name="40% - 강조색3 8 2 5 3" xfId="8790"/>
    <cellStyle name="40% - 강조색3 8 2 5 3 2" xfId="19027"/>
    <cellStyle name="40% - 강조색3 8 2 5 4" xfId="11190"/>
    <cellStyle name="40% - 강조색3 8 2 5 5" xfId="22649"/>
    <cellStyle name="40% - 강조색3 8 2 6" xfId="6884"/>
    <cellStyle name="40% - 강조색3 8 2 6 2" xfId="19925"/>
    <cellStyle name="40% - 강조색3 8 2 7" xfId="8779"/>
    <cellStyle name="40% - 강조색3 8 2 7 2" xfId="18168"/>
    <cellStyle name="40% - 강조색3 8 2 8" xfId="10329"/>
    <cellStyle name="40% - 강조색3 8 2 9" xfId="21788"/>
    <cellStyle name="40% - 강조색3 8 3" xfId="4390"/>
    <cellStyle name="40% - 강조색3 8 3 2" xfId="5542"/>
    <cellStyle name="40% - 강조색3 8 3 2 2" xfId="6404"/>
    <cellStyle name="40% - 강조색3 8 3 2 2 2" xfId="8126"/>
    <cellStyle name="40% - 강조색3 8 3 2 2 2 2" xfId="21169"/>
    <cellStyle name="40% - 강조색3 8 3 2 2 3" xfId="8793"/>
    <cellStyle name="40% - 강조색3 8 3 2 2 3 2" xfId="19408"/>
    <cellStyle name="40% - 강조색3 8 3 2 2 4" xfId="11571"/>
    <cellStyle name="40% - 강조색3 8 3 2 2 5" xfId="23030"/>
    <cellStyle name="40% - 강조색3 8 3 2 3" xfId="7265"/>
    <cellStyle name="40% - 강조색3 8 3 2 3 2" xfId="20308"/>
    <cellStyle name="40% - 강조색3 8 3 2 4" xfId="8792"/>
    <cellStyle name="40% - 강조색3 8 3 2 4 2" xfId="18547"/>
    <cellStyle name="40% - 강조색3 8 3 2 5" xfId="10710"/>
    <cellStyle name="40% - 강조색3 8 3 2 6" xfId="22169"/>
    <cellStyle name="40% - 강조색3 8 3 3" xfId="5830"/>
    <cellStyle name="40% - 강조색3 8 3 3 2" xfId="6691"/>
    <cellStyle name="40% - 강조색3 8 3 3 2 2" xfId="8413"/>
    <cellStyle name="40% - 강조색3 8 3 3 2 2 2" xfId="21456"/>
    <cellStyle name="40% - 강조색3 8 3 3 2 3" xfId="8795"/>
    <cellStyle name="40% - 강조색3 8 3 3 2 3 2" xfId="19695"/>
    <cellStyle name="40% - 강조색3 8 3 3 2 4" xfId="11858"/>
    <cellStyle name="40% - 강조색3 8 3 3 2 5" xfId="23317"/>
    <cellStyle name="40% - 강조색3 8 3 3 3" xfId="7552"/>
    <cellStyle name="40% - 강조색3 8 3 3 3 2" xfId="20595"/>
    <cellStyle name="40% - 강조색3 8 3 3 4" xfId="8794"/>
    <cellStyle name="40% - 강조색3 8 3 3 4 2" xfId="18834"/>
    <cellStyle name="40% - 강조색3 8 3 3 5" xfId="10997"/>
    <cellStyle name="40% - 강조색3 8 3 3 6" xfId="22456"/>
    <cellStyle name="40% - 강조색3 8 3 4" xfId="6117"/>
    <cellStyle name="40% - 강조색3 8 3 4 2" xfId="7839"/>
    <cellStyle name="40% - 강조색3 8 3 4 2 2" xfId="20882"/>
    <cellStyle name="40% - 강조색3 8 3 4 3" xfId="8796"/>
    <cellStyle name="40% - 강조색3 8 3 4 3 2" xfId="19121"/>
    <cellStyle name="40% - 강조색3 8 3 4 4" xfId="11284"/>
    <cellStyle name="40% - 강조색3 8 3 4 5" xfId="22743"/>
    <cellStyle name="40% - 강조색3 8 3 5" xfId="6978"/>
    <cellStyle name="40% - 강조색3 8 3 5 2" xfId="20021"/>
    <cellStyle name="40% - 강조색3 8 3 6" xfId="8791"/>
    <cellStyle name="40% - 강조색3 8 3 6 2" xfId="18260"/>
    <cellStyle name="40% - 강조색3 8 3 7" xfId="10423"/>
    <cellStyle name="40% - 강조색3 8 3 8" xfId="21882"/>
    <cellStyle name="40% - 강조색3 8 4" xfId="5432"/>
    <cellStyle name="40% - 강조색3 8 4 2" xfId="6296"/>
    <cellStyle name="40% - 강조색3 8 4 2 2" xfId="8018"/>
    <cellStyle name="40% - 강조색3 8 4 2 2 2" xfId="21061"/>
    <cellStyle name="40% - 강조색3 8 4 2 3" xfId="8798"/>
    <cellStyle name="40% - 강조색3 8 4 2 3 2" xfId="19300"/>
    <cellStyle name="40% - 강조색3 8 4 2 4" xfId="11463"/>
    <cellStyle name="40% - 강조색3 8 4 2 5" xfId="22922"/>
    <cellStyle name="40% - 강조색3 8 4 3" xfId="7157"/>
    <cellStyle name="40% - 강조색3 8 4 3 2" xfId="20200"/>
    <cellStyle name="40% - 강조색3 8 4 4" xfId="8797"/>
    <cellStyle name="40% - 강조색3 8 4 4 2" xfId="18439"/>
    <cellStyle name="40% - 강조색3 8 4 5" xfId="10602"/>
    <cellStyle name="40% - 강조색3 8 4 6" xfId="22061"/>
    <cellStyle name="40% - 강조색3 8 5" xfId="5722"/>
    <cellStyle name="40% - 강조색3 8 5 2" xfId="6583"/>
    <cellStyle name="40% - 강조색3 8 5 2 2" xfId="8305"/>
    <cellStyle name="40% - 강조색3 8 5 2 2 2" xfId="21348"/>
    <cellStyle name="40% - 강조색3 8 5 2 3" xfId="8800"/>
    <cellStyle name="40% - 강조색3 8 5 2 3 2" xfId="19587"/>
    <cellStyle name="40% - 강조색3 8 5 2 4" xfId="11750"/>
    <cellStyle name="40% - 강조색3 8 5 2 5" xfId="23209"/>
    <cellStyle name="40% - 강조색3 8 5 3" xfId="7444"/>
    <cellStyle name="40% - 강조색3 8 5 3 2" xfId="20487"/>
    <cellStyle name="40% - 강조색3 8 5 4" xfId="8799"/>
    <cellStyle name="40% - 강조색3 8 5 4 2" xfId="18726"/>
    <cellStyle name="40% - 강조색3 8 5 5" xfId="10889"/>
    <cellStyle name="40% - 강조색3 8 5 6" xfId="22348"/>
    <cellStyle name="40% - 강조색3 8 6" xfId="6009"/>
    <cellStyle name="40% - 강조색3 8 6 2" xfId="7731"/>
    <cellStyle name="40% - 강조색3 8 6 2 2" xfId="20774"/>
    <cellStyle name="40% - 강조색3 8 6 3" xfId="8801"/>
    <cellStyle name="40% - 강조색3 8 6 3 2" xfId="19013"/>
    <cellStyle name="40% - 강조색3 8 6 4" xfId="11176"/>
    <cellStyle name="40% - 강조색3 8 6 5" xfId="22635"/>
    <cellStyle name="40% - 강조색3 8 7" xfId="6870"/>
    <cellStyle name="40% - 강조색3 8 7 2" xfId="19911"/>
    <cellStyle name="40% - 강조색3 8 8" xfId="8778"/>
    <cellStyle name="40% - 강조색3 8 8 2" xfId="18154"/>
    <cellStyle name="40% - 강조색3 8 9" xfId="10315"/>
    <cellStyle name="40% - 강조색3 9" xfId="4646"/>
    <cellStyle name="40% - 강조색4" xfId="161" builtinId="43" customBuiltin="1"/>
    <cellStyle name="40% - 강조색4 10" xfId="12319"/>
    <cellStyle name="40% - 강조색4 2" xfId="162"/>
    <cellStyle name="40% - 강조색4 2 10" xfId="4647"/>
    <cellStyle name="40% - 강조색4 2 2" xfId="163"/>
    <cellStyle name="40% - 강조색4 2 2 2" xfId="164"/>
    <cellStyle name="40% - 강조색4 2 2 2 2" xfId="4648"/>
    <cellStyle name="40% - 강조색4 2 2 2 2 2" xfId="12320"/>
    <cellStyle name="40% - 강조색4 2 2 2 3" xfId="12321"/>
    <cellStyle name="40% - 강조색4 2 2 3" xfId="3333"/>
    <cellStyle name="40% - 강조색4 2 2 3 2" xfId="3334"/>
    <cellStyle name="40% - 강조색4 2 2 3 3" xfId="3335"/>
    <cellStyle name="40% - 강조색4 2 2 3 4" xfId="4649"/>
    <cellStyle name="40% - 강조색4 2 2 4" xfId="3336"/>
    <cellStyle name="40% - 강조색4 2 2 4 2" xfId="4650"/>
    <cellStyle name="40% - 강조색4 2 2 5" xfId="3332"/>
    <cellStyle name="40% - 강조색4 2 2 5 2" xfId="12322"/>
    <cellStyle name="40% - 강조색4 2 2 6" xfId="12323"/>
    <cellStyle name="40% - 강조색4 2 2_012_보건및사회보장" xfId="3337"/>
    <cellStyle name="40% - 강조색4 2 3" xfId="165"/>
    <cellStyle name="40% - 강조색4 2 3 2" xfId="3338"/>
    <cellStyle name="40% - 강조색4 2 3 2 2" xfId="12324"/>
    <cellStyle name="40% - 강조색4 2 3 3" xfId="4651"/>
    <cellStyle name="40% - 강조색4 2 4" xfId="166"/>
    <cellStyle name="40% - 강조색4 2 4 2" xfId="4652"/>
    <cellStyle name="40% - 강조색4 2 5" xfId="167"/>
    <cellStyle name="40% - 강조색4 2 5 2" xfId="4653"/>
    <cellStyle name="40% - 강조색4 2 6" xfId="168"/>
    <cellStyle name="40% - 강조색4 2 6 2" xfId="4654"/>
    <cellStyle name="40% - 강조색4 2 6 3" xfId="12325"/>
    <cellStyle name="40% - 강조색4 2 6 4" xfId="19876"/>
    <cellStyle name="40% - 강조색4 2 7" xfId="4655"/>
    <cellStyle name="40% - 강조색4 2 8" xfId="4656"/>
    <cellStyle name="40% - 강조색4 2 9" xfId="4657"/>
    <cellStyle name="40% - 강조색4 2_014_교육및문화" xfId="3339"/>
    <cellStyle name="40% - 강조색4 3" xfId="169"/>
    <cellStyle name="40% - 강조색4 3 2" xfId="170"/>
    <cellStyle name="40% - 강조색4 3 2 2" xfId="992"/>
    <cellStyle name="40% - 강조색4 3 2 2 2" xfId="3341"/>
    <cellStyle name="40% - 강조색4 3 2 2 2 2" xfId="12326"/>
    <cellStyle name="40% - 강조색4 3 2 2 3" xfId="12327"/>
    <cellStyle name="40% - 강조색4 3 2 3" xfId="3342"/>
    <cellStyle name="40% - 강조색4 3 2 4" xfId="3340"/>
    <cellStyle name="40% - 강조색4 3 2 5" xfId="12328"/>
    <cellStyle name="40% - 강조색4 3 2_004_노동" xfId="3343"/>
    <cellStyle name="40% - 강조색4 3 3" xfId="993"/>
    <cellStyle name="40% - 강조색4 3 3 2" xfId="3344"/>
    <cellStyle name="40% - 강조색4 3 3 2 2" xfId="12329"/>
    <cellStyle name="40% - 강조색4 3 3 3" xfId="4658"/>
    <cellStyle name="40% - 강조색4 3 3 4" xfId="12330"/>
    <cellStyle name="40% - 강조색4 3 4" xfId="3345"/>
    <cellStyle name="40% - 강조색4 3 5" xfId="12331"/>
    <cellStyle name="40% - 강조색4 3 6" xfId="12332"/>
    <cellStyle name="40% - 강조색4 3 7" xfId="12333"/>
    <cellStyle name="40% - 강조색4 4" xfId="171"/>
    <cellStyle name="40% - 강조색4 4 2" xfId="3347"/>
    <cellStyle name="40% - 강조색4 4 2 2" xfId="4659"/>
    <cellStyle name="40% - 강조색4 4 3" xfId="3346"/>
    <cellStyle name="40% - 강조색4 4 3 2" xfId="4660"/>
    <cellStyle name="40% - 강조색4 4 3 3" xfId="12334"/>
    <cellStyle name="40% - 강조색4 4 4" xfId="4661"/>
    <cellStyle name="40% - 강조색4 4 5" xfId="4662"/>
    <cellStyle name="40% - 강조색4 4 6" xfId="12335"/>
    <cellStyle name="40% - 강조색4 5" xfId="172"/>
    <cellStyle name="40% - 강조색4 5 2" xfId="4663"/>
    <cellStyle name="40% - 강조색4 5 2 2" xfId="12336"/>
    <cellStyle name="40% - 강조색4 5 3" xfId="12337"/>
    <cellStyle name="40% - 강조색4 5 4" xfId="12338"/>
    <cellStyle name="40% - 강조색4 6" xfId="173"/>
    <cellStyle name="40% - 강조색4 6 2" xfId="3348"/>
    <cellStyle name="40% - 강조색4 6 3" xfId="3349"/>
    <cellStyle name="40% - 강조색4 6 4" xfId="4664"/>
    <cellStyle name="40% - 강조색4 7" xfId="174"/>
    <cellStyle name="40% - 강조색4 7 2" xfId="4665"/>
    <cellStyle name="40% - 강조색4 8" xfId="947"/>
    <cellStyle name="40% - 강조색4 8 10" xfId="21776"/>
    <cellStyle name="40% - 강조색4 8 2" xfId="968"/>
    <cellStyle name="40% - 강조색4 8 2 2" xfId="4406"/>
    <cellStyle name="40% - 강조색4 8 2 2 2" xfId="5558"/>
    <cellStyle name="40% - 강조색4 8 2 2 2 2" xfId="6420"/>
    <cellStyle name="40% - 강조색4 8 2 2 2 2 2" xfId="8142"/>
    <cellStyle name="40% - 강조색4 8 2 2 2 2 2 2" xfId="21185"/>
    <cellStyle name="40% - 강조색4 8 2 2 2 2 3" xfId="8806"/>
    <cellStyle name="40% - 강조색4 8 2 2 2 2 3 2" xfId="19424"/>
    <cellStyle name="40% - 강조색4 8 2 2 2 2 4" xfId="11587"/>
    <cellStyle name="40% - 강조색4 8 2 2 2 2 5" xfId="23046"/>
    <cellStyle name="40% - 강조색4 8 2 2 2 3" xfId="7281"/>
    <cellStyle name="40% - 강조색4 8 2 2 2 3 2" xfId="20324"/>
    <cellStyle name="40% - 강조색4 8 2 2 2 4" xfId="8805"/>
    <cellStyle name="40% - 강조색4 8 2 2 2 4 2" xfId="18563"/>
    <cellStyle name="40% - 강조색4 8 2 2 2 5" xfId="10726"/>
    <cellStyle name="40% - 강조색4 8 2 2 2 6" xfId="22185"/>
    <cellStyle name="40% - 강조색4 8 2 2 3" xfId="5846"/>
    <cellStyle name="40% - 강조색4 8 2 2 3 2" xfId="6707"/>
    <cellStyle name="40% - 강조색4 8 2 2 3 2 2" xfId="8429"/>
    <cellStyle name="40% - 강조색4 8 2 2 3 2 2 2" xfId="21472"/>
    <cellStyle name="40% - 강조색4 8 2 2 3 2 3" xfId="8808"/>
    <cellStyle name="40% - 강조색4 8 2 2 3 2 3 2" xfId="19711"/>
    <cellStyle name="40% - 강조색4 8 2 2 3 2 4" xfId="11874"/>
    <cellStyle name="40% - 강조색4 8 2 2 3 2 5" xfId="23333"/>
    <cellStyle name="40% - 강조색4 8 2 2 3 3" xfId="7568"/>
    <cellStyle name="40% - 강조색4 8 2 2 3 3 2" xfId="20611"/>
    <cellStyle name="40% - 강조색4 8 2 2 3 4" xfId="8807"/>
    <cellStyle name="40% - 강조색4 8 2 2 3 4 2" xfId="18850"/>
    <cellStyle name="40% - 강조색4 8 2 2 3 5" xfId="11013"/>
    <cellStyle name="40% - 강조색4 8 2 2 3 6" xfId="22472"/>
    <cellStyle name="40% - 강조색4 8 2 2 4" xfId="6133"/>
    <cellStyle name="40% - 강조색4 8 2 2 4 2" xfId="7855"/>
    <cellStyle name="40% - 강조색4 8 2 2 4 2 2" xfId="20898"/>
    <cellStyle name="40% - 강조색4 8 2 2 4 3" xfId="8809"/>
    <cellStyle name="40% - 강조색4 8 2 2 4 3 2" xfId="19137"/>
    <cellStyle name="40% - 강조색4 8 2 2 4 4" xfId="11300"/>
    <cellStyle name="40% - 강조색4 8 2 2 4 5" xfId="22759"/>
    <cellStyle name="40% - 강조색4 8 2 2 5" xfId="6994"/>
    <cellStyle name="40% - 강조색4 8 2 2 5 2" xfId="20037"/>
    <cellStyle name="40% - 강조색4 8 2 2 6" xfId="8804"/>
    <cellStyle name="40% - 강조색4 8 2 2 6 2" xfId="18276"/>
    <cellStyle name="40% - 강조색4 8 2 2 7" xfId="10439"/>
    <cellStyle name="40% - 강조색4 8 2 2 8" xfId="21898"/>
    <cellStyle name="40% - 강조색4 8 2 3" xfId="5448"/>
    <cellStyle name="40% - 강조색4 8 2 3 2" xfId="6312"/>
    <cellStyle name="40% - 강조색4 8 2 3 2 2" xfId="8034"/>
    <cellStyle name="40% - 강조색4 8 2 3 2 2 2" xfId="21077"/>
    <cellStyle name="40% - 강조색4 8 2 3 2 3" xfId="8811"/>
    <cellStyle name="40% - 강조색4 8 2 3 2 3 2" xfId="19316"/>
    <cellStyle name="40% - 강조색4 8 2 3 2 4" xfId="11479"/>
    <cellStyle name="40% - 강조색4 8 2 3 2 5" xfId="22938"/>
    <cellStyle name="40% - 강조색4 8 2 3 3" xfId="7173"/>
    <cellStyle name="40% - 강조색4 8 2 3 3 2" xfId="20216"/>
    <cellStyle name="40% - 강조색4 8 2 3 4" xfId="8810"/>
    <cellStyle name="40% - 강조색4 8 2 3 4 2" xfId="18455"/>
    <cellStyle name="40% - 강조색4 8 2 3 5" xfId="10618"/>
    <cellStyle name="40% - 강조색4 8 2 3 6" xfId="22077"/>
    <cellStyle name="40% - 강조색4 8 2 4" xfId="5738"/>
    <cellStyle name="40% - 강조색4 8 2 4 2" xfId="6599"/>
    <cellStyle name="40% - 강조색4 8 2 4 2 2" xfId="8321"/>
    <cellStyle name="40% - 강조색4 8 2 4 2 2 2" xfId="21364"/>
    <cellStyle name="40% - 강조색4 8 2 4 2 3" xfId="8813"/>
    <cellStyle name="40% - 강조색4 8 2 4 2 3 2" xfId="19603"/>
    <cellStyle name="40% - 강조색4 8 2 4 2 4" xfId="11766"/>
    <cellStyle name="40% - 강조색4 8 2 4 2 5" xfId="23225"/>
    <cellStyle name="40% - 강조색4 8 2 4 3" xfId="7460"/>
    <cellStyle name="40% - 강조색4 8 2 4 3 2" xfId="20503"/>
    <cellStyle name="40% - 강조색4 8 2 4 4" xfId="8812"/>
    <cellStyle name="40% - 강조색4 8 2 4 4 2" xfId="18742"/>
    <cellStyle name="40% - 강조색4 8 2 4 5" xfId="10905"/>
    <cellStyle name="40% - 강조색4 8 2 4 6" xfId="22364"/>
    <cellStyle name="40% - 강조색4 8 2 5" xfId="6025"/>
    <cellStyle name="40% - 강조색4 8 2 5 2" xfId="7747"/>
    <cellStyle name="40% - 강조색4 8 2 5 2 2" xfId="20790"/>
    <cellStyle name="40% - 강조색4 8 2 5 3" xfId="8814"/>
    <cellStyle name="40% - 강조색4 8 2 5 3 2" xfId="19029"/>
    <cellStyle name="40% - 강조색4 8 2 5 4" xfId="11192"/>
    <cellStyle name="40% - 강조색4 8 2 5 5" xfId="22651"/>
    <cellStyle name="40% - 강조색4 8 2 6" xfId="6886"/>
    <cellStyle name="40% - 강조색4 8 2 6 2" xfId="19927"/>
    <cellStyle name="40% - 강조색4 8 2 7" xfId="8803"/>
    <cellStyle name="40% - 강조색4 8 2 7 2" xfId="18170"/>
    <cellStyle name="40% - 강조색4 8 2 8" xfId="10331"/>
    <cellStyle name="40% - 강조색4 8 2 9" xfId="21790"/>
    <cellStyle name="40% - 강조색4 8 3" xfId="4392"/>
    <cellStyle name="40% - 강조색4 8 3 2" xfId="5544"/>
    <cellStyle name="40% - 강조색4 8 3 2 2" xfId="6406"/>
    <cellStyle name="40% - 강조색4 8 3 2 2 2" xfId="8128"/>
    <cellStyle name="40% - 강조색4 8 3 2 2 2 2" xfId="21171"/>
    <cellStyle name="40% - 강조색4 8 3 2 2 3" xfId="8817"/>
    <cellStyle name="40% - 강조색4 8 3 2 2 3 2" xfId="19410"/>
    <cellStyle name="40% - 강조색4 8 3 2 2 4" xfId="11573"/>
    <cellStyle name="40% - 강조색4 8 3 2 2 5" xfId="23032"/>
    <cellStyle name="40% - 강조색4 8 3 2 3" xfId="7267"/>
    <cellStyle name="40% - 강조색4 8 3 2 3 2" xfId="20310"/>
    <cellStyle name="40% - 강조색4 8 3 2 4" xfId="8816"/>
    <cellStyle name="40% - 강조색4 8 3 2 4 2" xfId="18549"/>
    <cellStyle name="40% - 강조색4 8 3 2 5" xfId="10712"/>
    <cellStyle name="40% - 강조색4 8 3 2 6" xfId="22171"/>
    <cellStyle name="40% - 강조색4 8 3 3" xfId="5832"/>
    <cellStyle name="40% - 강조색4 8 3 3 2" xfId="6693"/>
    <cellStyle name="40% - 강조색4 8 3 3 2 2" xfId="8415"/>
    <cellStyle name="40% - 강조색4 8 3 3 2 2 2" xfId="21458"/>
    <cellStyle name="40% - 강조색4 8 3 3 2 3" xfId="8819"/>
    <cellStyle name="40% - 강조색4 8 3 3 2 3 2" xfId="19697"/>
    <cellStyle name="40% - 강조색4 8 3 3 2 4" xfId="11860"/>
    <cellStyle name="40% - 강조색4 8 3 3 2 5" xfId="23319"/>
    <cellStyle name="40% - 강조색4 8 3 3 3" xfId="7554"/>
    <cellStyle name="40% - 강조색4 8 3 3 3 2" xfId="20597"/>
    <cellStyle name="40% - 강조색4 8 3 3 4" xfId="8818"/>
    <cellStyle name="40% - 강조색4 8 3 3 4 2" xfId="18836"/>
    <cellStyle name="40% - 강조색4 8 3 3 5" xfId="10999"/>
    <cellStyle name="40% - 강조색4 8 3 3 6" xfId="22458"/>
    <cellStyle name="40% - 강조색4 8 3 4" xfId="6119"/>
    <cellStyle name="40% - 강조색4 8 3 4 2" xfId="7841"/>
    <cellStyle name="40% - 강조색4 8 3 4 2 2" xfId="20884"/>
    <cellStyle name="40% - 강조색4 8 3 4 3" xfId="8820"/>
    <cellStyle name="40% - 강조색4 8 3 4 3 2" xfId="19123"/>
    <cellStyle name="40% - 강조색4 8 3 4 4" xfId="11286"/>
    <cellStyle name="40% - 강조색4 8 3 4 5" xfId="22745"/>
    <cellStyle name="40% - 강조색4 8 3 5" xfId="6980"/>
    <cellStyle name="40% - 강조색4 8 3 5 2" xfId="20023"/>
    <cellStyle name="40% - 강조색4 8 3 6" xfId="8815"/>
    <cellStyle name="40% - 강조색4 8 3 6 2" xfId="18262"/>
    <cellStyle name="40% - 강조색4 8 3 7" xfId="10425"/>
    <cellStyle name="40% - 강조색4 8 3 8" xfId="21884"/>
    <cellStyle name="40% - 강조색4 8 4" xfId="5434"/>
    <cellStyle name="40% - 강조색4 8 4 2" xfId="6298"/>
    <cellStyle name="40% - 강조색4 8 4 2 2" xfId="8020"/>
    <cellStyle name="40% - 강조색4 8 4 2 2 2" xfId="21063"/>
    <cellStyle name="40% - 강조색4 8 4 2 3" xfId="8822"/>
    <cellStyle name="40% - 강조색4 8 4 2 3 2" xfId="19302"/>
    <cellStyle name="40% - 강조색4 8 4 2 4" xfId="11465"/>
    <cellStyle name="40% - 강조색4 8 4 2 5" xfId="22924"/>
    <cellStyle name="40% - 강조색4 8 4 3" xfId="7159"/>
    <cellStyle name="40% - 강조색4 8 4 3 2" xfId="20202"/>
    <cellStyle name="40% - 강조색4 8 4 4" xfId="8821"/>
    <cellStyle name="40% - 강조색4 8 4 4 2" xfId="18441"/>
    <cellStyle name="40% - 강조색4 8 4 5" xfId="10604"/>
    <cellStyle name="40% - 강조색4 8 4 6" xfId="22063"/>
    <cellStyle name="40% - 강조색4 8 5" xfId="5724"/>
    <cellStyle name="40% - 강조색4 8 5 2" xfId="6585"/>
    <cellStyle name="40% - 강조색4 8 5 2 2" xfId="8307"/>
    <cellStyle name="40% - 강조색4 8 5 2 2 2" xfId="21350"/>
    <cellStyle name="40% - 강조색4 8 5 2 3" xfId="8824"/>
    <cellStyle name="40% - 강조색4 8 5 2 3 2" xfId="19589"/>
    <cellStyle name="40% - 강조색4 8 5 2 4" xfId="11752"/>
    <cellStyle name="40% - 강조색4 8 5 2 5" xfId="23211"/>
    <cellStyle name="40% - 강조색4 8 5 3" xfId="7446"/>
    <cellStyle name="40% - 강조색4 8 5 3 2" xfId="20489"/>
    <cellStyle name="40% - 강조색4 8 5 4" xfId="8823"/>
    <cellStyle name="40% - 강조색4 8 5 4 2" xfId="18728"/>
    <cellStyle name="40% - 강조색4 8 5 5" xfId="10891"/>
    <cellStyle name="40% - 강조색4 8 5 6" xfId="22350"/>
    <cellStyle name="40% - 강조색4 8 6" xfId="6011"/>
    <cellStyle name="40% - 강조색4 8 6 2" xfId="7733"/>
    <cellStyle name="40% - 강조색4 8 6 2 2" xfId="20776"/>
    <cellStyle name="40% - 강조색4 8 6 3" xfId="8825"/>
    <cellStyle name="40% - 강조색4 8 6 3 2" xfId="19015"/>
    <cellStyle name="40% - 강조색4 8 6 4" xfId="11178"/>
    <cellStyle name="40% - 강조색4 8 6 5" xfId="22637"/>
    <cellStyle name="40% - 강조색4 8 7" xfId="6872"/>
    <cellStyle name="40% - 강조색4 8 7 2" xfId="19913"/>
    <cellStyle name="40% - 강조색4 8 8" xfId="8802"/>
    <cellStyle name="40% - 강조색4 8 8 2" xfId="18156"/>
    <cellStyle name="40% - 강조색4 8 9" xfId="10317"/>
    <cellStyle name="40% - 강조색4 9" xfId="4666"/>
    <cellStyle name="40% - 강조색5" xfId="175" builtinId="47" customBuiltin="1"/>
    <cellStyle name="40% - 강조색5 10" xfId="12339"/>
    <cellStyle name="40% - 강조색5 2" xfId="176"/>
    <cellStyle name="40% - 강조색5 2 2" xfId="177"/>
    <cellStyle name="40% - 강조색5 2 2 2" xfId="178"/>
    <cellStyle name="40% - 강조색5 2 2 2 2" xfId="4667"/>
    <cellStyle name="40% - 강조색5 2 2 2 2 2" xfId="12340"/>
    <cellStyle name="40% - 강조색5 2 2 2 3" xfId="12341"/>
    <cellStyle name="40% - 강조색5 2 2 3" xfId="3351"/>
    <cellStyle name="40% - 강조색5 2 2 3 2" xfId="3352"/>
    <cellStyle name="40% - 강조색5 2 2 3 3" xfId="3353"/>
    <cellStyle name="40% - 강조색5 2 2 3 4" xfId="4668"/>
    <cellStyle name="40% - 강조색5 2 2 4" xfId="3354"/>
    <cellStyle name="40% - 강조색5 2 2 4 2" xfId="4669"/>
    <cellStyle name="40% - 강조색5 2 2 5" xfId="3350"/>
    <cellStyle name="40% - 강조색5 2 2 5 2" xfId="12342"/>
    <cellStyle name="40% - 강조색5 2 2 6" xfId="12343"/>
    <cellStyle name="40% - 강조색5 2 2_012_보건및사회보장" xfId="3355"/>
    <cellStyle name="40% - 강조색5 2 3" xfId="179"/>
    <cellStyle name="40% - 강조색5 2 3 2" xfId="3356"/>
    <cellStyle name="40% - 강조색5 2 3 2 2" xfId="12344"/>
    <cellStyle name="40% - 강조색5 2 4" xfId="180"/>
    <cellStyle name="40% - 강조색5 2 5" xfId="181"/>
    <cellStyle name="40% - 강조색5 2 6" xfId="182"/>
    <cellStyle name="40% - 강조색5 2 6 2" xfId="12345"/>
    <cellStyle name="40% - 강조색5 2 6 2 2" xfId="19899"/>
    <cellStyle name="40% - 강조색5 2 6 3" xfId="12346"/>
    <cellStyle name="40% - 강조색5 2 6 3 2" xfId="19877"/>
    <cellStyle name="40% - 강조색5 2_014_교육및문화" xfId="3357"/>
    <cellStyle name="40% - 강조색5 3" xfId="183"/>
    <cellStyle name="40% - 강조색5 3 2" xfId="184"/>
    <cellStyle name="40% - 강조색5 3 2 2" xfId="994"/>
    <cellStyle name="40% - 강조색5 3 2 2 2" xfId="3359"/>
    <cellStyle name="40% - 강조색5 3 2 2 2 2" xfId="12347"/>
    <cellStyle name="40% - 강조색5 3 2 2 3" xfId="12348"/>
    <cellStyle name="40% - 강조색5 3 2 3" xfId="3360"/>
    <cellStyle name="40% - 강조색5 3 2 4" xfId="3358"/>
    <cellStyle name="40% - 강조색5 3 2 5" xfId="12349"/>
    <cellStyle name="40% - 강조색5 3 2_004_노동" xfId="3361"/>
    <cellStyle name="40% - 강조색5 3 3" xfId="995"/>
    <cellStyle name="40% - 강조색5 3 3 2" xfId="3362"/>
    <cellStyle name="40% - 강조색5 3 3 2 2" xfId="12350"/>
    <cellStyle name="40% - 강조색5 3 3 3" xfId="4670"/>
    <cellStyle name="40% - 강조색5 3 3 4" xfId="12351"/>
    <cellStyle name="40% - 강조색5 3 4" xfId="3363"/>
    <cellStyle name="40% - 강조색5 3 5" xfId="12352"/>
    <cellStyle name="40% - 강조색5 3 6" xfId="12353"/>
    <cellStyle name="40% - 강조색5 3 7" xfId="12354"/>
    <cellStyle name="40% - 강조색5 4" xfId="185"/>
    <cellStyle name="40% - 강조색5 4 2" xfId="3365"/>
    <cellStyle name="40% - 강조색5 4 2 2" xfId="4671"/>
    <cellStyle name="40% - 강조색5 4 3" xfId="3364"/>
    <cellStyle name="40% - 강조색5 4 3 2" xfId="4672"/>
    <cellStyle name="40% - 강조색5 4 3 3" xfId="12355"/>
    <cellStyle name="40% - 강조색5 4 4" xfId="4673"/>
    <cellStyle name="40% - 강조색5 4 5" xfId="4674"/>
    <cellStyle name="40% - 강조색5 4 6" xfId="12356"/>
    <cellStyle name="40% - 강조색5 5" xfId="186"/>
    <cellStyle name="40% - 강조색5 5 2" xfId="4675"/>
    <cellStyle name="40% - 강조색5 5 2 2" xfId="12357"/>
    <cellStyle name="40% - 강조색5 5 3" xfId="12358"/>
    <cellStyle name="40% - 강조색5 5 4" xfId="12359"/>
    <cellStyle name="40% - 강조색5 6" xfId="187"/>
    <cellStyle name="40% - 강조색5 6 2" xfId="3366"/>
    <cellStyle name="40% - 강조색5 6 3" xfId="3367"/>
    <cellStyle name="40% - 강조색5 6 4" xfId="4676"/>
    <cellStyle name="40% - 강조색5 7" xfId="188"/>
    <cellStyle name="40% - 강조색5 7 2" xfId="4677"/>
    <cellStyle name="40% - 강조색5 8" xfId="951"/>
    <cellStyle name="40% - 강조색5 8 10" xfId="21778"/>
    <cellStyle name="40% - 강조색5 8 2" xfId="970"/>
    <cellStyle name="40% - 강조색5 8 2 2" xfId="4408"/>
    <cellStyle name="40% - 강조색5 8 2 2 2" xfId="5560"/>
    <cellStyle name="40% - 강조색5 8 2 2 2 2" xfId="6422"/>
    <cellStyle name="40% - 강조색5 8 2 2 2 2 2" xfId="8144"/>
    <cellStyle name="40% - 강조색5 8 2 2 2 2 2 2" xfId="21187"/>
    <cellStyle name="40% - 강조색5 8 2 2 2 2 3" xfId="8830"/>
    <cellStyle name="40% - 강조색5 8 2 2 2 2 3 2" xfId="19426"/>
    <cellStyle name="40% - 강조색5 8 2 2 2 2 4" xfId="11589"/>
    <cellStyle name="40% - 강조색5 8 2 2 2 2 5" xfId="23048"/>
    <cellStyle name="40% - 강조색5 8 2 2 2 3" xfId="7283"/>
    <cellStyle name="40% - 강조색5 8 2 2 2 3 2" xfId="20326"/>
    <cellStyle name="40% - 강조색5 8 2 2 2 4" xfId="8829"/>
    <cellStyle name="40% - 강조색5 8 2 2 2 4 2" xfId="18565"/>
    <cellStyle name="40% - 강조색5 8 2 2 2 5" xfId="10728"/>
    <cellStyle name="40% - 강조색5 8 2 2 2 6" xfId="22187"/>
    <cellStyle name="40% - 강조색5 8 2 2 3" xfId="5848"/>
    <cellStyle name="40% - 강조색5 8 2 2 3 2" xfId="6709"/>
    <cellStyle name="40% - 강조색5 8 2 2 3 2 2" xfId="8431"/>
    <cellStyle name="40% - 강조색5 8 2 2 3 2 2 2" xfId="21474"/>
    <cellStyle name="40% - 강조색5 8 2 2 3 2 3" xfId="8832"/>
    <cellStyle name="40% - 강조색5 8 2 2 3 2 3 2" xfId="19713"/>
    <cellStyle name="40% - 강조색5 8 2 2 3 2 4" xfId="11876"/>
    <cellStyle name="40% - 강조색5 8 2 2 3 2 5" xfId="23335"/>
    <cellStyle name="40% - 강조색5 8 2 2 3 3" xfId="7570"/>
    <cellStyle name="40% - 강조색5 8 2 2 3 3 2" xfId="20613"/>
    <cellStyle name="40% - 강조색5 8 2 2 3 4" xfId="8831"/>
    <cellStyle name="40% - 강조색5 8 2 2 3 4 2" xfId="18852"/>
    <cellStyle name="40% - 강조색5 8 2 2 3 5" xfId="11015"/>
    <cellStyle name="40% - 강조색5 8 2 2 3 6" xfId="22474"/>
    <cellStyle name="40% - 강조색5 8 2 2 4" xfId="6135"/>
    <cellStyle name="40% - 강조색5 8 2 2 4 2" xfId="7857"/>
    <cellStyle name="40% - 강조색5 8 2 2 4 2 2" xfId="20900"/>
    <cellStyle name="40% - 강조색5 8 2 2 4 3" xfId="8833"/>
    <cellStyle name="40% - 강조색5 8 2 2 4 3 2" xfId="19139"/>
    <cellStyle name="40% - 강조색5 8 2 2 4 4" xfId="11302"/>
    <cellStyle name="40% - 강조색5 8 2 2 4 5" xfId="22761"/>
    <cellStyle name="40% - 강조색5 8 2 2 5" xfId="6996"/>
    <cellStyle name="40% - 강조색5 8 2 2 5 2" xfId="20039"/>
    <cellStyle name="40% - 강조색5 8 2 2 6" xfId="8828"/>
    <cellStyle name="40% - 강조색5 8 2 2 6 2" xfId="18278"/>
    <cellStyle name="40% - 강조색5 8 2 2 7" xfId="10441"/>
    <cellStyle name="40% - 강조색5 8 2 2 8" xfId="21900"/>
    <cellStyle name="40% - 강조색5 8 2 3" xfId="5450"/>
    <cellStyle name="40% - 강조색5 8 2 3 2" xfId="6314"/>
    <cellStyle name="40% - 강조색5 8 2 3 2 2" xfId="8036"/>
    <cellStyle name="40% - 강조색5 8 2 3 2 2 2" xfId="21079"/>
    <cellStyle name="40% - 강조색5 8 2 3 2 3" xfId="8835"/>
    <cellStyle name="40% - 강조색5 8 2 3 2 3 2" xfId="19318"/>
    <cellStyle name="40% - 강조색5 8 2 3 2 4" xfId="11481"/>
    <cellStyle name="40% - 강조색5 8 2 3 2 5" xfId="22940"/>
    <cellStyle name="40% - 강조색5 8 2 3 3" xfId="7175"/>
    <cellStyle name="40% - 강조색5 8 2 3 3 2" xfId="20218"/>
    <cellStyle name="40% - 강조색5 8 2 3 4" xfId="8834"/>
    <cellStyle name="40% - 강조색5 8 2 3 4 2" xfId="18457"/>
    <cellStyle name="40% - 강조색5 8 2 3 5" xfId="10620"/>
    <cellStyle name="40% - 강조색5 8 2 3 6" xfId="22079"/>
    <cellStyle name="40% - 강조색5 8 2 4" xfId="5740"/>
    <cellStyle name="40% - 강조색5 8 2 4 2" xfId="6601"/>
    <cellStyle name="40% - 강조색5 8 2 4 2 2" xfId="8323"/>
    <cellStyle name="40% - 강조색5 8 2 4 2 2 2" xfId="21366"/>
    <cellStyle name="40% - 강조색5 8 2 4 2 3" xfId="8837"/>
    <cellStyle name="40% - 강조색5 8 2 4 2 3 2" xfId="19605"/>
    <cellStyle name="40% - 강조색5 8 2 4 2 4" xfId="11768"/>
    <cellStyle name="40% - 강조색5 8 2 4 2 5" xfId="23227"/>
    <cellStyle name="40% - 강조색5 8 2 4 3" xfId="7462"/>
    <cellStyle name="40% - 강조색5 8 2 4 3 2" xfId="20505"/>
    <cellStyle name="40% - 강조색5 8 2 4 4" xfId="8836"/>
    <cellStyle name="40% - 강조색5 8 2 4 4 2" xfId="18744"/>
    <cellStyle name="40% - 강조색5 8 2 4 5" xfId="10907"/>
    <cellStyle name="40% - 강조색5 8 2 4 6" xfId="22366"/>
    <cellStyle name="40% - 강조색5 8 2 5" xfId="6027"/>
    <cellStyle name="40% - 강조색5 8 2 5 2" xfId="7749"/>
    <cellStyle name="40% - 강조색5 8 2 5 2 2" xfId="20792"/>
    <cellStyle name="40% - 강조색5 8 2 5 3" xfId="8838"/>
    <cellStyle name="40% - 강조색5 8 2 5 3 2" xfId="19031"/>
    <cellStyle name="40% - 강조색5 8 2 5 4" xfId="11194"/>
    <cellStyle name="40% - 강조색5 8 2 5 5" xfId="22653"/>
    <cellStyle name="40% - 강조색5 8 2 6" xfId="6888"/>
    <cellStyle name="40% - 강조색5 8 2 6 2" xfId="19929"/>
    <cellStyle name="40% - 강조색5 8 2 7" xfId="8827"/>
    <cellStyle name="40% - 강조색5 8 2 7 2" xfId="18172"/>
    <cellStyle name="40% - 강조색5 8 2 8" xfId="10333"/>
    <cellStyle name="40% - 강조색5 8 2 9" xfId="21792"/>
    <cellStyle name="40% - 강조색5 8 3" xfId="4394"/>
    <cellStyle name="40% - 강조색5 8 3 2" xfId="5546"/>
    <cellStyle name="40% - 강조색5 8 3 2 2" xfId="6408"/>
    <cellStyle name="40% - 강조색5 8 3 2 2 2" xfId="8130"/>
    <cellStyle name="40% - 강조색5 8 3 2 2 2 2" xfId="21173"/>
    <cellStyle name="40% - 강조색5 8 3 2 2 3" xfId="8841"/>
    <cellStyle name="40% - 강조색5 8 3 2 2 3 2" xfId="19412"/>
    <cellStyle name="40% - 강조색5 8 3 2 2 4" xfId="11575"/>
    <cellStyle name="40% - 강조색5 8 3 2 2 5" xfId="23034"/>
    <cellStyle name="40% - 강조색5 8 3 2 3" xfId="7269"/>
    <cellStyle name="40% - 강조색5 8 3 2 3 2" xfId="20312"/>
    <cellStyle name="40% - 강조색5 8 3 2 4" xfId="8840"/>
    <cellStyle name="40% - 강조색5 8 3 2 4 2" xfId="18551"/>
    <cellStyle name="40% - 강조색5 8 3 2 5" xfId="10714"/>
    <cellStyle name="40% - 강조색5 8 3 2 6" xfId="22173"/>
    <cellStyle name="40% - 강조색5 8 3 3" xfId="5834"/>
    <cellStyle name="40% - 강조색5 8 3 3 2" xfId="6695"/>
    <cellStyle name="40% - 강조색5 8 3 3 2 2" xfId="8417"/>
    <cellStyle name="40% - 강조색5 8 3 3 2 2 2" xfId="21460"/>
    <cellStyle name="40% - 강조색5 8 3 3 2 3" xfId="8843"/>
    <cellStyle name="40% - 강조색5 8 3 3 2 3 2" xfId="19699"/>
    <cellStyle name="40% - 강조색5 8 3 3 2 4" xfId="11862"/>
    <cellStyle name="40% - 강조색5 8 3 3 2 5" xfId="23321"/>
    <cellStyle name="40% - 강조색5 8 3 3 3" xfId="7556"/>
    <cellStyle name="40% - 강조색5 8 3 3 3 2" xfId="20599"/>
    <cellStyle name="40% - 강조색5 8 3 3 4" xfId="8842"/>
    <cellStyle name="40% - 강조색5 8 3 3 4 2" xfId="18838"/>
    <cellStyle name="40% - 강조색5 8 3 3 5" xfId="11001"/>
    <cellStyle name="40% - 강조색5 8 3 3 6" xfId="22460"/>
    <cellStyle name="40% - 강조색5 8 3 4" xfId="6121"/>
    <cellStyle name="40% - 강조색5 8 3 4 2" xfId="7843"/>
    <cellStyle name="40% - 강조색5 8 3 4 2 2" xfId="20886"/>
    <cellStyle name="40% - 강조색5 8 3 4 3" xfId="8844"/>
    <cellStyle name="40% - 강조색5 8 3 4 3 2" xfId="19125"/>
    <cellStyle name="40% - 강조색5 8 3 4 4" xfId="11288"/>
    <cellStyle name="40% - 강조색5 8 3 4 5" xfId="22747"/>
    <cellStyle name="40% - 강조색5 8 3 5" xfId="6982"/>
    <cellStyle name="40% - 강조색5 8 3 5 2" xfId="20025"/>
    <cellStyle name="40% - 강조색5 8 3 6" xfId="8839"/>
    <cellStyle name="40% - 강조색5 8 3 6 2" xfId="18264"/>
    <cellStyle name="40% - 강조색5 8 3 7" xfId="10427"/>
    <cellStyle name="40% - 강조색5 8 3 8" xfId="21886"/>
    <cellStyle name="40% - 강조색5 8 4" xfId="5436"/>
    <cellStyle name="40% - 강조색5 8 4 2" xfId="6300"/>
    <cellStyle name="40% - 강조색5 8 4 2 2" xfId="8022"/>
    <cellStyle name="40% - 강조색5 8 4 2 2 2" xfId="21065"/>
    <cellStyle name="40% - 강조색5 8 4 2 3" xfId="8846"/>
    <cellStyle name="40% - 강조색5 8 4 2 3 2" xfId="19304"/>
    <cellStyle name="40% - 강조색5 8 4 2 4" xfId="11467"/>
    <cellStyle name="40% - 강조색5 8 4 2 5" xfId="22926"/>
    <cellStyle name="40% - 강조색5 8 4 3" xfId="7161"/>
    <cellStyle name="40% - 강조색5 8 4 3 2" xfId="20204"/>
    <cellStyle name="40% - 강조색5 8 4 4" xfId="8845"/>
    <cellStyle name="40% - 강조색5 8 4 4 2" xfId="18443"/>
    <cellStyle name="40% - 강조색5 8 4 5" xfId="10606"/>
    <cellStyle name="40% - 강조색5 8 4 6" xfId="22065"/>
    <cellStyle name="40% - 강조색5 8 5" xfId="5726"/>
    <cellStyle name="40% - 강조색5 8 5 2" xfId="6587"/>
    <cellStyle name="40% - 강조색5 8 5 2 2" xfId="8309"/>
    <cellStyle name="40% - 강조색5 8 5 2 2 2" xfId="21352"/>
    <cellStyle name="40% - 강조색5 8 5 2 3" xfId="8848"/>
    <cellStyle name="40% - 강조색5 8 5 2 3 2" xfId="19591"/>
    <cellStyle name="40% - 강조색5 8 5 2 4" xfId="11754"/>
    <cellStyle name="40% - 강조색5 8 5 2 5" xfId="23213"/>
    <cellStyle name="40% - 강조색5 8 5 3" xfId="7448"/>
    <cellStyle name="40% - 강조색5 8 5 3 2" xfId="20491"/>
    <cellStyle name="40% - 강조색5 8 5 4" xfId="8847"/>
    <cellStyle name="40% - 강조색5 8 5 4 2" xfId="18730"/>
    <cellStyle name="40% - 강조색5 8 5 5" xfId="10893"/>
    <cellStyle name="40% - 강조색5 8 5 6" xfId="22352"/>
    <cellStyle name="40% - 강조색5 8 6" xfId="6013"/>
    <cellStyle name="40% - 강조색5 8 6 2" xfId="7735"/>
    <cellStyle name="40% - 강조색5 8 6 2 2" xfId="20778"/>
    <cellStyle name="40% - 강조색5 8 6 3" xfId="8849"/>
    <cellStyle name="40% - 강조색5 8 6 3 2" xfId="19017"/>
    <cellStyle name="40% - 강조색5 8 6 4" xfId="11180"/>
    <cellStyle name="40% - 강조색5 8 6 5" xfId="22639"/>
    <cellStyle name="40% - 강조색5 8 7" xfId="6874"/>
    <cellStyle name="40% - 강조색5 8 7 2" xfId="19915"/>
    <cellStyle name="40% - 강조색5 8 8" xfId="8826"/>
    <cellStyle name="40% - 강조색5 8 8 2" xfId="18158"/>
    <cellStyle name="40% - 강조색5 8 9" xfId="10319"/>
    <cellStyle name="40% - 강조색5 9" xfId="4678"/>
    <cellStyle name="40% - 강조색6" xfId="189" builtinId="51" customBuiltin="1"/>
    <cellStyle name="40% - 강조색6 10" xfId="12360"/>
    <cellStyle name="40% - 강조색6 2" xfId="190"/>
    <cellStyle name="40% - 강조색6 2 10" xfId="4679"/>
    <cellStyle name="40% - 강조색6 2 2" xfId="191"/>
    <cellStyle name="40% - 강조색6 2 2 2" xfId="192"/>
    <cellStyle name="40% - 강조색6 2 2 2 2" xfId="4680"/>
    <cellStyle name="40% - 강조색6 2 2 2 2 2" xfId="12361"/>
    <cellStyle name="40% - 강조색6 2 2 2 3" xfId="12362"/>
    <cellStyle name="40% - 강조색6 2 2 3" xfId="3369"/>
    <cellStyle name="40% - 강조색6 2 2 3 2" xfId="3370"/>
    <cellStyle name="40% - 강조색6 2 2 3 3" xfId="3371"/>
    <cellStyle name="40% - 강조색6 2 2 3 4" xfId="4681"/>
    <cellStyle name="40% - 강조색6 2 2 4" xfId="3372"/>
    <cellStyle name="40% - 강조색6 2 2 4 2" xfId="4682"/>
    <cellStyle name="40% - 강조색6 2 2 5" xfId="3368"/>
    <cellStyle name="40% - 강조색6 2 2 5 2" xfId="12363"/>
    <cellStyle name="40% - 강조색6 2 2 6" xfId="12364"/>
    <cellStyle name="40% - 강조색6 2 2_012_보건및사회보장" xfId="3373"/>
    <cellStyle name="40% - 강조색6 2 3" xfId="193"/>
    <cellStyle name="40% - 강조색6 2 3 2" xfId="3374"/>
    <cellStyle name="40% - 강조색6 2 3 2 2" xfId="12365"/>
    <cellStyle name="40% - 강조색6 2 3 3" xfId="4683"/>
    <cellStyle name="40% - 강조색6 2 4" xfId="194"/>
    <cellStyle name="40% - 강조색6 2 4 2" xfId="4684"/>
    <cellStyle name="40% - 강조색6 2 5" xfId="195"/>
    <cellStyle name="40% - 강조색6 2 5 2" xfId="4685"/>
    <cellStyle name="40% - 강조색6 2 6" xfId="196"/>
    <cellStyle name="40% - 강조색6 2 6 2" xfId="4686"/>
    <cellStyle name="40% - 강조색6 2 6 3" xfId="12366"/>
    <cellStyle name="40% - 강조색6 2 6 4" xfId="19878"/>
    <cellStyle name="40% - 강조색6 2 7" xfId="4687"/>
    <cellStyle name="40% - 강조색6 2 8" xfId="4688"/>
    <cellStyle name="40% - 강조색6 2 9" xfId="4689"/>
    <cellStyle name="40% - 강조색6 2_014_교육및문화" xfId="3375"/>
    <cellStyle name="40% - 강조색6 3" xfId="197"/>
    <cellStyle name="40% - 강조색6 3 2" xfId="198"/>
    <cellStyle name="40% - 강조색6 3 2 2" xfId="996"/>
    <cellStyle name="40% - 강조색6 3 2 2 2" xfId="3377"/>
    <cellStyle name="40% - 강조색6 3 2 2 2 2" xfId="12367"/>
    <cellStyle name="40% - 강조색6 3 2 2 3" xfId="12368"/>
    <cellStyle name="40% - 강조색6 3 2 3" xfId="3378"/>
    <cellStyle name="40% - 강조색6 3 2 4" xfId="3376"/>
    <cellStyle name="40% - 강조색6 3 2 5" xfId="12369"/>
    <cellStyle name="40% - 강조색6 3 2_004_노동" xfId="3379"/>
    <cellStyle name="40% - 강조색6 3 3" xfId="997"/>
    <cellStyle name="40% - 강조색6 3 3 2" xfId="3380"/>
    <cellStyle name="40% - 강조색6 3 3 2 2" xfId="12370"/>
    <cellStyle name="40% - 강조색6 3 3 3" xfId="4690"/>
    <cellStyle name="40% - 강조색6 3 3 4" xfId="12371"/>
    <cellStyle name="40% - 강조색6 3 4" xfId="3381"/>
    <cellStyle name="40% - 강조색6 3 5" xfId="12372"/>
    <cellStyle name="40% - 강조색6 3 6" xfId="12373"/>
    <cellStyle name="40% - 강조색6 3 7" xfId="12374"/>
    <cellStyle name="40% - 강조색6 4" xfId="199"/>
    <cellStyle name="40% - 강조색6 4 2" xfId="3383"/>
    <cellStyle name="40% - 강조색6 4 2 2" xfId="4691"/>
    <cellStyle name="40% - 강조색6 4 3" xfId="3382"/>
    <cellStyle name="40% - 강조색6 4 3 2" xfId="4692"/>
    <cellStyle name="40% - 강조색6 4 3 3" xfId="12375"/>
    <cellStyle name="40% - 강조색6 4 4" xfId="4693"/>
    <cellStyle name="40% - 강조색6 4 5" xfId="4694"/>
    <cellStyle name="40% - 강조색6 4 6" xfId="12376"/>
    <cellStyle name="40% - 강조색6 5" xfId="200"/>
    <cellStyle name="40% - 강조색6 5 2" xfId="4695"/>
    <cellStyle name="40% - 강조색6 5 2 2" xfId="12377"/>
    <cellStyle name="40% - 강조색6 5 3" xfId="12378"/>
    <cellStyle name="40% - 강조색6 5 4" xfId="12379"/>
    <cellStyle name="40% - 강조색6 6" xfId="201"/>
    <cellStyle name="40% - 강조색6 6 2" xfId="3384"/>
    <cellStyle name="40% - 강조색6 6 3" xfId="3385"/>
    <cellStyle name="40% - 강조색6 6 4" xfId="4696"/>
    <cellStyle name="40% - 강조색6 7" xfId="202"/>
    <cellStyle name="40% - 강조색6 7 2" xfId="4697"/>
    <cellStyle name="40% - 강조색6 8" xfId="955"/>
    <cellStyle name="40% - 강조색6 8 10" xfId="21780"/>
    <cellStyle name="40% - 강조색6 8 2" xfId="972"/>
    <cellStyle name="40% - 강조색6 8 2 2" xfId="4410"/>
    <cellStyle name="40% - 강조색6 8 2 2 2" xfId="5562"/>
    <cellStyle name="40% - 강조색6 8 2 2 2 2" xfId="6424"/>
    <cellStyle name="40% - 강조색6 8 2 2 2 2 2" xfId="8146"/>
    <cellStyle name="40% - 강조색6 8 2 2 2 2 2 2" xfId="21189"/>
    <cellStyle name="40% - 강조색6 8 2 2 2 2 3" xfId="8854"/>
    <cellStyle name="40% - 강조색6 8 2 2 2 2 3 2" xfId="19428"/>
    <cellStyle name="40% - 강조색6 8 2 2 2 2 4" xfId="11591"/>
    <cellStyle name="40% - 강조색6 8 2 2 2 2 5" xfId="23050"/>
    <cellStyle name="40% - 강조색6 8 2 2 2 3" xfId="7285"/>
    <cellStyle name="40% - 강조색6 8 2 2 2 3 2" xfId="20328"/>
    <cellStyle name="40% - 강조색6 8 2 2 2 4" xfId="8853"/>
    <cellStyle name="40% - 강조색6 8 2 2 2 4 2" xfId="18567"/>
    <cellStyle name="40% - 강조색6 8 2 2 2 5" xfId="10730"/>
    <cellStyle name="40% - 강조색6 8 2 2 2 6" xfId="22189"/>
    <cellStyle name="40% - 강조색6 8 2 2 3" xfId="5850"/>
    <cellStyle name="40% - 강조색6 8 2 2 3 2" xfId="6711"/>
    <cellStyle name="40% - 강조색6 8 2 2 3 2 2" xfId="8433"/>
    <cellStyle name="40% - 강조색6 8 2 2 3 2 2 2" xfId="21476"/>
    <cellStyle name="40% - 강조색6 8 2 2 3 2 3" xfId="8856"/>
    <cellStyle name="40% - 강조색6 8 2 2 3 2 3 2" xfId="19715"/>
    <cellStyle name="40% - 강조색6 8 2 2 3 2 4" xfId="11878"/>
    <cellStyle name="40% - 강조색6 8 2 2 3 2 5" xfId="23337"/>
    <cellStyle name="40% - 강조색6 8 2 2 3 3" xfId="7572"/>
    <cellStyle name="40% - 강조색6 8 2 2 3 3 2" xfId="20615"/>
    <cellStyle name="40% - 강조색6 8 2 2 3 4" xfId="8855"/>
    <cellStyle name="40% - 강조색6 8 2 2 3 4 2" xfId="18854"/>
    <cellStyle name="40% - 강조색6 8 2 2 3 5" xfId="11017"/>
    <cellStyle name="40% - 강조색6 8 2 2 3 6" xfId="22476"/>
    <cellStyle name="40% - 강조색6 8 2 2 4" xfId="6137"/>
    <cellStyle name="40% - 강조색6 8 2 2 4 2" xfId="7859"/>
    <cellStyle name="40% - 강조색6 8 2 2 4 2 2" xfId="20902"/>
    <cellStyle name="40% - 강조색6 8 2 2 4 3" xfId="8857"/>
    <cellStyle name="40% - 강조색6 8 2 2 4 3 2" xfId="19141"/>
    <cellStyle name="40% - 강조색6 8 2 2 4 4" xfId="11304"/>
    <cellStyle name="40% - 강조색6 8 2 2 4 5" xfId="22763"/>
    <cellStyle name="40% - 강조색6 8 2 2 5" xfId="6998"/>
    <cellStyle name="40% - 강조색6 8 2 2 5 2" xfId="20041"/>
    <cellStyle name="40% - 강조색6 8 2 2 6" xfId="8852"/>
    <cellStyle name="40% - 강조색6 8 2 2 6 2" xfId="18280"/>
    <cellStyle name="40% - 강조색6 8 2 2 7" xfId="10443"/>
    <cellStyle name="40% - 강조색6 8 2 2 8" xfId="21902"/>
    <cellStyle name="40% - 강조색6 8 2 3" xfId="5452"/>
    <cellStyle name="40% - 강조색6 8 2 3 2" xfId="6316"/>
    <cellStyle name="40% - 강조색6 8 2 3 2 2" xfId="8038"/>
    <cellStyle name="40% - 강조색6 8 2 3 2 2 2" xfId="21081"/>
    <cellStyle name="40% - 강조색6 8 2 3 2 3" xfId="8859"/>
    <cellStyle name="40% - 강조색6 8 2 3 2 3 2" xfId="19320"/>
    <cellStyle name="40% - 강조색6 8 2 3 2 4" xfId="11483"/>
    <cellStyle name="40% - 강조색6 8 2 3 2 5" xfId="22942"/>
    <cellStyle name="40% - 강조색6 8 2 3 3" xfId="7177"/>
    <cellStyle name="40% - 강조색6 8 2 3 3 2" xfId="20220"/>
    <cellStyle name="40% - 강조색6 8 2 3 4" xfId="8858"/>
    <cellStyle name="40% - 강조색6 8 2 3 4 2" xfId="18459"/>
    <cellStyle name="40% - 강조색6 8 2 3 5" xfId="10622"/>
    <cellStyle name="40% - 강조색6 8 2 3 6" xfId="22081"/>
    <cellStyle name="40% - 강조색6 8 2 4" xfId="5742"/>
    <cellStyle name="40% - 강조색6 8 2 4 2" xfId="6603"/>
    <cellStyle name="40% - 강조색6 8 2 4 2 2" xfId="8325"/>
    <cellStyle name="40% - 강조색6 8 2 4 2 2 2" xfId="21368"/>
    <cellStyle name="40% - 강조색6 8 2 4 2 3" xfId="8861"/>
    <cellStyle name="40% - 강조색6 8 2 4 2 3 2" xfId="19607"/>
    <cellStyle name="40% - 강조색6 8 2 4 2 4" xfId="11770"/>
    <cellStyle name="40% - 강조색6 8 2 4 2 5" xfId="23229"/>
    <cellStyle name="40% - 강조색6 8 2 4 3" xfId="7464"/>
    <cellStyle name="40% - 강조색6 8 2 4 3 2" xfId="20507"/>
    <cellStyle name="40% - 강조색6 8 2 4 4" xfId="8860"/>
    <cellStyle name="40% - 강조색6 8 2 4 4 2" xfId="18746"/>
    <cellStyle name="40% - 강조색6 8 2 4 5" xfId="10909"/>
    <cellStyle name="40% - 강조색6 8 2 4 6" xfId="22368"/>
    <cellStyle name="40% - 강조색6 8 2 5" xfId="6029"/>
    <cellStyle name="40% - 강조색6 8 2 5 2" xfId="7751"/>
    <cellStyle name="40% - 강조색6 8 2 5 2 2" xfId="20794"/>
    <cellStyle name="40% - 강조색6 8 2 5 3" xfId="8862"/>
    <cellStyle name="40% - 강조색6 8 2 5 3 2" xfId="19033"/>
    <cellStyle name="40% - 강조색6 8 2 5 4" xfId="11196"/>
    <cellStyle name="40% - 강조색6 8 2 5 5" xfId="22655"/>
    <cellStyle name="40% - 강조색6 8 2 6" xfId="6890"/>
    <cellStyle name="40% - 강조색6 8 2 6 2" xfId="19931"/>
    <cellStyle name="40% - 강조색6 8 2 7" xfId="8851"/>
    <cellStyle name="40% - 강조색6 8 2 7 2" xfId="18174"/>
    <cellStyle name="40% - 강조색6 8 2 8" xfId="10335"/>
    <cellStyle name="40% - 강조색6 8 2 9" xfId="21794"/>
    <cellStyle name="40% - 강조색6 8 3" xfId="4396"/>
    <cellStyle name="40% - 강조색6 8 3 2" xfId="5548"/>
    <cellStyle name="40% - 강조색6 8 3 2 2" xfId="6410"/>
    <cellStyle name="40% - 강조색6 8 3 2 2 2" xfId="8132"/>
    <cellStyle name="40% - 강조색6 8 3 2 2 2 2" xfId="21175"/>
    <cellStyle name="40% - 강조색6 8 3 2 2 3" xfId="8865"/>
    <cellStyle name="40% - 강조색6 8 3 2 2 3 2" xfId="19414"/>
    <cellStyle name="40% - 강조색6 8 3 2 2 4" xfId="11577"/>
    <cellStyle name="40% - 강조색6 8 3 2 2 5" xfId="23036"/>
    <cellStyle name="40% - 강조색6 8 3 2 3" xfId="7271"/>
    <cellStyle name="40% - 강조색6 8 3 2 3 2" xfId="20314"/>
    <cellStyle name="40% - 강조색6 8 3 2 4" xfId="8864"/>
    <cellStyle name="40% - 강조색6 8 3 2 4 2" xfId="18553"/>
    <cellStyle name="40% - 강조색6 8 3 2 5" xfId="10716"/>
    <cellStyle name="40% - 강조색6 8 3 2 6" xfId="22175"/>
    <cellStyle name="40% - 강조색6 8 3 3" xfId="5836"/>
    <cellStyle name="40% - 강조색6 8 3 3 2" xfId="6697"/>
    <cellStyle name="40% - 강조색6 8 3 3 2 2" xfId="8419"/>
    <cellStyle name="40% - 강조색6 8 3 3 2 2 2" xfId="21462"/>
    <cellStyle name="40% - 강조색6 8 3 3 2 3" xfId="8867"/>
    <cellStyle name="40% - 강조색6 8 3 3 2 3 2" xfId="19701"/>
    <cellStyle name="40% - 강조색6 8 3 3 2 4" xfId="11864"/>
    <cellStyle name="40% - 강조색6 8 3 3 2 5" xfId="23323"/>
    <cellStyle name="40% - 강조색6 8 3 3 3" xfId="7558"/>
    <cellStyle name="40% - 강조색6 8 3 3 3 2" xfId="20601"/>
    <cellStyle name="40% - 강조색6 8 3 3 4" xfId="8866"/>
    <cellStyle name="40% - 강조색6 8 3 3 4 2" xfId="18840"/>
    <cellStyle name="40% - 강조색6 8 3 3 5" xfId="11003"/>
    <cellStyle name="40% - 강조색6 8 3 3 6" xfId="22462"/>
    <cellStyle name="40% - 강조색6 8 3 4" xfId="6123"/>
    <cellStyle name="40% - 강조색6 8 3 4 2" xfId="7845"/>
    <cellStyle name="40% - 강조색6 8 3 4 2 2" xfId="20888"/>
    <cellStyle name="40% - 강조색6 8 3 4 3" xfId="8868"/>
    <cellStyle name="40% - 강조색6 8 3 4 3 2" xfId="19127"/>
    <cellStyle name="40% - 강조색6 8 3 4 4" xfId="11290"/>
    <cellStyle name="40% - 강조색6 8 3 4 5" xfId="22749"/>
    <cellStyle name="40% - 강조색6 8 3 5" xfId="6984"/>
    <cellStyle name="40% - 강조색6 8 3 5 2" xfId="20027"/>
    <cellStyle name="40% - 강조색6 8 3 6" xfId="8863"/>
    <cellStyle name="40% - 강조색6 8 3 6 2" xfId="18266"/>
    <cellStyle name="40% - 강조색6 8 3 7" xfId="10429"/>
    <cellStyle name="40% - 강조색6 8 3 8" xfId="21888"/>
    <cellStyle name="40% - 강조색6 8 4" xfId="5438"/>
    <cellStyle name="40% - 강조색6 8 4 2" xfId="6302"/>
    <cellStyle name="40% - 강조색6 8 4 2 2" xfId="8024"/>
    <cellStyle name="40% - 강조색6 8 4 2 2 2" xfId="21067"/>
    <cellStyle name="40% - 강조색6 8 4 2 3" xfId="8870"/>
    <cellStyle name="40% - 강조색6 8 4 2 3 2" xfId="19306"/>
    <cellStyle name="40% - 강조색6 8 4 2 4" xfId="11469"/>
    <cellStyle name="40% - 강조색6 8 4 2 5" xfId="22928"/>
    <cellStyle name="40% - 강조색6 8 4 3" xfId="7163"/>
    <cellStyle name="40% - 강조색6 8 4 3 2" xfId="20206"/>
    <cellStyle name="40% - 강조색6 8 4 4" xfId="8869"/>
    <cellStyle name="40% - 강조색6 8 4 4 2" xfId="18445"/>
    <cellStyle name="40% - 강조색6 8 4 5" xfId="10608"/>
    <cellStyle name="40% - 강조색6 8 4 6" xfId="22067"/>
    <cellStyle name="40% - 강조색6 8 5" xfId="5728"/>
    <cellStyle name="40% - 강조색6 8 5 2" xfId="6589"/>
    <cellStyle name="40% - 강조색6 8 5 2 2" xfId="8311"/>
    <cellStyle name="40% - 강조색6 8 5 2 2 2" xfId="21354"/>
    <cellStyle name="40% - 강조색6 8 5 2 3" xfId="8872"/>
    <cellStyle name="40% - 강조색6 8 5 2 3 2" xfId="19593"/>
    <cellStyle name="40% - 강조색6 8 5 2 4" xfId="11756"/>
    <cellStyle name="40% - 강조색6 8 5 2 5" xfId="23215"/>
    <cellStyle name="40% - 강조색6 8 5 3" xfId="7450"/>
    <cellStyle name="40% - 강조색6 8 5 3 2" xfId="20493"/>
    <cellStyle name="40% - 강조색6 8 5 4" xfId="8871"/>
    <cellStyle name="40% - 강조색6 8 5 4 2" xfId="18732"/>
    <cellStyle name="40% - 강조색6 8 5 5" xfId="10895"/>
    <cellStyle name="40% - 강조색6 8 5 6" xfId="22354"/>
    <cellStyle name="40% - 강조색6 8 6" xfId="6015"/>
    <cellStyle name="40% - 강조색6 8 6 2" xfId="7737"/>
    <cellStyle name="40% - 강조색6 8 6 2 2" xfId="20780"/>
    <cellStyle name="40% - 강조색6 8 6 3" xfId="8873"/>
    <cellStyle name="40% - 강조색6 8 6 3 2" xfId="19019"/>
    <cellStyle name="40% - 강조색6 8 6 4" xfId="11182"/>
    <cellStyle name="40% - 강조색6 8 6 5" xfId="22641"/>
    <cellStyle name="40% - 강조색6 8 7" xfId="6876"/>
    <cellStyle name="40% - 강조색6 8 7 2" xfId="19917"/>
    <cellStyle name="40% - 강조색6 8 8" xfId="8850"/>
    <cellStyle name="40% - 강조색6 8 8 2" xfId="18160"/>
    <cellStyle name="40% - 강조색6 8 9" xfId="10321"/>
    <cellStyle name="40% - 강조색6 9" xfId="4698"/>
    <cellStyle name="60% - Accent1" xfId="203"/>
    <cellStyle name="60% - Accent1 2" xfId="204"/>
    <cellStyle name="60% - Accent1 2 2" xfId="12380"/>
    <cellStyle name="60% - Accent1 2 2 2" xfId="12381"/>
    <cellStyle name="60% - Accent1 2 3" xfId="12382"/>
    <cellStyle name="60% - Accent1 3" xfId="3386"/>
    <cellStyle name="60% - Accent1 4" xfId="12383"/>
    <cellStyle name="60% - Accent1_010_주택건설" xfId="3387"/>
    <cellStyle name="60% - Accent2" xfId="205"/>
    <cellStyle name="60% - Accent2 2" xfId="206"/>
    <cellStyle name="60% - Accent2 2 2" xfId="12384"/>
    <cellStyle name="60% - Accent2 2 2 2" xfId="12385"/>
    <cellStyle name="60% - Accent2 2 3" xfId="12386"/>
    <cellStyle name="60% - Accent2 3" xfId="3388"/>
    <cellStyle name="60% - Accent2 4" xfId="12387"/>
    <cellStyle name="60% - Accent2_010_주택건설" xfId="3389"/>
    <cellStyle name="60% - Accent3" xfId="207"/>
    <cellStyle name="60% - Accent3 2" xfId="208"/>
    <cellStyle name="60% - Accent3 2 2" xfId="12388"/>
    <cellStyle name="60% - Accent3 2 2 2" xfId="12389"/>
    <cellStyle name="60% - Accent3 2 3" xfId="12390"/>
    <cellStyle name="60% - Accent3 3" xfId="3390"/>
    <cellStyle name="60% - Accent3 4" xfId="12391"/>
    <cellStyle name="60% - Accent3_010_주택건설" xfId="3391"/>
    <cellStyle name="60% - Accent4" xfId="209"/>
    <cellStyle name="60% - Accent4 2" xfId="210"/>
    <cellStyle name="60% - Accent4 2 2" xfId="12392"/>
    <cellStyle name="60% - Accent4 2 2 2" xfId="12393"/>
    <cellStyle name="60% - Accent4 2 3" xfId="12394"/>
    <cellStyle name="60% - Accent4 3" xfId="3392"/>
    <cellStyle name="60% - Accent4 4" xfId="12395"/>
    <cellStyle name="60% - Accent4_010_주택건설" xfId="3393"/>
    <cellStyle name="60% - Accent5" xfId="211"/>
    <cellStyle name="60% - Accent5 2" xfId="212"/>
    <cellStyle name="60% - Accent5 2 2" xfId="12396"/>
    <cellStyle name="60% - Accent5 2 2 2" xfId="12397"/>
    <cellStyle name="60% - Accent5 2 3" xfId="12398"/>
    <cellStyle name="60% - Accent5 3" xfId="3394"/>
    <cellStyle name="60% - Accent5 4" xfId="12399"/>
    <cellStyle name="60% - Accent5_010_주택건설" xfId="3395"/>
    <cellStyle name="60% - Accent6" xfId="213"/>
    <cellStyle name="60% - Accent6 2" xfId="214"/>
    <cellStyle name="60% - Accent6 2 2" xfId="12400"/>
    <cellStyle name="60% - Accent6 2 2 2" xfId="12401"/>
    <cellStyle name="60% - Accent6 2 3" xfId="12402"/>
    <cellStyle name="60% - Accent6 3" xfId="3396"/>
    <cellStyle name="60% - Accent6 4" xfId="12403"/>
    <cellStyle name="60% - Accent6_010_주택건설" xfId="3397"/>
    <cellStyle name="60% - 강조색1" xfId="215" builtinId="32" customBuiltin="1"/>
    <cellStyle name="60% - 강조색1 2" xfId="216"/>
    <cellStyle name="60% - 강조색1 2 2" xfId="217"/>
    <cellStyle name="60% - 강조색1 2 2 2" xfId="3399"/>
    <cellStyle name="60% - 강조색1 2 2 2 2" xfId="3400"/>
    <cellStyle name="60% - 강조색1 2 2 2 2 2" xfId="12404"/>
    <cellStyle name="60% - 강조색1 2 2 2 3" xfId="3401"/>
    <cellStyle name="60% - 강조색1 2 2 2 4" xfId="12405"/>
    <cellStyle name="60% - 강조색1 2 2 2 4 2" xfId="12406"/>
    <cellStyle name="60% - 강조색1 2 2 3" xfId="3402"/>
    <cellStyle name="60% - 강조색1 2 2 3 2" xfId="4699"/>
    <cellStyle name="60% - 강조색1 2 2 4" xfId="3398"/>
    <cellStyle name="60% - 강조색1 2 2 4 2" xfId="4700"/>
    <cellStyle name="60% - 강조색1 2 2 5" xfId="12407"/>
    <cellStyle name="60% - 강조색1 2 3" xfId="218"/>
    <cellStyle name="60% - 강조색1 2 3 2" xfId="4701"/>
    <cellStyle name="60% - 강조색1 2 3 3" xfId="12408"/>
    <cellStyle name="60% - 강조색1 2 3 4" xfId="19879"/>
    <cellStyle name="60% - 강조색1 2 4" xfId="4702"/>
    <cellStyle name="60% - 강조색1 2 5" xfId="4703"/>
    <cellStyle name="60% - 강조색1 2 6" xfId="4704"/>
    <cellStyle name="60% - 강조색1 2 7" xfId="4705"/>
    <cellStyle name="60% - 강조색1 3" xfId="219"/>
    <cellStyle name="60% - 강조색1 3 2" xfId="220"/>
    <cellStyle name="60% - 강조색1 3 2 2" xfId="3404"/>
    <cellStyle name="60% - 강조색1 3 2 2 2" xfId="12409"/>
    <cellStyle name="60% - 강조색1 3 2 3" xfId="3403"/>
    <cellStyle name="60% - 강조색1 3 2 3 2" xfId="12410"/>
    <cellStyle name="60% - 강조색1 3 2 4" xfId="12411"/>
    <cellStyle name="60% - 강조색1 3 3" xfId="3405"/>
    <cellStyle name="60% - 강조색1 3 3 2" xfId="12412"/>
    <cellStyle name="60% - 강조색1 3 4" xfId="4706"/>
    <cellStyle name="60% - 강조색1 3 4 2" xfId="12413"/>
    <cellStyle name="60% - 강조색1 3 5" xfId="12414"/>
    <cellStyle name="60% - 강조색1 3 6" xfId="12415"/>
    <cellStyle name="60% - 강조색1 3_012_보건및사회보장" xfId="3406"/>
    <cellStyle name="60% - 강조색1 4" xfId="221"/>
    <cellStyle name="60% - 강조색1 4 2" xfId="3408"/>
    <cellStyle name="60% - 강조색1 4 2 2" xfId="4707"/>
    <cellStyle name="60% - 강조색1 4 3" xfId="3407"/>
    <cellStyle name="60% - 강조색1 4 3 2" xfId="4708"/>
    <cellStyle name="60% - 강조색1 4 3 3" xfId="12416"/>
    <cellStyle name="60% - 강조색1 4 4" xfId="4709"/>
    <cellStyle name="60% - 강조색1 4 5" xfId="4710"/>
    <cellStyle name="60% - 강조색1 4 6" xfId="12417"/>
    <cellStyle name="60% - 강조색1 5" xfId="936"/>
    <cellStyle name="60% - 강조색1 5 2" xfId="3410"/>
    <cellStyle name="60% - 강조색1 5 3" xfId="3411"/>
    <cellStyle name="60% - 강조색1 5 4" xfId="3409"/>
    <cellStyle name="60% - 강조색1 5 5" xfId="12418"/>
    <cellStyle name="60% - 강조색1 5 6" xfId="12419"/>
    <cellStyle name="60% - 강조색1 6" xfId="4711"/>
    <cellStyle name="60% - 강조색1 6 2" xfId="12420"/>
    <cellStyle name="60% - 강조색1 7" xfId="4712"/>
    <cellStyle name="60% - 강조색1 7 2" xfId="12421"/>
    <cellStyle name="60% - 강조색1 8" xfId="4713"/>
    <cellStyle name="60% - 강조색1 9" xfId="4714"/>
    <cellStyle name="60% - 강조색2" xfId="222" builtinId="36" customBuiltin="1"/>
    <cellStyle name="60% - 강조색2 2" xfId="223"/>
    <cellStyle name="60% - 강조색2 2 2" xfId="224"/>
    <cellStyle name="60% - 강조색2 2 2 2" xfId="3413"/>
    <cellStyle name="60% - 강조색2 2 2 2 2" xfId="3414"/>
    <cellStyle name="60% - 강조색2 2 2 2 2 2" xfId="12422"/>
    <cellStyle name="60% - 강조색2 2 2 2 3" xfId="3415"/>
    <cellStyle name="60% - 강조색2 2 2 2 4" xfId="12423"/>
    <cellStyle name="60% - 강조색2 2 2 2 4 2" xfId="12424"/>
    <cellStyle name="60% - 강조색2 2 2 3" xfId="3416"/>
    <cellStyle name="60% - 강조색2 2 2 3 2" xfId="4715"/>
    <cellStyle name="60% - 강조색2 2 2 4" xfId="3412"/>
    <cellStyle name="60% - 강조색2 2 2 4 2" xfId="4716"/>
    <cellStyle name="60% - 강조색2 2 2 5" xfId="12425"/>
    <cellStyle name="60% - 강조색2 2 3" xfId="225"/>
    <cellStyle name="60% - 강조색2 2 3 2" xfId="4717"/>
    <cellStyle name="60% - 강조색2 2 3 3" xfId="12426"/>
    <cellStyle name="60% - 강조색2 2 4" xfId="4718"/>
    <cellStyle name="60% - 강조색2 2 5" xfId="4719"/>
    <cellStyle name="60% - 강조색2 3" xfId="226"/>
    <cellStyle name="60% - 강조색2 3 2" xfId="227"/>
    <cellStyle name="60% - 강조색2 3 2 2" xfId="3418"/>
    <cellStyle name="60% - 강조색2 3 2 2 2" xfId="12427"/>
    <cellStyle name="60% - 강조색2 3 2 3" xfId="3417"/>
    <cellStyle name="60% - 강조색2 3 2 3 2" xfId="12428"/>
    <cellStyle name="60% - 강조색2 3 2 4" xfId="12429"/>
    <cellStyle name="60% - 강조색2 3 3" xfId="3419"/>
    <cellStyle name="60% - 강조색2 3 3 2" xfId="12430"/>
    <cellStyle name="60% - 강조색2 3 4" xfId="4720"/>
    <cellStyle name="60% - 강조색2 3 4 2" xfId="12431"/>
    <cellStyle name="60% - 강조색2 3 5" xfId="12432"/>
    <cellStyle name="60% - 강조색2 3 6" xfId="12433"/>
    <cellStyle name="60% - 강조색2 3_012_보건및사회보장" xfId="3420"/>
    <cellStyle name="60% - 강조색2 4" xfId="228"/>
    <cellStyle name="60% - 강조색2 4 2" xfId="3422"/>
    <cellStyle name="60% - 강조색2 4 2 2" xfId="4721"/>
    <cellStyle name="60% - 강조색2 4 3" xfId="3421"/>
    <cellStyle name="60% - 강조색2 4 3 2" xfId="4722"/>
    <cellStyle name="60% - 강조색2 4 3 3" xfId="12434"/>
    <cellStyle name="60% - 강조색2 4 4" xfId="4723"/>
    <cellStyle name="60% - 강조색2 4 5" xfId="4724"/>
    <cellStyle name="60% - 강조색2 4 6" xfId="12435"/>
    <cellStyle name="60% - 강조색2 5" xfId="940"/>
    <cellStyle name="60% - 강조색2 5 2" xfId="3424"/>
    <cellStyle name="60% - 강조색2 5 3" xfId="3425"/>
    <cellStyle name="60% - 강조색2 5 4" xfId="3423"/>
    <cellStyle name="60% - 강조색2 5 5" xfId="12436"/>
    <cellStyle name="60% - 강조색2 5 6" xfId="12437"/>
    <cellStyle name="60% - 강조색2 6" xfId="4725"/>
    <cellStyle name="60% - 강조색2 6 2" xfId="12438"/>
    <cellStyle name="60% - 강조색2 7" xfId="4726"/>
    <cellStyle name="60% - 강조색2 7 2" xfId="12439"/>
    <cellStyle name="60% - 강조색2 8" xfId="4727"/>
    <cellStyle name="60% - 강조색2 9" xfId="4728"/>
    <cellStyle name="60% - 강조색3" xfId="229" builtinId="40" customBuiltin="1"/>
    <cellStyle name="60% - 강조색3 2" xfId="230"/>
    <cellStyle name="60% - 강조색3 2 2" xfId="231"/>
    <cellStyle name="60% - 강조색3 2 2 2" xfId="3427"/>
    <cellStyle name="60% - 강조색3 2 2 2 2" xfId="3428"/>
    <cellStyle name="60% - 강조색3 2 2 2 2 2" xfId="12440"/>
    <cellStyle name="60% - 강조색3 2 2 2 3" xfId="3429"/>
    <cellStyle name="60% - 강조색3 2 2 2 4" xfId="12441"/>
    <cellStyle name="60% - 강조색3 2 2 2 4 2" xfId="12442"/>
    <cellStyle name="60% - 강조색3 2 2 3" xfId="3430"/>
    <cellStyle name="60% - 강조색3 2 2 3 2" xfId="4729"/>
    <cellStyle name="60% - 강조색3 2 2 4" xfId="3426"/>
    <cellStyle name="60% - 강조색3 2 2 4 2" xfId="4730"/>
    <cellStyle name="60% - 강조색3 2 2 5" xfId="12443"/>
    <cellStyle name="60% - 강조색3 2 3" xfId="232"/>
    <cellStyle name="60% - 강조색3 2 3 2" xfId="4731"/>
    <cellStyle name="60% - 강조색3 2 3 3" xfId="12444"/>
    <cellStyle name="60% - 강조색3 2 3 4" xfId="19880"/>
    <cellStyle name="60% - 강조색3 2 4" xfId="4732"/>
    <cellStyle name="60% - 강조색3 2 5" xfId="4733"/>
    <cellStyle name="60% - 강조색3 2 6" xfId="4734"/>
    <cellStyle name="60% - 강조색3 2 7" xfId="4735"/>
    <cellStyle name="60% - 강조색3 3" xfId="233"/>
    <cellStyle name="60% - 강조색3 3 2" xfId="234"/>
    <cellStyle name="60% - 강조색3 3 2 2" xfId="3432"/>
    <cellStyle name="60% - 강조색3 3 2 2 2" xfId="12445"/>
    <cellStyle name="60% - 강조색3 3 2 3" xfId="3431"/>
    <cellStyle name="60% - 강조색3 3 2 3 2" xfId="12446"/>
    <cellStyle name="60% - 강조색3 3 2 4" xfId="12447"/>
    <cellStyle name="60% - 강조색3 3 3" xfId="3433"/>
    <cellStyle name="60% - 강조색3 3 3 2" xfId="12448"/>
    <cellStyle name="60% - 강조색3 3 4" xfId="4736"/>
    <cellStyle name="60% - 강조색3 3 4 2" xfId="12449"/>
    <cellStyle name="60% - 강조색3 3 5" xfId="12450"/>
    <cellStyle name="60% - 강조색3 3 6" xfId="12451"/>
    <cellStyle name="60% - 강조색3 3_012_보건및사회보장" xfId="3434"/>
    <cellStyle name="60% - 강조색3 4" xfId="235"/>
    <cellStyle name="60% - 강조색3 4 2" xfId="3436"/>
    <cellStyle name="60% - 강조색3 4 2 2" xfId="4737"/>
    <cellStyle name="60% - 강조색3 4 3" xfId="3435"/>
    <cellStyle name="60% - 강조색3 4 3 2" xfId="4738"/>
    <cellStyle name="60% - 강조색3 4 3 3" xfId="12452"/>
    <cellStyle name="60% - 강조색3 4 4" xfId="4739"/>
    <cellStyle name="60% - 강조색3 4 5" xfId="4740"/>
    <cellStyle name="60% - 강조색3 4 6" xfId="12453"/>
    <cellStyle name="60% - 강조색3 5" xfId="944"/>
    <cellStyle name="60% - 강조색3 5 2" xfId="3438"/>
    <cellStyle name="60% - 강조색3 5 3" xfId="3439"/>
    <cellStyle name="60% - 강조색3 5 4" xfId="3437"/>
    <cellStyle name="60% - 강조색3 5 5" xfId="12454"/>
    <cellStyle name="60% - 강조색3 5 6" xfId="12455"/>
    <cellStyle name="60% - 강조색3 6" xfId="4741"/>
    <cellStyle name="60% - 강조색3 6 2" xfId="12456"/>
    <cellStyle name="60% - 강조색3 7" xfId="4742"/>
    <cellStyle name="60% - 강조색3 7 2" xfId="12457"/>
    <cellStyle name="60% - 강조색3 8" xfId="4743"/>
    <cellStyle name="60% - 강조색3 9" xfId="4744"/>
    <cellStyle name="60% - 강조색4" xfId="236" builtinId="44" customBuiltin="1"/>
    <cellStyle name="60% - 강조색4 2" xfId="237"/>
    <cellStyle name="60% - 강조색4 2 2" xfId="238"/>
    <cellStyle name="60% - 강조색4 2 2 2" xfId="3441"/>
    <cellStyle name="60% - 강조색4 2 2 2 2" xfId="3442"/>
    <cellStyle name="60% - 강조색4 2 2 2 2 2" xfId="12458"/>
    <cellStyle name="60% - 강조색4 2 2 2 3" xfId="3443"/>
    <cellStyle name="60% - 강조색4 2 2 2 4" xfId="12459"/>
    <cellStyle name="60% - 강조색4 2 2 2 4 2" xfId="12460"/>
    <cellStyle name="60% - 강조색4 2 2 3" xfId="3444"/>
    <cellStyle name="60% - 강조색4 2 2 3 2" xfId="4745"/>
    <cellStyle name="60% - 강조색4 2 2 4" xfId="3440"/>
    <cellStyle name="60% - 강조색4 2 2 4 2" xfId="4746"/>
    <cellStyle name="60% - 강조색4 2 2 5" xfId="12461"/>
    <cellStyle name="60% - 강조색4 2 3" xfId="239"/>
    <cellStyle name="60% - 강조색4 2 3 2" xfId="4747"/>
    <cellStyle name="60% - 강조색4 2 3 3" xfId="12462"/>
    <cellStyle name="60% - 강조색4 2 3 4" xfId="19881"/>
    <cellStyle name="60% - 강조색4 2 4" xfId="4748"/>
    <cellStyle name="60% - 강조색4 2 5" xfId="4749"/>
    <cellStyle name="60% - 강조색4 2 6" xfId="4750"/>
    <cellStyle name="60% - 강조색4 2 7" xfId="4751"/>
    <cellStyle name="60% - 강조색4 3" xfId="240"/>
    <cellStyle name="60% - 강조색4 3 2" xfId="241"/>
    <cellStyle name="60% - 강조색4 3 2 2" xfId="3446"/>
    <cellStyle name="60% - 강조색4 3 2 2 2" xfId="12463"/>
    <cellStyle name="60% - 강조색4 3 2 3" xfId="3445"/>
    <cellStyle name="60% - 강조색4 3 2 3 2" xfId="12464"/>
    <cellStyle name="60% - 강조색4 3 2 4" xfId="12465"/>
    <cellStyle name="60% - 강조색4 3 3" xfId="3447"/>
    <cellStyle name="60% - 강조색4 3 3 2" xfId="12466"/>
    <cellStyle name="60% - 강조색4 3 4" xfId="4752"/>
    <cellStyle name="60% - 강조색4 3 4 2" xfId="12467"/>
    <cellStyle name="60% - 강조색4 3 5" xfId="12468"/>
    <cellStyle name="60% - 강조색4 3 6" xfId="12469"/>
    <cellStyle name="60% - 강조색4 3_012_보건및사회보장" xfId="3448"/>
    <cellStyle name="60% - 강조색4 4" xfId="242"/>
    <cellStyle name="60% - 강조색4 4 2" xfId="3450"/>
    <cellStyle name="60% - 강조색4 4 2 2" xfId="4753"/>
    <cellStyle name="60% - 강조색4 4 3" xfId="3449"/>
    <cellStyle name="60% - 강조색4 4 3 2" xfId="4754"/>
    <cellStyle name="60% - 강조색4 4 3 3" xfId="12470"/>
    <cellStyle name="60% - 강조색4 4 4" xfId="4755"/>
    <cellStyle name="60% - 강조색4 4 5" xfId="4756"/>
    <cellStyle name="60% - 강조색4 4 6" xfId="12471"/>
    <cellStyle name="60% - 강조색4 5" xfId="948"/>
    <cellStyle name="60% - 강조색4 5 2" xfId="3452"/>
    <cellStyle name="60% - 강조색4 5 3" xfId="3453"/>
    <cellStyle name="60% - 강조색4 5 4" xfId="3451"/>
    <cellStyle name="60% - 강조색4 5 5" xfId="12472"/>
    <cellStyle name="60% - 강조색4 5 6" xfId="12473"/>
    <cellStyle name="60% - 강조색4 6" xfId="4757"/>
    <cellStyle name="60% - 강조색4 6 2" xfId="12474"/>
    <cellStyle name="60% - 강조색4 7" xfId="4758"/>
    <cellStyle name="60% - 강조색4 7 2" xfId="12475"/>
    <cellStyle name="60% - 강조색4 8" xfId="4759"/>
    <cellStyle name="60% - 강조색4 9" xfId="4760"/>
    <cellStyle name="60% - 강조색5" xfId="243" builtinId="48" customBuiltin="1"/>
    <cellStyle name="60% - 강조색5 2" xfId="244"/>
    <cellStyle name="60% - 강조색5 2 2" xfId="245"/>
    <cellStyle name="60% - 강조색5 2 2 2" xfId="3455"/>
    <cellStyle name="60% - 강조색5 2 2 2 2" xfId="3456"/>
    <cellStyle name="60% - 강조색5 2 2 2 2 2" xfId="12476"/>
    <cellStyle name="60% - 강조색5 2 2 2 3" xfId="3457"/>
    <cellStyle name="60% - 강조색5 2 2 2 4" xfId="12477"/>
    <cellStyle name="60% - 강조색5 2 2 2 4 2" xfId="12478"/>
    <cellStyle name="60% - 강조색5 2 2 3" xfId="3458"/>
    <cellStyle name="60% - 강조색5 2 2 3 2" xfId="4761"/>
    <cellStyle name="60% - 강조색5 2 2 4" xfId="3454"/>
    <cellStyle name="60% - 강조색5 2 2 4 2" xfId="4762"/>
    <cellStyle name="60% - 강조색5 2 2 5" xfId="12479"/>
    <cellStyle name="60% - 강조색5 2 3" xfId="246"/>
    <cellStyle name="60% - 강조색5 2 3 2" xfId="4763"/>
    <cellStyle name="60% - 강조색5 2 3 3" xfId="12480"/>
    <cellStyle name="60% - 강조색5 2 4" xfId="4764"/>
    <cellStyle name="60% - 강조색5 2 5" xfId="4765"/>
    <cellStyle name="60% - 강조색5 3" xfId="247"/>
    <cellStyle name="60% - 강조색5 3 2" xfId="248"/>
    <cellStyle name="60% - 강조색5 3 2 2" xfId="3460"/>
    <cellStyle name="60% - 강조색5 3 2 2 2" xfId="12481"/>
    <cellStyle name="60% - 강조색5 3 2 3" xfId="3459"/>
    <cellStyle name="60% - 강조색5 3 2 3 2" xfId="12482"/>
    <cellStyle name="60% - 강조색5 3 2 4" xfId="12483"/>
    <cellStyle name="60% - 강조색5 3 3" xfId="3461"/>
    <cellStyle name="60% - 강조색5 3 3 2" xfId="12484"/>
    <cellStyle name="60% - 강조색5 3 4" xfId="4766"/>
    <cellStyle name="60% - 강조색5 3 4 2" xfId="12485"/>
    <cellStyle name="60% - 강조색5 3 5" xfId="12486"/>
    <cellStyle name="60% - 강조색5 3 6" xfId="12487"/>
    <cellStyle name="60% - 강조색5 3_012_보건및사회보장" xfId="3462"/>
    <cellStyle name="60% - 강조색5 4" xfId="249"/>
    <cellStyle name="60% - 강조색5 4 2" xfId="3464"/>
    <cellStyle name="60% - 강조색5 4 2 2" xfId="4767"/>
    <cellStyle name="60% - 강조색5 4 3" xfId="3463"/>
    <cellStyle name="60% - 강조색5 4 3 2" xfId="4768"/>
    <cellStyle name="60% - 강조색5 4 3 3" xfId="12488"/>
    <cellStyle name="60% - 강조색5 4 4" xfId="4769"/>
    <cellStyle name="60% - 강조색5 4 5" xfId="4770"/>
    <cellStyle name="60% - 강조색5 4 6" xfId="12489"/>
    <cellStyle name="60% - 강조색5 5" xfId="952"/>
    <cellStyle name="60% - 강조색5 5 2" xfId="3466"/>
    <cellStyle name="60% - 강조색5 5 3" xfId="3467"/>
    <cellStyle name="60% - 강조색5 5 4" xfId="3465"/>
    <cellStyle name="60% - 강조색5 5 5" xfId="12490"/>
    <cellStyle name="60% - 강조색5 5 6" xfId="12491"/>
    <cellStyle name="60% - 강조색5 6" xfId="4771"/>
    <cellStyle name="60% - 강조색5 6 2" xfId="12492"/>
    <cellStyle name="60% - 강조색5 7" xfId="4772"/>
    <cellStyle name="60% - 강조색5 7 2" xfId="12493"/>
    <cellStyle name="60% - 강조색5 8" xfId="4773"/>
    <cellStyle name="60% - 강조색5 9" xfId="4774"/>
    <cellStyle name="60% - 강조색6" xfId="250" builtinId="52" customBuiltin="1"/>
    <cellStyle name="60% - 강조색6 2" xfId="251"/>
    <cellStyle name="60% - 강조색6 2 2" xfId="252"/>
    <cellStyle name="60% - 강조색6 2 2 2" xfId="3469"/>
    <cellStyle name="60% - 강조색6 2 2 2 2" xfId="3470"/>
    <cellStyle name="60% - 강조색6 2 2 2 2 2" xfId="12494"/>
    <cellStyle name="60% - 강조색6 2 2 2 3" xfId="3471"/>
    <cellStyle name="60% - 강조색6 2 2 2 4" xfId="12495"/>
    <cellStyle name="60% - 강조색6 2 2 2 4 2" xfId="12496"/>
    <cellStyle name="60% - 강조색6 2 2 3" xfId="3472"/>
    <cellStyle name="60% - 강조색6 2 2 3 2" xfId="4775"/>
    <cellStyle name="60% - 강조색6 2 2 4" xfId="3468"/>
    <cellStyle name="60% - 강조색6 2 2 4 2" xfId="4776"/>
    <cellStyle name="60% - 강조색6 2 2 5" xfId="12497"/>
    <cellStyle name="60% - 강조색6 2 3" xfId="253"/>
    <cellStyle name="60% - 강조색6 2 3 2" xfId="4777"/>
    <cellStyle name="60% - 강조색6 2 3 3" xfId="12498"/>
    <cellStyle name="60% - 강조색6 2 3 4" xfId="19882"/>
    <cellStyle name="60% - 강조색6 2 4" xfId="4778"/>
    <cellStyle name="60% - 강조색6 2 5" xfId="4779"/>
    <cellStyle name="60% - 강조색6 2 6" xfId="4780"/>
    <cellStyle name="60% - 강조색6 2 7" xfId="4781"/>
    <cellStyle name="60% - 강조색6 3" xfId="254"/>
    <cellStyle name="60% - 강조색6 3 2" xfId="255"/>
    <cellStyle name="60% - 강조색6 3 2 2" xfId="3474"/>
    <cellStyle name="60% - 강조색6 3 2 2 2" xfId="12499"/>
    <cellStyle name="60% - 강조색6 3 2 3" xfId="3473"/>
    <cellStyle name="60% - 강조색6 3 2 3 2" xfId="12500"/>
    <cellStyle name="60% - 강조색6 3 2 4" xfId="12501"/>
    <cellStyle name="60% - 강조색6 3 3" xfId="3475"/>
    <cellStyle name="60% - 강조색6 3 3 2" xfId="12502"/>
    <cellStyle name="60% - 강조색6 3 4" xfId="4782"/>
    <cellStyle name="60% - 강조색6 3 4 2" xfId="12503"/>
    <cellStyle name="60% - 강조색6 3 5" xfId="12504"/>
    <cellStyle name="60% - 강조색6 3 6" xfId="12505"/>
    <cellStyle name="60% - 강조색6 3_012_보건및사회보장" xfId="3476"/>
    <cellStyle name="60% - 강조색6 4" xfId="256"/>
    <cellStyle name="60% - 강조색6 4 2" xfId="3478"/>
    <cellStyle name="60% - 강조색6 4 2 2" xfId="4783"/>
    <cellStyle name="60% - 강조색6 4 3" xfId="3477"/>
    <cellStyle name="60% - 강조색6 4 3 2" xfId="4784"/>
    <cellStyle name="60% - 강조색6 4 3 3" xfId="12506"/>
    <cellStyle name="60% - 강조색6 4 4" xfId="4785"/>
    <cellStyle name="60% - 강조색6 4 5" xfId="4786"/>
    <cellStyle name="60% - 강조색6 4 6" xfId="12507"/>
    <cellStyle name="60% - 강조색6 5" xfId="956"/>
    <cellStyle name="60% - 강조색6 5 2" xfId="3480"/>
    <cellStyle name="60% - 강조색6 5 3" xfId="3481"/>
    <cellStyle name="60% - 강조색6 5 4" xfId="3479"/>
    <cellStyle name="60% - 강조색6 5 5" xfId="12508"/>
    <cellStyle name="60% - 강조색6 5 6" xfId="12509"/>
    <cellStyle name="60% - 강조색6 6" xfId="4787"/>
    <cellStyle name="60% - 강조색6 6 2" xfId="12510"/>
    <cellStyle name="60% - 강조색6 7" xfId="4788"/>
    <cellStyle name="60% - 강조색6 7 2" xfId="12511"/>
    <cellStyle name="60% - 강조색6 8" xfId="4789"/>
    <cellStyle name="60% - 강조색6 9" xfId="4790"/>
    <cellStyle name="A¨­￠￢￠O [0]_INQUIRY ￠?￥i¨u¡AAⓒ￢Aⓒª " xfId="257"/>
    <cellStyle name="A¨­￠￢￠O_INQUIRY ￠?￥i¨u¡AAⓒ￢Aⓒª " xfId="258"/>
    <cellStyle name="Accent1" xfId="259"/>
    <cellStyle name="Accent1 2" xfId="260"/>
    <cellStyle name="Accent1 2 2" xfId="12512"/>
    <cellStyle name="Accent1 2 2 2" xfId="12513"/>
    <cellStyle name="Accent1 2 3" xfId="12514"/>
    <cellStyle name="Accent1 3" xfId="3482"/>
    <cellStyle name="Accent1 4" xfId="12515"/>
    <cellStyle name="Accent1_010_주택건설" xfId="3483"/>
    <cellStyle name="Accent2" xfId="261"/>
    <cellStyle name="Accent2 2" xfId="262"/>
    <cellStyle name="Accent2 2 2" xfId="12516"/>
    <cellStyle name="Accent2 2 2 2" xfId="12517"/>
    <cellStyle name="Accent2 2 3" xfId="12518"/>
    <cellStyle name="Accent2 3" xfId="3484"/>
    <cellStyle name="Accent2 4" xfId="12519"/>
    <cellStyle name="Accent2_010_주택건설" xfId="3485"/>
    <cellStyle name="Accent3" xfId="263"/>
    <cellStyle name="Accent3 2" xfId="264"/>
    <cellStyle name="Accent3 2 2" xfId="12520"/>
    <cellStyle name="Accent3 2 2 2" xfId="12521"/>
    <cellStyle name="Accent3 2 3" xfId="12522"/>
    <cellStyle name="Accent3 3" xfId="3486"/>
    <cellStyle name="Accent3 4" xfId="12523"/>
    <cellStyle name="Accent3_010_주택건설" xfId="3487"/>
    <cellStyle name="Accent4" xfId="265"/>
    <cellStyle name="Accent4 2" xfId="266"/>
    <cellStyle name="Accent4 2 2" xfId="12524"/>
    <cellStyle name="Accent4 2 2 2" xfId="12525"/>
    <cellStyle name="Accent4 2 3" xfId="12526"/>
    <cellStyle name="Accent4 3" xfId="3488"/>
    <cellStyle name="Accent4 4" xfId="12527"/>
    <cellStyle name="Accent4_010_주택건설" xfId="3489"/>
    <cellStyle name="Accent5" xfId="267"/>
    <cellStyle name="Accent5 2" xfId="268"/>
    <cellStyle name="Accent5 2 2" xfId="12528"/>
    <cellStyle name="Accent5 2 2 2" xfId="12529"/>
    <cellStyle name="Accent5 2 3" xfId="12530"/>
    <cellStyle name="Accent5 3" xfId="3490"/>
    <cellStyle name="Accent5 4" xfId="12531"/>
    <cellStyle name="Accent5_010_주택건설" xfId="3491"/>
    <cellStyle name="Accent6" xfId="269"/>
    <cellStyle name="Accent6 2" xfId="270"/>
    <cellStyle name="Accent6 2 2" xfId="12532"/>
    <cellStyle name="Accent6 2 2 2" xfId="12533"/>
    <cellStyle name="Accent6 2 3" xfId="12534"/>
    <cellStyle name="Accent6 3" xfId="3492"/>
    <cellStyle name="Accent6 4" xfId="12535"/>
    <cellStyle name="Accent6_010_주택건설" xfId="3493"/>
    <cellStyle name="AeE­ [0]_ 2ÆAAþº° " xfId="12536"/>
    <cellStyle name="ÅëÈ­ [0]_¼ÕÀÍ¿¹»ê" xfId="271"/>
    <cellStyle name="AeE­ [0]_¼OAI¿¹≫e" xfId="272"/>
    <cellStyle name="ÅëÈ­ [0]_ÀÎ°Çºñ,¿ÜÁÖºñ" xfId="273"/>
    <cellStyle name="AeE­ [0]_AI°Cºn,μμ±Þºn" xfId="274"/>
    <cellStyle name="ÅëÈ­ [0]_INQUIRY ¿µ¾÷ÃßÁø " xfId="12537"/>
    <cellStyle name="AeE­ [0]_INQUIRY ¿μ¾÷AßAø " xfId="12538"/>
    <cellStyle name="ÅëÈ­ [0]_laroux" xfId="275"/>
    <cellStyle name="AeE­ [0]_laroux_1" xfId="276"/>
    <cellStyle name="ÅëÈ­ [0]_laroux_1" xfId="277"/>
    <cellStyle name="AeE­ [0]_laroux_1 10" xfId="998"/>
    <cellStyle name="ÅëÈ­ [0]_laroux_1 10" xfId="999"/>
    <cellStyle name="AeE­ [0]_laroux_1 11" xfId="1000"/>
    <cellStyle name="ÅëÈ­ [0]_laroux_1 11" xfId="1001"/>
    <cellStyle name="AeE­ [0]_laroux_1 12" xfId="1002"/>
    <cellStyle name="ÅëÈ­ [0]_laroux_1 12" xfId="1003"/>
    <cellStyle name="AeE­ [0]_laroux_1 12 10" xfId="3494"/>
    <cellStyle name="ÅëÈ­ [0]_laroux_1 13" xfId="1004"/>
    <cellStyle name="AeE­ [0]_laroux_1 14" xfId="1005"/>
    <cellStyle name="ÅëÈ­ [0]_laroux_1 14" xfId="1006"/>
    <cellStyle name="AeE­ [0]_laroux_1 14 10" xfId="12539"/>
    <cellStyle name="ÅëÈ­ [0]_laroux_1 14 10" xfId="12540"/>
    <cellStyle name="AeE­ [0]_laroux_1 14 11" xfId="12541"/>
    <cellStyle name="ÅëÈ­ [0]_laroux_1 14 11" xfId="12542"/>
    <cellStyle name="AeE­ [0]_laroux_1 14 12" xfId="12543"/>
    <cellStyle name="ÅëÈ­ [0]_laroux_1 14 12" xfId="12544"/>
    <cellStyle name="AeE­ [0]_laroux_1 14 13" xfId="12545"/>
    <cellStyle name="ÅëÈ­ [0]_laroux_1 14 13" xfId="12546"/>
    <cellStyle name="AeE­ [0]_laroux_1 14 14" xfId="12547"/>
    <cellStyle name="ÅëÈ­ [0]_laroux_1 14 14" xfId="12548"/>
    <cellStyle name="AeE­ [0]_laroux_1 14 15" xfId="12549"/>
    <cellStyle name="ÅëÈ­ [0]_laroux_1 14 15" xfId="12550"/>
    <cellStyle name="AeE­ [0]_laroux_1 14 16" xfId="12551"/>
    <cellStyle name="ÅëÈ­ [0]_laroux_1 14 16" xfId="12552"/>
    <cellStyle name="AeE­ [0]_laroux_1 14 17" xfId="12553"/>
    <cellStyle name="ÅëÈ­ [0]_laroux_1 14 17" xfId="12554"/>
    <cellStyle name="AeE­ [0]_laroux_1 14 18" xfId="12555"/>
    <cellStyle name="ÅëÈ­ [0]_laroux_1 14 18" xfId="12556"/>
    <cellStyle name="AeE­ [0]_laroux_1 14 19" xfId="12557"/>
    <cellStyle name="ÅëÈ­ [0]_laroux_1 14 19" xfId="12558"/>
    <cellStyle name="AeE­ [0]_laroux_1 14 2" xfId="12559"/>
    <cellStyle name="ÅëÈ­ [0]_laroux_1 14 2" xfId="12560"/>
    <cellStyle name="AeE­ [0]_laroux_1 14 20" xfId="12561"/>
    <cellStyle name="ÅëÈ­ [0]_laroux_1 14 20" xfId="12562"/>
    <cellStyle name="AeE­ [0]_laroux_1 14 21" xfId="12563"/>
    <cellStyle name="ÅëÈ­ [0]_laroux_1 14 21" xfId="12564"/>
    <cellStyle name="AeE­ [0]_laroux_1 14 22" xfId="12565"/>
    <cellStyle name="ÅëÈ­ [0]_laroux_1 14 22" xfId="12566"/>
    <cellStyle name="AeE­ [0]_laroux_1 14 23" xfId="12567"/>
    <cellStyle name="ÅëÈ­ [0]_laroux_1 14 23" xfId="12568"/>
    <cellStyle name="AeE­ [0]_laroux_1 14 24" xfId="12569"/>
    <cellStyle name="ÅëÈ­ [0]_laroux_1 14 24" xfId="12570"/>
    <cellStyle name="AeE­ [0]_laroux_1 14 25" xfId="12571"/>
    <cellStyle name="ÅëÈ­ [0]_laroux_1 14 25" xfId="12572"/>
    <cellStyle name="AeE­ [0]_laroux_1 14 26" xfId="12573"/>
    <cellStyle name="ÅëÈ­ [0]_laroux_1 14 26" xfId="12574"/>
    <cellStyle name="AeE­ [0]_laroux_1 14 27" xfId="12575"/>
    <cellStyle name="ÅëÈ­ [0]_laroux_1 14 27" xfId="12576"/>
    <cellStyle name="AeE­ [0]_laroux_1 14 28" xfId="12577"/>
    <cellStyle name="ÅëÈ­ [0]_laroux_1 14 28" xfId="12578"/>
    <cellStyle name="AeE­ [0]_laroux_1 14 29" xfId="12579"/>
    <cellStyle name="ÅëÈ­ [0]_laroux_1 14 29" xfId="12580"/>
    <cellStyle name="AeE­ [0]_laroux_1 14 3" xfId="12581"/>
    <cellStyle name="ÅëÈ­ [0]_laroux_1 14 3" xfId="12582"/>
    <cellStyle name="AeE­ [0]_laroux_1 14 30" xfId="12583"/>
    <cellStyle name="ÅëÈ­ [0]_laroux_1 14 30" xfId="12584"/>
    <cellStyle name="AeE­ [0]_laroux_1 14 31" xfId="12585"/>
    <cellStyle name="ÅëÈ­ [0]_laroux_1 14 31" xfId="12586"/>
    <cellStyle name="AeE­ [0]_laroux_1 14 32" xfId="12587"/>
    <cellStyle name="ÅëÈ­ [0]_laroux_1 14 32" xfId="12588"/>
    <cellStyle name="AeE­ [0]_laroux_1 14 33" xfId="12589"/>
    <cellStyle name="ÅëÈ­ [0]_laroux_1 14 33" xfId="12590"/>
    <cellStyle name="AeE­ [0]_laroux_1 14 34" xfId="12591"/>
    <cellStyle name="ÅëÈ­ [0]_laroux_1 14 34" xfId="12592"/>
    <cellStyle name="AeE­ [0]_laroux_1 14 35" xfId="12593"/>
    <cellStyle name="ÅëÈ­ [0]_laroux_1 14 35" xfId="12594"/>
    <cellStyle name="AeE­ [0]_laroux_1 14 36" xfId="12595"/>
    <cellStyle name="ÅëÈ­ [0]_laroux_1 14 36" xfId="12596"/>
    <cellStyle name="AeE­ [0]_laroux_1 14 37" xfId="12597"/>
    <cellStyle name="ÅëÈ­ [0]_laroux_1 14 37" xfId="12598"/>
    <cellStyle name="AeE­ [0]_laroux_1 14 38" xfId="12599"/>
    <cellStyle name="ÅëÈ­ [0]_laroux_1 14 38" xfId="12600"/>
    <cellStyle name="AeE­ [0]_laroux_1 14 39" xfId="12601"/>
    <cellStyle name="ÅëÈ­ [0]_laroux_1 14 39" xfId="12602"/>
    <cellStyle name="AeE­ [0]_laroux_1 14 4" xfId="12603"/>
    <cellStyle name="ÅëÈ­ [0]_laroux_1 14 4" xfId="12604"/>
    <cellStyle name="AeE­ [0]_laroux_1 14 40" xfId="12605"/>
    <cellStyle name="ÅëÈ­ [0]_laroux_1 14 40" xfId="12606"/>
    <cellStyle name="AeE­ [0]_laroux_1 14 41" xfId="12607"/>
    <cellStyle name="ÅëÈ­ [0]_laroux_1 14 41" xfId="12608"/>
    <cellStyle name="AeE­ [0]_laroux_1 14 42" xfId="12609"/>
    <cellStyle name="ÅëÈ­ [0]_laroux_1 14 42" xfId="12610"/>
    <cellStyle name="AeE­ [0]_laroux_1 14 43" xfId="12611"/>
    <cellStyle name="ÅëÈ­ [0]_laroux_1 14 43" xfId="12612"/>
    <cellStyle name="AeE­ [0]_laroux_1 14 44" xfId="12613"/>
    <cellStyle name="ÅëÈ­ [0]_laroux_1 14 44" xfId="12614"/>
    <cellStyle name="AeE­ [0]_laroux_1 14 45" xfId="12615"/>
    <cellStyle name="ÅëÈ­ [0]_laroux_1 14 45" xfId="12616"/>
    <cellStyle name="AeE­ [0]_laroux_1 14 46" xfId="12617"/>
    <cellStyle name="ÅëÈ­ [0]_laroux_1 14 46" xfId="12618"/>
    <cellStyle name="AeE­ [0]_laroux_1 14 47" xfId="12619"/>
    <cellStyle name="ÅëÈ­ [0]_laroux_1 14 47" xfId="12620"/>
    <cellStyle name="AeE­ [0]_laroux_1 14 48" xfId="12621"/>
    <cellStyle name="ÅëÈ­ [0]_laroux_1 14 48" xfId="12622"/>
    <cellStyle name="AeE­ [0]_laroux_1 14 49" xfId="12623"/>
    <cellStyle name="ÅëÈ­ [0]_laroux_1 14 49" xfId="12624"/>
    <cellStyle name="AeE­ [0]_laroux_1 14 5" xfId="12625"/>
    <cellStyle name="ÅëÈ­ [0]_laroux_1 14 5" xfId="12626"/>
    <cellStyle name="AeE­ [0]_laroux_1 14 6" xfId="12627"/>
    <cellStyle name="ÅëÈ­ [0]_laroux_1 14 6" xfId="12628"/>
    <cellStyle name="AeE­ [0]_laroux_1 14 7" xfId="12629"/>
    <cellStyle name="ÅëÈ­ [0]_laroux_1 14 7" xfId="12630"/>
    <cellStyle name="AeE­ [0]_laroux_1 14 8" xfId="12631"/>
    <cellStyle name="ÅëÈ­ [0]_laroux_1 14 8" xfId="12632"/>
    <cellStyle name="AeE­ [0]_laroux_1 14 9" xfId="12633"/>
    <cellStyle name="ÅëÈ­ [0]_laroux_1 14 9" xfId="12634"/>
    <cellStyle name="AeE­ [0]_laroux_1 15" xfId="1007"/>
    <cellStyle name="ÅëÈ­ [0]_laroux_1 15" xfId="1008"/>
    <cellStyle name="AeE­ [0]_laroux_1 16" xfId="1009"/>
    <cellStyle name="ÅëÈ­ [0]_laroux_1 16" xfId="1010"/>
    <cellStyle name="AeE­ [0]_laroux_1 17" xfId="1011"/>
    <cellStyle name="ÅëÈ­ [0]_laroux_1 17" xfId="1012"/>
    <cellStyle name="AeE­ [0]_laroux_1 18" xfId="1013"/>
    <cellStyle name="ÅëÈ­ [0]_laroux_1 18" xfId="1014"/>
    <cellStyle name="AeE­ [0]_laroux_1 19" xfId="1015"/>
    <cellStyle name="ÅëÈ­ [0]_laroux_1 19" xfId="1016"/>
    <cellStyle name="AeE­ [0]_laroux_1 2" xfId="1017"/>
    <cellStyle name="ÅëÈ­ [0]_laroux_1 2" xfId="1018"/>
    <cellStyle name="AeE­ [0]_laroux_1 20" xfId="1019"/>
    <cellStyle name="ÅëÈ­ [0]_laroux_1 20" xfId="1020"/>
    <cellStyle name="AeE­ [0]_laroux_1 21" xfId="1021"/>
    <cellStyle name="ÅëÈ­ [0]_laroux_1 21" xfId="1022"/>
    <cellStyle name="AeE­ [0]_laroux_1 22" xfId="1023"/>
    <cellStyle name="ÅëÈ­ [0]_laroux_1 22" xfId="1024"/>
    <cellStyle name="AeE­ [0]_laroux_1 23" xfId="1025"/>
    <cellStyle name="ÅëÈ­ [0]_laroux_1 23" xfId="1026"/>
    <cellStyle name="AeE­ [0]_laroux_1 24" xfId="1027"/>
    <cellStyle name="ÅëÈ­ [0]_laroux_1 24" xfId="1028"/>
    <cellStyle name="AeE­ [0]_laroux_1 25" xfId="1029"/>
    <cellStyle name="ÅëÈ­ [0]_laroux_1 25" xfId="1030"/>
    <cellStyle name="AeE­ [0]_laroux_1 26" xfId="1031"/>
    <cellStyle name="ÅëÈ­ [0]_laroux_1 26" xfId="1032"/>
    <cellStyle name="AeE­ [0]_laroux_1 27" xfId="1033"/>
    <cellStyle name="ÅëÈ­ [0]_laroux_1 27" xfId="1034"/>
    <cellStyle name="AeE­ [0]_laroux_1 28" xfId="1035"/>
    <cellStyle name="ÅëÈ­ [0]_laroux_1 28" xfId="1036"/>
    <cellStyle name="AeE­ [0]_laroux_1 29" xfId="1037"/>
    <cellStyle name="ÅëÈ­ [0]_laroux_1 29" xfId="1038"/>
    <cellStyle name="AeE­ [0]_laroux_1 3" xfId="1039"/>
    <cellStyle name="ÅëÈ­ [0]_laroux_1 3" xfId="1040"/>
    <cellStyle name="AeE­ [0]_laroux_1 30" xfId="1041"/>
    <cellStyle name="ÅëÈ­ [0]_laroux_1 30" xfId="1042"/>
    <cellStyle name="AeE­ [0]_laroux_1 31" xfId="1043"/>
    <cellStyle name="ÅëÈ­ [0]_laroux_1 31" xfId="1044"/>
    <cellStyle name="AeE­ [0]_laroux_1 32" xfId="1045"/>
    <cellStyle name="ÅëÈ­ [0]_laroux_1 32" xfId="1046"/>
    <cellStyle name="AeE­ [0]_laroux_1 33" xfId="1047"/>
    <cellStyle name="ÅëÈ­ [0]_laroux_1 33" xfId="1048"/>
    <cellStyle name="AeE­ [0]_laroux_1 34" xfId="1049"/>
    <cellStyle name="ÅëÈ­ [0]_laroux_1 34" xfId="1050"/>
    <cellStyle name="AeE­ [0]_laroux_1 35" xfId="1051"/>
    <cellStyle name="ÅëÈ­ [0]_laroux_1 35" xfId="1052"/>
    <cellStyle name="AeE­ [0]_laroux_1 36" xfId="1053"/>
    <cellStyle name="ÅëÈ­ [0]_laroux_1 36" xfId="1054"/>
    <cellStyle name="AeE­ [0]_laroux_1 37" xfId="1055"/>
    <cellStyle name="ÅëÈ­ [0]_laroux_1 37" xfId="1056"/>
    <cellStyle name="AeE­ [0]_laroux_1 38" xfId="1057"/>
    <cellStyle name="ÅëÈ­ [0]_laroux_1 38" xfId="1058"/>
    <cellStyle name="AeE­ [0]_laroux_1 39" xfId="1059"/>
    <cellStyle name="ÅëÈ­ [0]_laroux_1 39" xfId="1060"/>
    <cellStyle name="AeE­ [0]_laroux_1 4" xfId="1061"/>
    <cellStyle name="ÅëÈ­ [0]_laroux_1 4" xfId="1062"/>
    <cellStyle name="AeE­ [0]_laroux_1 40" xfId="1063"/>
    <cellStyle name="ÅëÈ­ [0]_laroux_1 40" xfId="1064"/>
    <cellStyle name="AeE­ [0]_laroux_1 41" xfId="1065"/>
    <cellStyle name="ÅëÈ­ [0]_laroux_1 41" xfId="1066"/>
    <cellStyle name="AeE­ [0]_laroux_1 5" xfId="1067"/>
    <cellStyle name="ÅëÈ­ [0]_laroux_1 5" xfId="1068"/>
    <cellStyle name="AeE­ [0]_laroux_1 6" xfId="1069"/>
    <cellStyle name="ÅëÈ­ [0]_laroux_1 6" xfId="1070"/>
    <cellStyle name="AeE­ [0]_laroux_1 7" xfId="1071"/>
    <cellStyle name="ÅëÈ­ [0]_laroux_1 7" xfId="1072"/>
    <cellStyle name="AeE­ [0]_laroux_1 8" xfId="1073"/>
    <cellStyle name="ÅëÈ­ [0]_laroux_1 8" xfId="1074"/>
    <cellStyle name="AeE­ [0]_laroux_1 9" xfId="1075"/>
    <cellStyle name="ÅëÈ­ [0]_laroux_1 9" xfId="1076"/>
    <cellStyle name="AeE­ [0]_laroux_1_45-09 유통 금융 보험 및 기타서비스(97-109)" xfId="12635"/>
    <cellStyle name="ÅëÈ­ [0]_laroux_1_45-09 유통 금융 보험 및 기타서비스(97-109)" xfId="12636"/>
    <cellStyle name="AeE­ [0]_laroux_1_46-11 교통 관광 및 정보통신" xfId="12637"/>
    <cellStyle name="ÅëÈ­ [0]_laroux_1_46-11 교통 관광 및 정보통신" xfId="12638"/>
    <cellStyle name="AeE­ [0]_laroux_1_99 재가노인복지시설" xfId="12639"/>
    <cellStyle name="ÅëÈ­ [0]_laroux_1_99 재가노인복지시설" xfId="12640"/>
    <cellStyle name="AeE­ [0]_laroux_1_99 친환경농산물 인증현황" xfId="12641"/>
    <cellStyle name="ÅëÈ­ [0]_laroux_1_99 친환경농산물 인증현황" xfId="12642"/>
    <cellStyle name="AeE­ [0]_laroux_2" xfId="278"/>
    <cellStyle name="ÅëÈ­ [0]_laroux_2" xfId="279"/>
    <cellStyle name="AeE­ [0]_laroux_2 10" xfId="1077"/>
    <cellStyle name="ÅëÈ­ [0]_laroux_2 10" xfId="1078"/>
    <cellStyle name="AeE­ [0]_laroux_2 11" xfId="1079"/>
    <cellStyle name="ÅëÈ­ [0]_laroux_2 11" xfId="1080"/>
    <cellStyle name="AeE­ [0]_laroux_2 12" xfId="1081"/>
    <cellStyle name="ÅëÈ­ [0]_laroux_2 12" xfId="1082"/>
    <cellStyle name="AeE­ [0]_laroux_2 13" xfId="1083"/>
    <cellStyle name="ÅëÈ­ [0]_laroux_2 13" xfId="1084"/>
    <cellStyle name="AeE­ [0]_laroux_2 14" xfId="1085"/>
    <cellStyle name="ÅëÈ­ [0]_laroux_2 14" xfId="1086"/>
    <cellStyle name="AeE­ [0]_laroux_2 15" xfId="1087"/>
    <cellStyle name="ÅëÈ­ [0]_laroux_2 15" xfId="1088"/>
    <cellStyle name="AeE­ [0]_laroux_2 16" xfId="1089"/>
    <cellStyle name="ÅëÈ­ [0]_laroux_2 16" xfId="1090"/>
    <cellStyle name="AeE­ [0]_laroux_2 17" xfId="1091"/>
    <cellStyle name="ÅëÈ­ [0]_laroux_2 17" xfId="1092"/>
    <cellStyle name="AeE­ [0]_laroux_2 18" xfId="1093"/>
    <cellStyle name="ÅëÈ­ [0]_laroux_2 18" xfId="1094"/>
    <cellStyle name="AeE­ [0]_laroux_2 19" xfId="1095"/>
    <cellStyle name="ÅëÈ­ [0]_laroux_2 19" xfId="1096"/>
    <cellStyle name="AeE­ [0]_laroux_2 2" xfId="1097"/>
    <cellStyle name="ÅëÈ­ [0]_laroux_2 2" xfId="1098"/>
    <cellStyle name="AeE­ [0]_laroux_2 20" xfId="1099"/>
    <cellStyle name="ÅëÈ­ [0]_laroux_2 20" xfId="1100"/>
    <cellStyle name="AeE­ [0]_laroux_2 21" xfId="1101"/>
    <cellStyle name="ÅëÈ­ [0]_laroux_2 21" xfId="1102"/>
    <cellStyle name="AeE­ [0]_laroux_2 22" xfId="1103"/>
    <cellStyle name="ÅëÈ­ [0]_laroux_2 22" xfId="1104"/>
    <cellStyle name="AeE­ [0]_laroux_2 23" xfId="1105"/>
    <cellStyle name="ÅëÈ­ [0]_laroux_2 23" xfId="1106"/>
    <cellStyle name="AeE­ [0]_laroux_2 24" xfId="1107"/>
    <cellStyle name="ÅëÈ­ [0]_laroux_2 24" xfId="1108"/>
    <cellStyle name="AeE­ [0]_laroux_2 25" xfId="1109"/>
    <cellStyle name="ÅëÈ­ [0]_laroux_2 25" xfId="1110"/>
    <cellStyle name="AeE­ [0]_laroux_2 26" xfId="1111"/>
    <cellStyle name="ÅëÈ­ [0]_laroux_2 26" xfId="1112"/>
    <cellStyle name="AeE­ [0]_laroux_2 27" xfId="1113"/>
    <cellStyle name="ÅëÈ­ [0]_laroux_2 27" xfId="1114"/>
    <cellStyle name="AeE­ [0]_laroux_2 28" xfId="1115"/>
    <cellStyle name="ÅëÈ­ [0]_laroux_2 28" xfId="1116"/>
    <cellStyle name="AeE­ [0]_laroux_2 29" xfId="1117"/>
    <cellStyle name="ÅëÈ­ [0]_laroux_2 29" xfId="1118"/>
    <cellStyle name="AeE­ [0]_laroux_2 3" xfId="1119"/>
    <cellStyle name="ÅëÈ­ [0]_laroux_2 3" xfId="1120"/>
    <cellStyle name="AeE­ [0]_laroux_2 30" xfId="1121"/>
    <cellStyle name="ÅëÈ­ [0]_laroux_2 30" xfId="1122"/>
    <cellStyle name="AeE­ [0]_laroux_2 31" xfId="1123"/>
    <cellStyle name="ÅëÈ­ [0]_laroux_2 31" xfId="1124"/>
    <cellStyle name="AeE­ [0]_laroux_2 32" xfId="1125"/>
    <cellStyle name="ÅëÈ­ [0]_laroux_2 32" xfId="1126"/>
    <cellStyle name="AeE­ [0]_laroux_2 33" xfId="1127"/>
    <cellStyle name="ÅëÈ­ [0]_laroux_2 33" xfId="1128"/>
    <cellStyle name="AeE­ [0]_laroux_2 34" xfId="1129"/>
    <cellStyle name="ÅëÈ­ [0]_laroux_2 34" xfId="1130"/>
    <cellStyle name="AeE­ [0]_laroux_2 35" xfId="1131"/>
    <cellStyle name="ÅëÈ­ [0]_laroux_2 35" xfId="1132"/>
    <cellStyle name="AeE­ [0]_laroux_2 36" xfId="1133"/>
    <cellStyle name="ÅëÈ­ [0]_laroux_2 36" xfId="1134"/>
    <cellStyle name="AeE­ [0]_laroux_2 37" xfId="1135"/>
    <cellStyle name="ÅëÈ­ [0]_laroux_2 37" xfId="1136"/>
    <cellStyle name="AeE­ [0]_laroux_2 38" xfId="1137"/>
    <cellStyle name="ÅëÈ­ [0]_laroux_2 38" xfId="1138"/>
    <cellStyle name="AeE­ [0]_laroux_2 39" xfId="1139"/>
    <cellStyle name="ÅëÈ­ [0]_laroux_2 39" xfId="1140"/>
    <cellStyle name="AeE­ [0]_laroux_2 4" xfId="1141"/>
    <cellStyle name="ÅëÈ­ [0]_laroux_2 4" xfId="1142"/>
    <cellStyle name="AeE­ [0]_laroux_2 40" xfId="1143"/>
    <cellStyle name="ÅëÈ­ [0]_laroux_2 40" xfId="1144"/>
    <cellStyle name="AeE­ [0]_laroux_2 41" xfId="1145"/>
    <cellStyle name="ÅëÈ­ [0]_laroux_2 41" xfId="1146"/>
    <cellStyle name="AeE­ [0]_laroux_2 5" xfId="1147"/>
    <cellStyle name="ÅëÈ­ [0]_laroux_2 5" xfId="1148"/>
    <cellStyle name="AeE­ [0]_laroux_2 6" xfId="1149"/>
    <cellStyle name="ÅëÈ­ [0]_laroux_2 6" xfId="1150"/>
    <cellStyle name="AeE­ [0]_laroux_2 7" xfId="1151"/>
    <cellStyle name="ÅëÈ­ [0]_laroux_2 7" xfId="1152"/>
    <cellStyle name="AeE­ [0]_laroux_2 8" xfId="1153"/>
    <cellStyle name="ÅëÈ­ [0]_laroux_2 8" xfId="1154"/>
    <cellStyle name="AeE­ [0]_laroux_2 9" xfId="1155"/>
    <cellStyle name="ÅëÈ­ [0]_laroux_2 9" xfId="1156"/>
    <cellStyle name="AeE­ [0]_laroux_2_41-06농림16" xfId="280"/>
    <cellStyle name="ÅëÈ­ [0]_laroux_2_41-06농림16" xfId="281"/>
    <cellStyle name="AeE­ [0]_laroux_2_41-06농림16 10" xfId="1157"/>
    <cellStyle name="ÅëÈ­ [0]_laroux_2_41-06농림16 10" xfId="1158"/>
    <cellStyle name="AeE­ [0]_laroux_2_41-06농림16 11" xfId="1159"/>
    <cellStyle name="ÅëÈ­ [0]_laroux_2_41-06농림16 11" xfId="1160"/>
    <cellStyle name="AeE­ [0]_laroux_2_41-06농림16 12" xfId="1161"/>
    <cellStyle name="ÅëÈ­ [0]_laroux_2_41-06농림16 12" xfId="1162"/>
    <cellStyle name="AeE­ [0]_laroux_2_41-06농림16 13" xfId="1163"/>
    <cellStyle name="ÅëÈ­ [0]_laroux_2_41-06농림16 13" xfId="1164"/>
    <cellStyle name="AeE­ [0]_laroux_2_41-06농림16 14" xfId="1165"/>
    <cellStyle name="ÅëÈ­ [0]_laroux_2_41-06농림16 14" xfId="1166"/>
    <cellStyle name="AeE­ [0]_laroux_2_41-06농림16 15" xfId="1167"/>
    <cellStyle name="ÅëÈ­ [0]_laroux_2_41-06농림16 15" xfId="1168"/>
    <cellStyle name="AeE­ [0]_laroux_2_41-06농림16 16" xfId="1169"/>
    <cellStyle name="ÅëÈ­ [0]_laroux_2_41-06농림16 16" xfId="1170"/>
    <cellStyle name="AeE­ [0]_laroux_2_41-06농림16 17" xfId="1171"/>
    <cellStyle name="ÅëÈ­ [0]_laroux_2_41-06농림16 17" xfId="1172"/>
    <cellStyle name="AeE­ [0]_laroux_2_41-06농림16 18" xfId="1173"/>
    <cellStyle name="ÅëÈ­ [0]_laroux_2_41-06농림16 18" xfId="1174"/>
    <cellStyle name="AeE­ [0]_laroux_2_41-06농림16 19" xfId="1175"/>
    <cellStyle name="ÅëÈ­ [0]_laroux_2_41-06농림16 19" xfId="1176"/>
    <cellStyle name="AeE­ [0]_laroux_2_41-06농림16 2" xfId="1177"/>
    <cellStyle name="ÅëÈ­ [0]_laroux_2_41-06농림16 2" xfId="1178"/>
    <cellStyle name="AeE­ [0]_laroux_2_41-06농림16 20" xfId="1179"/>
    <cellStyle name="ÅëÈ­ [0]_laroux_2_41-06농림16 20" xfId="1180"/>
    <cellStyle name="AeE­ [0]_laroux_2_41-06농림16 21" xfId="1181"/>
    <cellStyle name="ÅëÈ­ [0]_laroux_2_41-06농림16 21" xfId="1182"/>
    <cellStyle name="AeE­ [0]_laroux_2_41-06농림16 22" xfId="1183"/>
    <cellStyle name="ÅëÈ­ [0]_laroux_2_41-06농림16 22" xfId="1184"/>
    <cellStyle name="AeE­ [0]_laroux_2_41-06농림16 23" xfId="1185"/>
    <cellStyle name="ÅëÈ­ [0]_laroux_2_41-06농림16 23" xfId="1186"/>
    <cellStyle name="AeE­ [0]_laroux_2_41-06농림16 24" xfId="1187"/>
    <cellStyle name="ÅëÈ­ [0]_laroux_2_41-06농림16 24" xfId="1188"/>
    <cellStyle name="AeE­ [0]_laroux_2_41-06농림16 25" xfId="1189"/>
    <cellStyle name="ÅëÈ­ [0]_laroux_2_41-06농림16 25" xfId="1190"/>
    <cellStyle name="AeE­ [0]_laroux_2_41-06농림16 26" xfId="1191"/>
    <cellStyle name="ÅëÈ­ [0]_laroux_2_41-06농림16 26" xfId="1192"/>
    <cellStyle name="AeE­ [0]_laroux_2_41-06농림16 27" xfId="1193"/>
    <cellStyle name="ÅëÈ­ [0]_laroux_2_41-06농림16 27" xfId="1194"/>
    <cellStyle name="AeE­ [0]_laroux_2_41-06농림16 28" xfId="1195"/>
    <cellStyle name="ÅëÈ­ [0]_laroux_2_41-06농림16 28" xfId="1196"/>
    <cellStyle name="AeE­ [0]_laroux_2_41-06농림16 29" xfId="1197"/>
    <cellStyle name="ÅëÈ­ [0]_laroux_2_41-06농림16 29" xfId="1198"/>
    <cellStyle name="AeE­ [0]_laroux_2_41-06농림16 3" xfId="1199"/>
    <cellStyle name="ÅëÈ­ [0]_laroux_2_41-06농림16 3" xfId="1200"/>
    <cellStyle name="AeE­ [0]_laroux_2_41-06농림16 30" xfId="1201"/>
    <cellStyle name="ÅëÈ­ [0]_laroux_2_41-06농림16 30" xfId="1202"/>
    <cellStyle name="AeE­ [0]_laroux_2_41-06농림16 31" xfId="1203"/>
    <cellStyle name="ÅëÈ­ [0]_laroux_2_41-06농림16 31" xfId="1204"/>
    <cellStyle name="AeE­ [0]_laroux_2_41-06농림16 32" xfId="1205"/>
    <cellStyle name="ÅëÈ­ [0]_laroux_2_41-06농림16 32" xfId="1206"/>
    <cellStyle name="AeE­ [0]_laroux_2_41-06농림16 33" xfId="1207"/>
    <cellStyle name="ÅëÈ­ [0]_laroux_2_41-06농림16 33" xfId="1208"/>
    <cellStyle name="AeE­ [0]_laroux_2_41-06농림16 34" xfId="1209"/>
    <cellStyle name="ÅëÈ­ [0]_laroux_2_41-06농림16 34" xfId="1210"/>
    <cellStyle name="AeE­ [0]_laroux_2_41-06농림16 35" xfId="1211"/>
    <cellStyle name="ÅëÈ­ [0]_laroux_2_41-06농림16 35" xfId="1212"/>
    <cellStyle name="AeE­ [0]_laroux_2_41-06농림16 36" xfId="1213"/>
    <cellStyle name="ÅëÈ­ [0]_laroux_2_41-06농림16 36" xfId="1214"/>
    <cellStyle name="AeE­ [0]_laroux_2_41-06농림16 37" xfId="1215"/>
    <cellStyle name="ÅëÈ­ [0]_laroux_2_41-06농림16 37" xfId="1216"/>
    <cellStyle name="AeE­ [0]_laroux_2_41-06농림16 38" xfId="1217"/>
    <cellStyle name="ÅëÈ­ [0]_laroux_2_41-06농림16 38" xfId="1218"/>
    <cellStyle name="AeE­ [0]_laroux_2_41-06농림16 39" xfId="1219"/>
    <cellStyle name="ÅëÈ­ [0]_laroux_2_41-06농림16 39" xfId="1220"/>
    <cellStyle name="AeE­ [0]_laroux_2_41-06농림16 4" xfId="1221"/>
    <cellStyle name="ÅëÈ­ [0]_laroux_2_41-06농림16 4" xfId="1222"/>
    <cellStyle name="AeE­ [0]_laroux_2_41-06농림16 40" xfId="1223"/>
    <cellStyle name="ÅëÈ­ [0]_laroux_2_41-06농림16 40" xfId="1224"/>
    <cellStyle name="AeE­ [0]_laroux_2_41-06농림16 41" xfId="1225"/>
    <cellStyle name="ÅëÈ­ [0]_laroux_2_41-06농림16 41" xfId="1226"/>
    <cellStyle name="AeE­ [0]_laroux_2_41-06농림16 5" xfId="1227"/>
    <cellStyle name="ÅëÈ­ [0]_laroux_2_41-06농림16 5" xfId="1228"/>
    <cellStyle name="AeE­ [0]_laroux_2_41-06농림16 6" xfId="1229"/>
    <cellStyle name="ÅëÈ­ [0]_laroux_2_41-06농림16 6" xfId="1230"/>
    <cellStyle name="AeE­ [0]_laroux_2_41-06농림16 7" xfId="1231"/>
    <cellStyle name="ÅëÈ­ [0]_laroux_2_41-06농림16 7" xfId="1232"/>
    <cellStyle name="AeE­ [0]_laroux_2_41-06농림16 8" xfId="1233"/>
    <cellStyle name="ÅëÈ­ [0]_laroux_2_41-06농림16 8" xfId="1234"/>
    <cellStyle name="AeE­ [0]_laroux_2_41-06농림16 9" xfId="1235"/>
    <cellStyle name="ÅëÈ­ [0]_laroux_2_41-06농림16 9" xfId="1236"/>
    <cellStyle name="AeE­ [0]_laroux_2_41-06농림16_45-09 유통 금융 보험 및 기타서비스(97-109)" xfId="12643"/>
    <cellStyle name="ÅëÈ­ [0]_laroux_2_41-06농림16_45-09 유통 금융 보험 및 기타서비스(97-109)" xfId="12644"/>
    <cellStyle name="AeE­ [0]_laroux_2_41-06농림16_46-11 교통 관광 및 정보통신" xfId="12645"/>
    <cellStyle name="ÅëÈ­ [0]_laroux_2_41-06농림16_46-11 교통 관광 및 정보통신" xfId="12646"/>
    <cellStyle name="AeE­ [0]_laroux_2_41-06농림16_99 재가노인복지시설" xfId="12647"/>
    <cellStyle name="ÅëÈ­ [0]_laroux_2_41-06농림16_99 재가노인복지시설" xfId="12648"/>
    <cellStyle name="AeE­ [0]_laroux_2_41-06농림16_99 친환경농산물 인증현황" xfId="12649"/>
    <cellStyle name="ÅëÈ­ [0]_laroux_2_41-06농림16_99 친환경농산물 인증현황" xfId="12650"/>
    <cellStyle name="AeE­ [0]_laroux_2_41-06농림41" xfId="282"/>
    <cellStyle name="ÅëÈ­ [0]_laroux_2_41-06농림41" xfId="283"/>
    <cellStyle name="AeE­ [0]_laroux_2_41-06농림41 10" xfId="1237"/>
    <cellStyle name="ÅëÈ­ [0]_laroux_2_41-06농림41 10" xfId="1238"/>
    <cellStyle name="AeE­ [0]_laroux_2_41-06농림41 11" xfId="1239"/>
    <cellStyle name="ÅëÈ­ [0]_laroux_2_41-06농림41 11" xfId="1240"/>
    <cellStyle name="AeE­ [0]_laroux_2_41-06농림41 12" xfId="1241"/>
    <cellStyle name="ÅëÈ­ [0]_laroux_2_41-06농림41 12" xfId="1242"/>
    <cellStyle name="AeE­ [0]_laroux_2_41-06농림41 13" xfId="1243"/>
    <cellStyle name="ÅëÈ­ [0]_laroux_2_41-06농림41 13" xfId="1244"/>
    <cellStyle name="AeE­ [0]_laroux_2_41-06농림41 14" xfId="1245"/>
    <cellStyle name="ÅëÈ­ [0]_laroux_2_41-06농림41 14" xfId="1246"/>
    <cellStyle name="AeE­ [0]_laroux_2_41-06농림41 15" xfId="1247"/>
    <cellStyle name="ÅëÈ­ [0]_laroux_2_41-06농림41 15" xfId="1248"/>
    <cellStyle name="AeE­ [0]_laroux_2_41-06농림41 16" xfId="1249"/>
    <cellStyle name="ÅëÈ­ [0]_laroux_2_41-06농림41 16" xfId="1250"/>
    <cellStyle name="AeE­ [0]_laroux_2_41-06농림41 17" xfId="1251"/>
    <cellStyle name="ÅëÈ­ [0]_laroux_2_41-06농림41 17" xfId="1252"/>
    <cellStyle name="AeE­ [0]_laroux_2_41-06농림41 18" xfId="1253"/>
    <cellStyle name="ÅëÈ­ [0]_laroux_2_41-06농림41 18" xfId="1254"/>
    <cellStyle name="AeE­ [0]_laroux_2_41-06농림41 19" xfId="1255"/>
    <cellStyle name="ÅëÈ­ [0]_laroux_2_41-06농림41 19" xfId="1256"/>
    <cellStyle name="AeE­ [0]_laroux_2_41-06농림41 2" xfId="1257"/>
    <cellStyle name="ÅëÈ­ [0]_laroux_2_41-06농림41 2" xfId="1258"/>
    <cellStyle name="AeE­ [0]_laroux_2_41-06농림41 20" xfId="1259"/>
    <cellStyle name="ÅëÈ­ [0]_laroux_2_41-06농림41 20" xfId="1260"/>
    <cellStyle name="AeE­ [0]_laroux_2_41-06농림41 21" xfId="1261"/>
    <cellStyle name="ÅëÈ­ [0]_laroux_2_41-06농림41 21" xfId="1262"/>
    <cellStyle name="AeE­ [0]_laroux_2_41-06농림41 22" xfId="1263"/>
    <cellStyle name="ÅëÈ­ [0]_laroux_2_41-06농림41 22" xfId="1264"/>
    <cellStyle name="AeE­ [0]_laroux_2_41-06농림41 23" xfId="1265"/>
    <cellStyle name="ÅëÈ­ [0]_laroux_2_41-06농림41 23" xfId="1266"/>
    <cellStyle name="AeE­ [0]_laroux_2_41-06농림41 24" xfId="1267"/>
    <cellStyle name="ÅëÈ­ [0]_laroux_2_41-06농림41 24" xfId="1268"/>
    <cellStyle name="AeE­ [0]_laroux_2_41-06농림41 25" xfId="1269"/>
    <cellStyle name="ÅëÈ­ [0]_laroux_2_41-06농림41 25" xfId="1270"/>
    <cellStyle name="AeE­ [0]_laroux_2_41-06농림41 26" xfId="1271"/>
    <cellStyle name="ÅëÈ­ [0]_laroux_2_41-06농림41 26" xfId="1272"/>
    <cellStyle name="AeE­ [0]_laroux_2_41-06농림41 27" xfId="1273"/>
    <cellStyle name="ÅëÈ­ [0]_laroux_2_41-06농림41 27" xfId="1274"/>
    <cellStyle name="AeE­ [0]_laroux_2_41-06농림41 28" xfId="1275"/>
    <cellStyle name="ÅëÈ­ [0]_laroux_2_41-06농림41 28" xfId="1276"/>
    <cellStyle name="AeE­ [0]_laroux_2_41-06농림41 29" xfId="1277"/>
    <cellStyle name="ÅëÈ­ [0]_laroux_2_41-06농림41 29" xfId="1278"/>
    <cellStyle name="AeE­ [0]_laroux_2_41-06농림41 3" xfId="1279"/>
    <cellStyle name="ÅëÈ­ [0]_laroux_2_41-06농림41 3" xfId="1280"/>
    <cellStyle name="AeE­ [0]_laroux_2_41-06농림41 30" xfId="1281"/>
    <cellStyle name="ÅëÈ­ [0]_laroux_2_41-06농림41 30" xfId="1282"/>
    <cellStyle name="AeE­ [0]_laroux_2_41-06농림41 31" xfId="1283"/>
    <cellStyle name="ÅëÈ­ [0]_laroux_2_41-06농림41 31" xfId="1284"/>
    <cellStyle name="AeE­ [0]_laroux_2_41-06농림41 32" xfId="1285"/>
    <cellStyle name="ÅëÈ­ [0]_laroux_2_41-06농림41 32" xfId="1286"/>
    <cellStyle name="AeE­ [0]_laroux_2_41-06농림41 33" xfId="1287"/>
    <cellStyle name="ÅëÈ­ [0]_laroux_2_41-06농림41 33" xfId="1288"/>
    <cellStyle name="AeE­ [0]_laroux_2_41-06농림41 34" xfId="1289"/>
    <cellStyle name="ÅëÈ­ [0]_laroux_2_41-06농림41 34" xfId="1290"/>
    <cellStyle name="AeE­ [0]_laroux_2_41-06농림41 35" xfId="1291"/>
    <cellStyle name="ÅëÈ­ [0]_laroux_2_41-06농림41 35" xfId="1292"/>
    <cellStyle name="AeE­ [0]_laroux_2_41-06농림41 36" xfId="1293"/>
    <cellStyle name="ÅëÈ­ [0]_laroux_2_41-06농림41 36" xfId="1294"/>
    <cellStyle name="AeE­ [0]_laroux_2_41-06농림41 37" xfId="1295"/>
    <cellStyle name="ÅëÈ­ [0]_laroux_2_41-06농림41 37" xfId="1296"/>
    <cellStyle name="AeE­ [0]_laroux_2_41-06농림41 38" xfId="1297"/>
    <cellStyle name="ÅëÈ­ [0]_laroux_2_41-06농림41 38" xfId="1298"/>
    <cellStyle name="AeE­ [0]_laroux_2_41-06농림41 39" xfId="1299"/>
    <cellStyle name="ÅëÈ­ [0]_laroux_2_41-06농림41 39" xfId="1300"/>
    <cellStyle name="AeE­ [0]_laroux_2_41-06농림41 4" xfId="1301"/>
    <cellStyle name="ÅëÈ­ [0]_laroux_2_41-06농림41 4" xfId="1302"/>
    <cellStyle name="AeE­ [0]_laroux_2_41-06농림41 40" xfId="1303"/>
    <cellStyle name="ÅëÈ­ [0]_laroux_2_41-06농림41 40" xfId="1304"/>
    <cellStyle name="AeE­ [0]_laroux_2_41-06농림41 41" xfId="1305"/>
    <cellStyle name="ÅëÈ­ [0]_laroux_2_41-06농림41 41" xfId="1306"/>
    <cellStyle name="AeE­ [0]_laroux_2_41-06농림41 5" xfId="1307"/>
    <cellStyle name="ÅëÈ­ [0]_laroux_2_41-06농림41 5" xfId="1308"/>
    <cellStyle name="AeE­ [0]_laroux_2_41-06농림41 6" xfId="1309"/>
    <cellStyle name="ÅëÈ­ [0]_laroux_2_41-06농림41 6" xfId="1310"/>
    <cellStyle name="AeE­ [0]_laroux_2_41-06농림41 7" xfId="1311"/>
    <cellStyle name="ÅëÈ­ [0]_laroux_2_41-06농림41 7" xfId="1312"/>
    <cellStyle name="AeE­ [0]_laroux_2_41-06농림41 8" xfId="1313"/>
    <cellStyle name="ÅëÈ­ [0]_laroux_2_41-06농림41 8" xfId="1314"/>
    <cellStyle name="AeE­ [0]_laroux_2_41-06농림41 9" xfId="1315"/>
    <cellStyle name="ÅëÈ­ [0]_laroux_2_41-06농림41 9" xfId="1316"/>
    <cellStyle name="AeE­ [0]_laroux_2_45-09 유통 금융 보험 및 기타서비스(97-109)" xfId="12651"/>
    <cellStyle name="ÅëÈ­ [0]_laroux_2_45-09 유통 금융 보험 및 기타서비스(97-109)" xfId="12652"/>
    <cellStyle name="AeE­ [0]_laroux_2_46-11 교통 관광 및 정보통신" xfId="12653"/>
    <cellStyle name="ÅëÈ­ [0]_laroux_2_46-11 교통 관광 및 정보통신" xfId="12654"/>
    <cellStyle name="AeE­ [0]_laroux_2_99 재가노인복지시설" xfId="12655"/>
    <cellStyle name="ÅëÈ­ [0]_laroux_2_99 재가노인복지시설" xfId="12656"/>
    <cellStyle name="AeE­ [0]_laroux_2_99 친환경농산물 인증현황" xfId="12657"/>
    <cellStyle name="ÅëÈ­ [0]_laroux_2_99 친환경농산물 인증현황" xfId="12658"/>
    <cellStyle name="AeE­ [0]_Sheet1" xfId="284"/>
    <cellStyle name="ÅëÈ­ [0]_Sheet1" xfId="285"/>
    <cellStyle name="AeE­ [0]_Sheet1 10" xfId="1317"/>
    <cellStyle name="ÅëÈ­ [0]_Sheet1 10" xfId="1318"/>
    <cellStyle name="AeE­ [0]_Sheet1 11" xfId="1319"/>
    <cellStyle name="ÅëÈ­ [0]_Sheet1 11" xfId="1320"/>
    <cellStyle name="AeE­ [0]_Sheet1 12" xfId="1321"/>
    <cellStyle name="ÅëÈ­ [0]_Sheet1 12" xfId="1322"/>
    <cellStyle name="AeE­ [0]_Sheet1 12 10" xfId="3495"/>
    <cellStyle name="ÅëÈ­ [0]_Sheet1 13" xfId="1323"/>
    <cellStyle name="AeE­ [0]_Sheet1 14" xfId="1324"/>
    <cellStyle name="ÅëÈ­ [0]_Sheet1 14" xfId="1325"/>
    <cellStyle name="AeE­ [0]_Sheet1 14 10" xfId="12659"/>
    <cellStyle name="ÅëÈ­ [0]_Sheet1 14 10" xfId="12660"/>
    <cellStyle name="AeE­ [0]_Sheet1 14 11" xfId="12661"/>
    <cellStyle name="ÅëÈ­ [0]_Sheet1 14 11" xfId="12662"/>
    <cellStyle name="AeE­ [0]_Sheet1 14 12" xfId="12663"/>
    <cellStyle name="ÅëÈ­ [0]_Sheet1 14 12" xfId="12664"/>
    <cellStyle name="AeE­ [0]_Sheet1 14 13" xfId="12665"/>
    <cellStyle name="ÅëÈ­ [0]_Sheet1 14 13" xfId="12666"/>
    <cellStyle name="AeE­ [0]_Sheet1 14 14" xfId="12667"/>
    <cellStyle name="ÅëÈ­ [0]_Sheet1 14 14" xfId="12668"/>
    <cellStyle name="AeE­ [0]_Sheet1 14 15" xfId="12669"/>
    <cellStyle name="ÅëÈ­ [0]_Sheet1 14 15" xfId="12670"/>
    <cellStyle name="AeE­ [0]_Sheet1 14 16" xfId="12671"/>
    <cellStyle name="ÅëÈ­ [0]_Sheet1 14 16" xfId="12672"/>
    <cellStyle name="AeE­ [0]_Sheet1 14 17" xfId="12673"/>
    <cellStyle name="ÅëÈ­ [0]_Sheet1 14 17" xfId="12674"/>
    <cellStyle name="AeE­ [0]_Sheet1 14 18" xfId="12675"/>
    <cellStyle name="ÅëÈ­ [0]_Sheet1 14 18" xfId="12676"/>
    <cellStyle name="AeE­ [0]_Sheet1 14 19" xfId="12677"/>
    <cellStyle name="ÅëÈ­ [0]_Sheet1 14 19" xfId="12678"/>
    <cellStyle name="AeE­ [0]_Sheet1 14 2" xfId="12679"/>
    <cellStyle name="ÅëÈ­ [0]_Sheet1 14 2" xfId="12680"/>
    <cellStyle name="AeE­ [0]_Sheet1 14 20" xfId="12681"/>
    <cellStyle name="ÅëÈ­ [0]_Sheet1 14 20" xfId="12682"/>
    <cellStyle name="AeE­ [0]_Sheet1 14 21" xfId="12683"/>
    <cellStyle name="ÅëÈ­ [0]_Sheet1 14 21" xfId="12684"/>
    <cellStyle name="AeE­ [0]_Sheet1 14 22" xfId="12685"/>
    <cellStyle name="ÅëÈ­ [0]_Sheet1 14 22" xfId="12686"/>
    <cellStyle name="AeE­ [0]_Sheet1 14 23" xfId="12687"/>
    <cellStyle name="ÅëÈ­ [0]_Sheet1 14 23" xfId="12688"/>
    <cellStyle name="AeE­ [0]_Sheet1 14 24" xfId="12689"/>
    <cellStyle name="ÅëÈ­ [0]_Sheet1 14 24" xfId="12690"/>
    <cellStyle name="AeE­ [0]_Sheet1 14 25" xfId="12691"/>
    <cellStyle name="ÅëÈ­ [0]_Sheet1 14 25" xfId="12692"/>
    <cellStyle name="AeE­ [0]_Sheet1 14 26" xfId="12693"/>
    <cellStyle name="ÅëÈ­ [0]_Sheet1 14 26" xfId="12694"/>
    <cellStyle name="AeE­ [0]_Sheet1 14 27" xfId="12695"/>
    <cellStyle name="ÅëÈ­ [0]_Sheet1 14 27" xfId="12696"/>
    <cellStyle name="AeE­ [0]_Sheet1 14 28" xfId="12697"/>
    <cellStyle name="ÅëÈ­ [0]_Sheet1 14 28" xfId="12698"/>
    <cellStyle name="AeE­ [0]_Sheet1 14 29" xfId="12699"/>
    <cellStyle name="ÅëÈ­ [0]_Sheet1 14 29" xfId="12700"/>
    <cellStyle name="AeE­ [0]_Sheet1 14 3" xfId="12701"/>
    <cellStyle name="ÅëÈ­ [0]_Sheet1 14 3" xfId="12702"/>
    <cellStyle name="AeE­ [0]_Sheet1 14 30" xfId="12703"/>
    <cellStyle name="ÅëÈ­ [0]_Sheet1 14 30" xfId="12704"/>
    <cellStyle name="AeE­ [0]_Sheet1 14 31" xfId="12705"/>
    <cellStyle name="ÅëÈ­ [0]_Sheet1 14 31" xfId="12706"/>
    <cellStyle name="AeE­ [0]_Sheet1 14 32" xfId="12707"/>
    <cellStyle name="ÅëÈ­ [0]_Sheet1 14 32" xfId="12708"/>
    <cellStyle name="AeE­ [0]_Sheet1 14 33" xfId="12709"/>
    <cellStyle name="ÅëÈ­ [0]_Sheet1 14 33" xfId="12710"/>
    <cellStyle name="AeE­ [0]_Sheet1 14 34" xfId="12711"/>
    <cellStyle name="ÅëÈ­ [0]_Sheet1 14 34" xfId="12712"/>
    <cellStyle name="AeE­ [0]_Sheet1 14 35" xfId="12713"/>
    <cellStyle name="ÅëÈ­ [0]_Sheet1 14 35" xfId="12714"/>
    <cellStyle name="AeE­ [0]_Sheet1 14 36" xfId="12715"/>
    <cellStyle name="ÅëÈ­ [0]_Sheet1 14 36" xfId="12716"/>
    <cellStyle name="AeE­ [0]_Sheet1 14 37" xfId="12717"/>
    <cellStyle name="ÅëÈ­ [0]_Sheet1 14 37" xfId="12718"/>
    <cellStyle name="AeE­ [0]_Sheet1 14 38" xfId="12719"/>
    <cellStyle name="ÅëÈ­ [0]_Sheet1 14 38" xfId="12720"/>
    <cellStyle name="AeE­ [0]_Sheet1 14 39" xfId="12721"/>
    <cellStyle name="ÅëÈ­ [0]_Sheet1 14 39" xfId="12722"/>
    <cellStyle name="AeE­ [0]_Sheet1 14 4" xfId="12723"/>
    <cellStyle name="ÅëÈ­ [0]_Sheet1 14 4" xfId="12724"/>
    <cellStyle name="AeE­ [0]_Sheet1 14 40" xfId="12725"/>
    <cellStyle name="ÅëÈ­ [0]_Sheet1 14 40" xfId="12726"/>
    <cellStyle name="AeE­ [0]_Sheet1 14 41" xfId="12727"/>
    <cellStyle name="ÅëÈ­ [0]_Sheet1 14 41" xfId="12728"/>
    <cellStyle name="AeE­ [0]_Sheet1 14 42" xfId="12729"/>
    <cellStyle name="ÅëÈ­ [0]_Sheet1 14 42" xfId="12730"/>
    <cellStyle name="AeE­ [0]_Sheet1 14 43" xfId="12731"/>
    <cellStyle name="ÅëÈ­ [0]_Sheet1 14 43" xfId="12732"/>
    <cellStyle name="AeE­ [0]_Sheet1 14 44" xfId="12733"/>
    <cellStyle name="ÅëÈ­ [0]_Sheet1 14 44" xfId="12734"/>
    <cellStyle name="AeE­ [0]_Sheet1 14 45" xfId="12735"/>
    <cellStyle name="ÅëÈ­ [0]_Sheet1 14 45" xfId="12736"/>
    <cellStyle name="AeE­ [0]_Sheet1 14 46" xfId="12737"/>
    <cellStyle name="ÅëÈ­ [0]_Sheet1 14 46" xfId="12738"/>
    <cellStyle name="AeE­ [0]_Sheet1 14 47" xfId="12739"/>
    <cellStyle name="ÅëÈ­ [0]_Sheet1 14 47" xfId="12740"/>
    <cellStyle name="AeE­ [0]_Sheet1 14 48" xfId="12741"/>
    <cellStyle name="ÅëÈ­ [0]_Sheet1 14 48" xfId="12742"/>
    <cellStyle name="AeE­ [0]_Sheet1 14 49" xfId="12743"/>
    <cellStyle name="ÅëÈ­ [0]_Sheet1 14 49" xfId="12744"/>
    <cellStyle name="AeE­ [0]_Sheet1 14 5" xfId="12745"/>
    <cellStyle name="ÅëÈ­ [0]_Sheet1 14 5" xfId="12746"/>
    <cellStyle name="AeE­ [0]_Sheet1 14 6" xfId="12747"/>
    <cellStyle name="ÅëÈ­ [0]_Sheet1 14 6" xfId="12748"/>
    <cellStyle name="AeE­ [0]_Sheet1 14 7" xfId="12749"/>
    <cellStyle name="ÅëÈ­ [0]_Sheet1 14 7" xfId="12750"/>
    <cellStyle name="AeE­ [0]_Sheet1 14 8" xfId="12751"/>
    <cellStyle name="ÅëÈ­ [0]_Sheet1 14 8" xfId="12752"/>
    <cellStyle name="AeE­ [0]_Sheet1 14 9" xfId="12753"/>
    <cellStyle name="ÅëÈ­ [0]_Sheet1 14 9" xfId="12754"/>
    <cellStyle name="AeE­ [0]_Sheet1 15" xfId="1326"/>
    <cellStyle name="ÅëÈ­ [0]_Sheet1 15" xfId="1327"/>
    <cellStyle name="AeE­ [0]_Sheet1 16" xfId="1328"/>
    <cellStyle name="ÅëÈ­ [0]_Sheet1 16" xfId="1329"/>
    <cellStyle name="AeE­ [0]_Sheet1 17" xfId="1330"/>
    <cellStyle name="ÅëÈ­ [0]_Sheet1 17" xfId="1331"/>
    <cellStyle name="AeE­ [0]_Sheet1 18" xfId="1332"/>
    <cellStyle name="ÅëÈ­ [0]_Sheet1 18" xfId="1333"/>
    <cellStyle name="AeE­ [0]_Sheet1 19" xfId="1334"/>
    <cellStyle name="ÅëÈ­ [0]_Sheet1 19" xfId="1335"/>
    <cellStyle name="AeE­ [0]_Sheet1 2" xfId="1336"/>
    <cellStyle name="ÅëÈ­ [0]_Sheet1 2" xfId="1337"/>
    <cellStyle name="AeE­ [0]_Sheet1 20" xfId="1338"/>
    <cellStyle name="ÅëÈ­ [0]_Sheet1 20" xfId="1339"/>
    <cellStyle name="AeE­ [0]_Sheet1 21" xfId="1340"/>
    <cellStyle name="ÅëÈ­ [0]_Sheet1 21" xfId="1341"/>
    <cellStyle name="AeE­ [0]_Sheet1 22" xfId="1342"/>
    <cellStyle name="ÅëÈ­ [0]_Sheet1 22" xfId="1343"/>
    <cellStyle name="AeE­ [0]_Sheet1 23" xfId="1344"/>
    <cellStyle name="ÅëÈ­ [0]_Sheet1 23" xfId="1345"/>
    <cellStyle name="AeE­ [0]_Sheet1 24" xfId="1346"/>
    <cellStyle name="ÅëÈ­ [0]_Sheet1 24" xfId="1347"/>
    <cellStyle name="AeE­ [0]_Sheet1 25" xfId="1348"/>
    <cellStyle name="ÅëÈ­ [0]_Sheet1 25" xfId="1349"/>
    <cellStyle name="AeE­ [0]_Sheet1 26" xfId="1350"/>
    <cellStyle name="ÅëÈ­ [0]_Sheet1 26" xfId="1351"/>
    <cellStyle name="AeE­ [0]_Sheet1 27" xfId="1352"/>
    <cellStyle name="ÅëÈ­ [0]_Sheet1 27" xfId="1353"/>
    <cellStyle name="AeE­ [0]_Sheet1 28" xfId="1354"/>
    <cellStyle name="ÅëÈ­ [0]_Sheet1 28" xfId="1355"/>
    <cellStyle name="AeE­ [0]_Sheet1 29" xfId="1356"/>
    <cellStyle name="ÅëÈ­ [0]_Sheet1 29" xfId="1357"/>
    <cellStyle name="AeE­ [0]_Sheet1 3" xfId="1358"/>
    <cellStyle name="ÅëÈ­ [0]_Sheet1 3" xfId="1359"/>
    <cellStyle name="AeE­ [0]_Sheet1 30" xfId="1360"/>
    <cellStyle name="ÅëÈ­ [0]_Sheet1 30" xfId="1361"/>
    <cellStyle name="AeE­ [0]_Sheet1 31" xfId="1362"/>
    <cellStyle name="ÅëÈ­ [0]_Sheet1 31" xfId="1363"/>
    <cellStyle name="AeE­ [0]_Sheet1 32" xfId="1364"/>
    <cellStyle name="ÅëÈ­ [0]_Sheet1 32" xfId="1365"/>
    <cellStyle name="AeE­ [0]_Sheet1 33" xfId="1366"/>
    <cellStyle name="ÅëÈ­ [0]_Sheet1 33" xfId="1367"/>
    <cellStyle name="AeE­ [0]_Sheet1 34" xfId="1368"/>
    <cellStyle name="ÅëÈ­ [0]_Sheet1 34" xfId="1369"/>
    <cellStyle name="AeE­ [0]_Sheet1 35" xfId="1370"/>
    <cellStyle name="ÅëÈ­ [0]_Sheet1 35" xfId="1371"/>
    <cellStyle name="AeE­ [0]_Sheet1 36" xfId="1372"/>
    <cellStyle name="ÅëÈ­ [0]_Sheet1 36" xfId="1373"/>
    <cellStyle name="AeE­ [0]_Sheet1 37" xfId="1374"/>
    <cellStyle name="ÅëÈ­ [0]_Sheet1 37" xfId="1375"/>
    <cellStyle name="AeE­ [0]_Sheet1 38" xfId="1376"/>
    <cellStyle name="ÅëÈ­ [0]_Sheet1 38" xfId="1377"/>
    <cellStyle name="AeE­ [0]_Sheet1 39" xfId="1378"/>
    <cellStyle name="ÅëÈ­ [0]_Sheet1 39" xfId="1379"/>
    <cellStyle name="AeE­ [0]_Sheet1 4" xfId="1380"/>
    <cellStyle name="ÅëÈ­ [0]_Sheet1 4" xfId="1381"/>
    <cellStyle name="AeE­ [0]_Sheet1 40" xfId="1382"/>
    <cellStyle name="ÅëÈ­ [0]_Sheet1 40" xfId="1383"/>
    <cellStyle name="AeE­ [0]_Sheet1 41" xfId="1384"/>
    <cellStyle name="ÅëÈ­ [0]_Sheet1 41" xfId="1385"/>
    <cellStyle name="AeE­ [0]_Sheet1 5" xfId="1386"/>
    <cellStyle name="ÅëÈ­ [0]_Sheet1 5" xfId="1387"/>
    <cellStyle name="AeE­ [0]_Sheet1 6" xfId="1388"/>
    <cellStyle name="ÅëÈ­ [0]_Sheet1 6" xfId="1389"/>
    <cellStyle name="AeE­ [0]_Sheet1 7" xfId="1390"/>
    <cellStyle name="ÅëÈ­ [0]_Sheet1 7" xfId="1391"/>
    <cellStyle name="AeE­ [0]_Sheet1 8" xfId="1392"/>
    <cellStyle name="ÅëÈ­ [0]_Sheet1 8" xfId="1393"/>
    <cellStyle name="AeE­ [0]_Sheet1 9" xfId="1394"/>
    <cellStyle name="ÅëÈ­ [0]_Sheet1 9" xfId="1395"/>
    <cellStyle name="AeE­ [0]_Sheet1_45-09 유통 금융 보험 및 기타서비스(97-109)" xfId="12755"/>
    <cellStyle name="ÅëÈ­ [0]_Sheet1_45-09 유통 금융 보험 및 기타서비스(97-109)" xfId="12756"/>
    <cellStyle name="AeE­ [0]_Sheet1_46-11 교통 관광 및 정보통신" xfId="12757"/>
    <cellStyle name="ÅëÈ­ [0]_Sheet1_46-11 교통 관광 및 정보통신" xfId="12758"/>
    <cellStyle name="AeE­ [0]_Sheet1_99 재가노인복지시설" xfId="12759"/>
    <cellStyle name="ÅëÈ­ [0]_Sheet1_99 재가노인복지시설" xfId="12760"/>
    <cellStyle name="AeE­ [0]_Sheet1_99 친환경농산물 인증현황" xfId="12761"/>
    <cellStyle name="ÅëÈ­ [0]_Sheet1_99 친환경농산물 인증현황" xfId="12762"/>
    <cellStyle name="AeE­_ 2ÆAAþº° " xfId="12763"/>
    <cellStyle name="ÅëÈ­_¼ÕÀÍ¿¹»ê" xfId="286"/>
    <cellStyle name="AeE­_¼OAI¿¹≫e" xfId="287"/>
    <cellStyle name="ÅëÈ­_ÀÎ°Çºñ,¿ÜÁÖºñ" xfId="288"/>
    <cellStyle name="AeE­_AI°Cºn,μμ±Þºn" xfId="289"/>
    <cellStyle name="ÅëÈ­_INQUIRY ¿µ¾÷ÃßÁø " xfId="12764"/>
    <cellStyle name="AeE­_INQUIRY ¿μ¾÷AßAø " xfId="12765"/>
    <cellStyle name="ÅëÈ­_laroux" xfId="290"/>
    <cellStyle name="AeE­_laroux_1" xfId="291"/>
    <cellStyle name="ÅëÈ­_laroux_1" xfId="292"/>
    <cellStyle name="AeE­_laroux_1 10" xfId="1396"/>
    <cellStyle name="ÅëÈ­_laroux_1 10" xfId="1397"/>
    <cellStyle name="AeE­_laroux_1 11" xfId="1398"/>
    <cellStyle name="ÅëÈ­_laroux_1 11" xfId="1399"/>
    <cellStyle name="AeE­_laroux_1 12" xfId="1400"/>
    <cellStyle name="ÅëÈ­_laroux_1 12" xfId="1401"/>
    <cellStyle name="AeE­_laroux_1 12 10" xfId="3496"/>
    <cellStyle name="ÅëÈ­_laroux_1 13" xfId="1402"/>
    <cellStyle name="AeE­_laroux_1 14" xfId="1403"/>
    <cellStyle name="ÅëÈ­_laroux_1 14" xfId="1404"/>
    <cellStyle name="AeE­_laroux_1 14 10" xfId="12766"/>
    <cellStyle name="ÅëÈ­_laroux_1 14 10" xfId="12767"/>
    <cellStyle name="AeE­_laroux_1 14 11" xfId="12768"/>
    <cellStyle name="ÅëÈ­_laroux_1 14 11" xfId="12769"/>
    <cellStyle name="AeE­_laroux_1 14 12" xfId="12770"/>
    <cellStyle name="ÅëÈ­_laroux_1 14 12" xfId="12771"/>
    <cellStyle name="AeE­_laroux_1 14 13" xfId="12772"/>
    <cellStyle name="ÅëÈ­_laroux_1 14 13" xfId="12773"/>
    <cellStyle name="AeE­_laroux_1 14 14" xfId="12774"/>
    <cellStyle name="ÅëÈ­_laroux_1 14 14" xfId="12775"/>
    <cellStyle name="AeE­_laroux_1 14 15" xfId="12776"/>
    <cellStyle name="ÅëÈ­_laroux_1 14 15" xfId="12777"/>
    <cellStyle name="AeE­_laroux_1 14 16" xfId="12778"/>
    <cellStyle name="ÅëÈ­_laroux_1 14 16" xfId="12779"/>
    <cellStyle name="AeE­_laroux_1 14 17" xfId="12780"/>
    <cellStyle name="ÅëÈ­_laroux_1 14 17" xfId="12781"/>
    <cellStyle name="AeE­_laroux_1 14 18" xfId="12782"/>
    <cellStyle name="ÅëÈ­_laroux_1 14 18" xfId="12783"/>
    <cellStyle name="AeE­_laroux_1 14 19" xfId="12784"/>
    <cellStyle name="ÅëÈ­_laroux_1 14 19" xfId="12785"/>
    <cellStyle name="AeE­_laroux_1 14 2" xfId="12786"/>
    <cellStyle name="ÅëÈ­_laroux_1 14 2" xfId="12787"/>
    <cellStyle name="AeE­_laroux_1 14 20" xfId="12788"/>
    <cellStyle name="ÅëÈ­_laroux_1 14 20" xfId="12789"/>
    <cellStyle name="AeE­_laroux_1 14 21" xfId="12790"/>
    <cellStyle name="ÅëÈ­_laroux_1 14 21" xfId="12791"/>
    <cellStyle name="AeE­_laroux_1 14 22" xfId="12792"/>
    <cellStyle name="ÅëÈ­_laroux_1 14 22" xfId="12793"/>
    <cellStyle name="AeE­_laroux_1 14 23" xfId="12794"/>
    <cellStyle name="ÅëÈ­_laroux_1 14 23" xfId="12795"/>
    <cellStyle name="AeE­_laroux_1 14 24" xfId="12796"/>
    <cellStyle name="ÅëÈ­_laroux_1 14 24" xfId="12797"/>
    <cellStyle name="AeE­_laroux_1 14 25" xfId="12798"/>
    <cellStyle name="ÅëÈ­_laroux_1 14 25" xfId="12799"/>
    <cellStyle name="AeE­_laroux_1 14 26" xfId="12800"/>
    <cellStyle name="ÅëÈ­_laroux_1 14 26" xfId="12801"/>
    <cellStyle name="AeE­_laroux_1 14 27" xfId="12802"/>
    <cellStyle name="ÅëÈ­_laroux_1 14 27" xfId="12803"/>
    <cellStyle name="AeE­_laroux_1 14 28" xfId="12804"/>
    <cellStyle name="ÅëÈ­_laroux_1 14 28" xfId="12805"/>
    <cellStyle name="AeE­_laroux_1 14 29" xfId="12806"/>
    <cellStyle name="ÅëÈ­_laroux_1 14 29" xfId="12807"/>
    <cellStyle name="AeE­_laroux_1 14 3" xfId="12808"/>
    <cellStyle name="ÅëÈ­_laroux_1 14 3" xfId="12809"/>
    <cellStyle name="AeE­_laroux_1 14 30" xfId="12810"/>
    <cellStyle name="ÅëÈ­_laroux_1 14 30" xfId="12811"/>
    <cellStyle name="AeE­_laroux_1 14 31" xfId="12812"/>
    <cellStyle name="ÅëÈ­_laroux_1 14 31" xfId="12813"/>
    <cellStyle name="AeE­_laroux_1 14 32" xfId="12814"/>
    <cellStyle name="ÅëÈ­_laroux_1 14 32" xfId="12815"/>
    <cellStyle name="AeE­_laroux_1 14 33" xfId="12816"/>
    <cellStyle name="ÅëÈ­_laroux_1 14 33" xfId="12817"/>
    <cellStyle name="AeE­_laroux_1 14 34" xfId="12818"/>
    <cellStyle name="ÅëÈ­_laroux_1 14 34" xfId="12819"/>
    <cellStyle name="AeE­_laroux_1 14 35" xfId="12820"/>
    <cellStyle name="ÅëÈ­_laroux_1 14 35" xfId="12821"/>
    <cellStyle name="AeE­_laroux_1 14 36" xfId="12822"/>
    <cellStyle name="ÅëÈ­_laroux_1 14 36" xfId="12823"/>
    <cellStyle name="AeE­_laroux_1 14 37" xfId="12824"/>
    <cellStyle name="ÅëÈ­_laroux_1 14 37" xfId="12825"/>
    <cellStyle name="AeE­_laroux_1 14 38" xfId="12826"/>
    <cellStyle name="ÅëÈ­_laroux_1 14 38" xfId="12827"/>
    <cellStyle name="AeE­_laroux_1 14 39" xfId="12828"/>
    <cellStyle name="ÅëÈ­_laroux_1 14 39" xfId="12829"/>
    <cellStyle name="AeE­_laroux_1 14 4" xfId="12830"/>
    <cellStyle name="ÅëÈ­_laroux_1 14 4" xfId="12831"/>
    <cellStyle name="AeE­_laroux_1 14 40" xfId="12832"/>
    <cellStyle name="ÅëÈ­_laroux_1 14 40" xfId="12833"/>
    <cellStyle name="AeE­_laroux_1 14 41" xfId="12834"/>
    <cellStyle name="ÅëÈ­_laroux_1 14 41" xfId="12835"/>
    <cellStyle name="AeE­_laroux_1 14 42" xfId="12836"/>
    <cellStyle name="ÅëÈ­_laroux_1 14 42" xfId="12837"/>
    <cellStyle name="AeE­_laroux_1 14 43" xfId="12838"/>
    <cellStyle name="ÅëÈ­_laroux_1 14 43" xfId="12839"/>
    <cellStyle name="AeE­_laroux_1 14 44" xfId="12840"/>
    <cellStyle name="ÅëÈ­_laroux_1 14 44" xfId="12841"/>
    <cellStyle name="AeE­_laroux_1 14 45" xfId="12842"/>
    <cellStyle name="ÅëÈ­_laroux_1 14 45" xfId="12843"/>
    <cellStyle name="AeE­_laroux_1 14 46" xfId="12844"/>
    <cellStyle name="ÅëÈ­_laroux_1 14 46" xfId="12845"/>
    <cellStyle name="AeE­_laroux_1 14 47" xfId="12846"/>
    <cellStyle name="ÅëÈ­_laroux_1 14 47" xfId="12847"/>
    <cellStyle name="AeE­_laroux_1 14 48" xfId="12848"/>
    <cellStyle name="ÅëÈ­_laroux_1 14 48" xfId="12849"/>
    <cellStyle name="AeE­_laroux_1 14 49" xfId="12850"/>
    <cellStyle name="ÅëÈ­_laroux_1 14 49" xfId="12851"/>
    <cellStyle name="AeE­_laroux_1 14 5" xfId="12852"/>
    <cellStyle name="ÅëÈ­_laroux_1 14 5" xfId="12853"/>
    <cellStyle name="AeE­_laroux_1 14 6" xfId="12854"/>
    <cellStyle name="ÅëÈ­_laroux_1 14 6" xfId="12855"/>
    <cellStyle name="AeE­_laroux_1 14 7" xfId="12856"/>
    <cellStyle name="ÅëÈ­_laroux_1 14 7" xfId="12857"/>
    <cellStyle name="AeE­_laroux_1 14 8" xfId="12858"/>
    <cellStyle name="ÅëÈ­_laroux_1 14 8" xfId="12859"/>
    <cellStyle name="AeE­_laroux_1 14 9" xfId="12860"/>
    <cellStyle name="ÅëÈ­_laroux_1 14 9" xfId="12861"/>
    <cellStyle name="AeE­_laroux_1 15" xfId="1405"/>
    <cellStyle name="ÅëÈ­_laroux_1 15" xfId="1406"/>
    <cellStyle name="AeE­_laroux_1 16" xfId="1407"/>
    <cellStyle name="ÅëÈ­_laroux_1 16" xfId="1408"/>
    <cellStyle name="AeE­_laroux_1 17" xfId="1409"/>
    <cellStyle name="ÅëÈ­_laroux_1 17" xfId="1410"/>
    <cellStyle name="AeE­_laroux_1 18" xfId="1411"/>
    <cellStyle name="ÅëÈ­_laroux_1 18" xfId="1412"/>
    <cellStyle name="AeE­_laroux_1 19" xfId="1413"/>
    <cellStyle name="ÅëÈ­_laroux_1 19" xfId="1414"/>
    <cellStyle name="AeE­_laroux_1 2" xfId="1415"/>
    <cellStyle name="ÅëÈ­_laroux_1 2" xfId="1416"/>
    <cellStyle name="AeE­_laroux_1 20" xfId="1417"/>
    <cellStyle name="ÅëÈ­_laroux_1 20" xfId="1418"/>
    <cellStyle name="AeE­_laroux_1 21" xfId="1419"/>
    <cellStyle name="ÅëÈ­_laroux_1 21" xfId="1420"/>
    <cellStyle name="AeE­_laroux_1 22" xfId="1421"/>
    <cellStyle name="ÅëÈ­_laroux_1 22" xfId="1422"/>
    <cellStyle name="AeE­_laroux_1 23" xfId="1423"/>
    <cellStyle name="ÅëÈ­_laroux_1 23" xfId="1424"/>
    <cellStyle name="AeE­_laroux_1 24" xfId="1425"/>
    <cellStyle name="ÅëÈ­_laroux_1 24" xfId="1426"/>
    <cellStyle name="AeE­_laroux_1 25" xfId="1427"/>
    <cellStyle name="ÅëÈ­_laroux_1 25" xfId="1428"/>
    <cellStyle name="AeE­_laroux_1 26" xfId="1429"/>
    <cellStyle name="ÅëÈ­_laroux_1 26" xfId="1430"/>
    <cellStyle name="AeE­_laroux_1 27" xfId="1431"/>
    <cellStyle name="ÅëÈ­_laroux_1 27" xfId="1432"/>
    <cellStyle name="AeE­_laroux_1 28" xfId="1433"/>
    <cellStyle name="ÅëÈ­_laroux_1 28" xfId="1434"/>
    <cellStyle name="AeE­_laroux_1 29" xfId="1435"/>
    <cellStyle name="ÅëÈ­_laroux_1 29" xfId="1436"/>
    <cellStyle name="AeE­_laroux_1 3" xfId="1437"/>
    <cellStyle name="ÅëÈ­_laroux_1 3" xfId="1438"/>
    <cellStyle name="AeE­_laroux_1 30" xfId="1439"/>
    <cellStyle name="ÅëÈ­_laroux_1 30" xfId="1440"/>
    <cellStyle name="AeE­_laroux_1 31" xfId="1441"/>
    <cellStyle name="ÅëÈ­_laroux_1 31" xfId="1442"/>
    <cellStyle name="AeE­_laroux_1 32" xfId="1443"/>
    <cellStyle name="ÅëÈ­_laroux_1 32" xfId="1444"/>
    <cellStyle name="AeE­_laroux_1 33" xfId="1445"/>
    <cellStyle name="ÅëÈ­_laroux_1 33" xfId="1446"/>
    <cellStyle name="AeE­_laroux_1 34" xfId="1447"/>
    <cellStyle name="ÅëÈ­_laroux_1 34" xfId="1448"/>
    <cellStyle name="AeE­_laroux_1 35" xfId="1449"/>
    <cellStyle name="ÅëÈ­_laroux_1 35" xfId="1450"/>
    <cellStyle name="AeE­_laroux_1 36" xfId="1451"/>
    <cellStyle name="ÅëÈ­_laroux_1 36" xfId="1452"/>
    <cellStyle name="AeE­_laroux_1 37" xfId="1453"/>
    <cellStyle name="ÅëÈ­_laroux_1 37" xfId="1454"/>
    <cellStyle name="AeE­_laroux_1 38" xfId="1455"/>
    <cellStyle name="ÅëÈ­_laroux_1 38" xfId="1456"/>
    <cellStyle name="AeE­_laroux_1 39" xfId="1457"/>
    <cellStyle name="ÅëÈ­_laroux_1 39" xfId="1458"/>
    <cellStyle name="AeE­_laroux_1 4" xfId="1459"/>
    <cellStyle name="ÅëÈ­_laroux_1 4" xfId="1460"/>
    <cellStyle name="AeE­_laroux_1 40" xfId="1461"/>
    <cellStyle name="ÅëÈ­_laroux_1 40" xfId="1462"/>
    <cellStyle name="AeE­_laroux_1 41" xfId="1463"/>
    <cellStyle name="ÅëÈ­_laroux_1 41" xfId="1464"/>
    <cellStyle name="AeE­_laroux_1 5" xfId="1465"/>
    <cellStyle name="ÅëÈ­_laroux_1 5" xfId="1466"/>
    <cellStyle name="AeE­_laroux_1 6" xfId="1467"/>
    <cellStyle name="ÅëÈ­_laroux_1 6" xfId="1468"/>
    <cellStyle name="AeE­_laroux_1 7" xfId="1469"/>
    <cellStyle name="ÅëÈ­_laroux_1 7" xfId="1470"/>
    <cellStyle name="AeE­_laroux_1 8" xfId="1471"/>
    <cellStyle name="ÅëÈ­_laroux_1 8" xfId="1472"/>
    <cellStyle name="AeE­_laroux_1 9" xfId="1473"/>
    <cellStyle name="ÅëÈ­_laroux_1 9" xfId="1474"/>
    <cellStyle name="AeE­_laroux_1_45-09 유통 금융 보험 및 기타서비스(97-109)" xfId="12862"/>
    <cellStyle name="ÅëÈ­_laroux_1_45-09 유통 금융 보험 및 기타서비스(97-109)" xfId="12863"/>
    <cellStyle name="AeE­_laroux_1_46-11 교통 관광 및 정보통신" xfId="12864"/>
    <cellStyle name="ÅëÈ­_laroux_1_46-11 교통 관광 및 정보통신" xfId="12865"/>
    <cellStyle name="AeE­_laroux_1_99 재가노인복지시설" xfId="12866"/>
    <cellStyle name="ÅëÈ­_laroux_1_99 재가노인복지시설" xfId="12867"/>
    <cellStyle name="AeE­_laroux_1_99 친환경농산물 인증현황" xfId="12868"/>
    <cellStyle name="ÅëÈ­_laroux_1_99 친환경농산물 인증현황" xfId="12869"/>
    <cellStyle name="AeE­_laroux_2" xfId="293"/>
    <cellStyle name="ÅëÈ­_laroux_2" xfId="294"/>
    <cellStyle name="AeE­_laroux_2 10" xfId="1475"/>
    <cellStyle name="ÅëÈ­_laroux_2 10" xfId="1476"/>
    <cellStyle name="AeE­_laroux_2 11" xfId="1477"/>
    <cellStyle name="ÅëÈ­_laroux_2 11" xfId="1478"/>
    <cellStyle name="AeE­_laroux_2 12" xfId="1479"/>
    <cellStyle name="ÅëÈ­_laroux_2 12" xfId="1480"/>
    <cellStyle name="AeE­_laroux_2 13" xfId="1481"/>
    <cellStyle name="ÅëÈ­_laroux_2 13" xfId="1482"/>
    <cellStyle name="AeE­_laroux_2 14" xfId="1483"/>
    <cellStyle name="ÅëÈ­_laroux_2 14" xfId="1484"/>
    <cellStyle name="AeE­_laroux_2 15" xfId="1485"/>
    <cellStyle name="ÅëÈ­_laroux_2 15" xfId="1486"/>
    <cellStyle name="AeE­_laroux_2 16" xfId="1487"/>
    <cellStyle name="ÅëÈ­_laroux_2 16" xfId="1488"/>
    <cellStyle name="AeE­_laroux_2 17" xfId="1489"/>
    <cellStyle name="ÅëÈ­_laroux_2 17" xfId="1490"/>
    <cellStyle name="AeE­_laroux_2 18" xfId="1491"/>
    <cellStyle name="ÅëÈ­_laroux_2 18" xfId="1492"/>
    <cellStyle name="AeE­_laroux_2 19" xfId="1493"/>
    <cellStyle name="ÅëÈ­_laroux_2 19" xfId="1494"/>
    <cellStyle name="AeE­_laroux_2 2" xfId="1495"/>
    <cellStyle name="ÅëÈ­_laroux_2 2" xfId="1496"/>
    <cellStyle name="AeE­_laroux_2 20" xfId="1497"/>
    <cellStyle name="ÅëÈ­_laroux_2 20" xfId="1498"/>
    <cellStyle name="AeE­_laroux_2 21" xfId="1499"/>
    <cellStyle name="ÅëÈ­_laroux_2 21" xfId="1500"/>
    <cellStyle name="AeE­_laroux_2 22" xfId="1501"/>
    <cellStyle name="ÅëÈ­_laroux_2 22" xfId="1502"/>
    <cellStyle name="AeE­_laroux_2 23" xfId="1503"/>
    <cellStyle name="ÅëÈ­_laroux_2 23" xfId="1504"/>
    <cellStyle name="AeE­_laroux_2 24" xfId="1505"/>
    <cellStyle name="ÅëÈ­_laroux_2 24" xfId="1506"/>
    <cellStyle name="AeE­_laroux_2 25" xfId="1507"/>
    <cellStyle name="ÅëÈ­_laroux_2 25" xfId="1508"/>
    <cellStyle name="AeE­_laroux_2 26" xfId="1509"/>
    <cellStyle name="ÅëÈ­_laroux_2 26" xfId="1510"/>
    <cellStyle name="AeE­_laroux_2 27" xfId="1511"/>
    <cellStyle name="ÅëÈ­_laroux_2 27" xfId="1512"/>
    <cellStyle name="AeE­_laroux_2 28" xfId="1513"/>
    <cellStyle name="ÅëÈ­_laroux_2 28" xfId="1514"/>
    <cellStyle name="AeE­_laroux_2 29" xfId="1515"/>
    <cellStyle name="ÅëÈ­_laroux_2 29" xfId="1516"/>
    <cellStyle name="AeE­_laroux_2 3" xfId="1517"/>
    <cellStyle name="ÅëÈ­_laroux_2 3" xfId="1518"/>
    <cellStyle name="AeE­_laroux_2 30" xfId="1519"/>
    <cellStyle name="ÅëÈ­_laroux_2 30" xfId="1520"/>
    <cellStyle name="AeE­_laroux_2 31" xfId="1521"/>
    <cellStyle name="ÅëÈ­_laroux_2 31" xfId="1522"/>
    <cellStyle name="AeE­_laroux_2 32" xfId="1523"/>
    <cellStyle name="ÅëÈ­_laroux_2 32" xfId="1524"/>
    <cellStyle name="AeE­_laroux_2 33" xfId="1525"/>
    <cellStyle name="ÅëÈ­_laroux_2 33" xfId="1526"/>
    <cellStyle name="AeE­_laroux_2 34" xfId="1527"/>
    <cellStyle name="ÅëÈ­_laroux_2 34" xfId="1528"/>
    <cellStyle name="AeE­_laroux_2 35" xfId="1529"/>
    <cellStyle name="ÅëÈ­_laroux_2 35" xfId="1530"/>
    <cellStyle name="AeE­_laroux_2 36" xfId="1531"/>
    <cellStyle name="ÅëÈ­_laroux_2 36" xfId="1532"/>
    <cellStyle name="AeE­_laroux_2 37" xfId="1533"/>
    <cellStyle name="ÅëÈ­_laroux_2 37" xfId="1534"/>
    <cellStyle name="AeE­_laroux_2 38" xfId="1535"/>
    <cellStyle name="ÅëÈ­_laroux_2 38" xfId="1536"/>
    <cellStyle name="AeE­_laroux_2 39" xfId="1537"/>
    <cellStyle name="ÅëÈ­_laroux_2 39" xfId="1538"/>
    <cellStyle name="AeE­_laroux_2 4" xfId="1539"/>
    <cellStyle name="ÅëÈ­_laroux_2 4" xfId="1540"/>
    <cellStyle name="AeE­_laroux_2 40" xfId="1541"/>
    <cellStyle name="ÅëÈ­_laroux_2 40" xfId="1542"/>
    <cellStyle name="AeE­_laroux_2 41" xfId="1543"/>
    <cellStyle name="ÅëÈ­_laroux_2 41" xfId="1544"/>
    <cellStyle name="AeE­_laroux_2 5" xfId="1545"/>
    <cellStyle name="ÅëÈ­_laroux_2 5" xfId="1546"/>
    <cellStyle name="AeE­_laroux_2 6" xfId="1547"/>
    <cellStyle name="ÅëÈ­_laroux_2 6" xfId="1548"/>
    <cellStyle name="AeE­_laroux_2 7" xfId="1549"/>
    <cellStyle name="ÅëÈ­_laroux_2 7" xfId="1550"/>
    <cellStyle name="AeE­_laroux_2 8" xfId="1551"/>
    <cellStyle name="ÅëÈ­_laroux_2 8" xfId="1552"/>
    <cellStyle name="AeE­_laroux_2 9" xfId="1553"/>
    <cellStyle name="ÅëÈ­_laroux_2 9" xfId="1554"/>
    <cellStyle name="AeE­_laroux_2_41-06농림16" xfId="295"/>
    <cellStyle name="ÅëÈ­_laroux_2_41-06농림16" xfId="296"/>
    <cellStyle name="AeE­_laroux_2_41-06농림16 10" xfId="1555"/>
    <cellStyle name="ÅëÈ­_laroux_2_41-06농림16 10" xfId="1556"/>
    <cellStyle name="AeE­_laroux_2_41-06농림16 11" xfId="1557"/>
    <cellStyle name="ÅëÈ­_laroux_2_41-06농림16 11" xfId="1558"/>
    <cellStyle name="AeE­_laroux_2_41-06농림16 12" xfId="1559"/>
    <cellStyle name="ÅëÈ­_laroux_2_41-06농림16 12" xfId="1560"/>
    <cellStyle name="AeE­_laroux_2_41-06농림16 13" xfId="1561"/>
    <cellStyle name="ÅëÈ­_laroux_2_41-06농림16 13" xfId="1562"/>
    <cellStyle name="AeE­_laroux_2_41-06농림16 14" xfId="1563"/>
    <cellStyle name="ÅëÈ­_laroux_2_41-06농림16 14" xfId="1564"/>
    <cellStyle name="AeE­_laroux_2_41-06농림16 15" xfId="1565"/>
    <cellStyle name="ÅëÈ­_laroux_2_41-06농림16 15" xfId="1566"/>
    <cellStyle name="AeE­_laroux_2_41-06농림16 16" xfId="1567"/>
    <cellStyle name="ÅëÈ­_laroux_2_41-06농림16 16" xfId="1568"/>
    <cellStyle name="AeE­_laroux_2_41-06농림16 17" xfId="1569"/>
    <cellStyle name="ÅëÈ­_laroux_2_41-06농림16 17" xfId="1570"/>
    <cellStyle name="AeE­_laroux_2_41-06농림16 18" xfId="1571"/>
    <cellStyle name="ÅëÈ­_laroux_2_41-06농림16 18" xfId="1572"/>
    <cellStyle name="AeE­_laroux_2_41-06농림16 19" xfId="1573"/>
    <cellStyle name="ÅëÈ­_laroux_2_41-06농림16 19" xfId="1574"/>
    <cellStyle name="AeE­_laroux_2_41-06농림16 2" xfId="1575"/>
    <cellStyle name="ÅëÈ­_laroux_2_41-06농림16 2" xfId="1576"/>
    <cellStyle name="AeE­_laroux_2_41-06농림16 20" xfId="1577"/>
    <cellStyle name="ÅëÈ­_laroux_2_41-06농림16 20" xfId="1578"/>
    <cellStyle name="AeE­_laroux_2_41-06농림16 21" xfId="1579"/>
    <cellStyle name="ÅëÈ­_laroux_2_41-06농림16 21" xfId="1580"/>
    <cellStyle name="AeE­_laroux_2_41-06농림16 22" xfId="1581"/>
    <cellStyle name="ÅëÈ­_laroux_2_41-06농림16 22" xfId="1582"/>
    <cellStyle name="AeE­_laroux_2_41-06농림16 23" xfId="1583"/>
    <cellStyle name="ÅëÈ­_laroux_2_41-06농림16 23" xfId="1584"/>
    <cellStyle name="AeE­_laroux_2_41-06농림16 24" xfId="1585"/>
    <cellStyle name="ÅëÈ­_laroux_2_41-06농림16 24" xfId="1586"/>
    <cellStyle name="AeE­_laroux_2_41-06농림16 25" xfId="1587"/>
    <cellStyle name="ÅëÈ­_laroux_2_41-06농림16 25" xfId="1588"/>
    <cellStyle name="AeE­_laroux_2_41-06농림16 26" xfId="1589"/>
    <cellStyle name="ÅëÈ­_laroux_2_41-06농림16 26" xfId="1590"/>
    <cellStyle name="AeE­_laroux_2_41-06농림16 27" xfId="1591"/>
    <cellStyle name="ÅëÈ­_laroux_2_41-06농림16 27" xfId="1592"/>
    <cellStyle name="AeE­_laroux_2_41-06농림16 28" xfId="1593"/>
    <cellStyle name="ÅëÈ­_laroux_2_41-06농림16 28" xfId="1594"/>
    <cellStyle name="AeE­_laroux_2_41-06농림16 29" xfId="1595"/>
    <cellStyle name="ÅëÈ­_laroux_2_41-06농림16 29" xfId="1596"/>
    <cellStyle name="AeE­_laroux_2_41-06농림16 3" xfId="1597"/>
    <cellStyle name="ÅëÈ­_laroux_2_41-06농림16 3" xfId="1598"/>
    <cellStyle name="AeE­_laroux_2_41-06농림16 30" xfId="1599"/>
    <cellStyle name="ÅëÈ­_laroux_2_41-06농림16 30" xfId="1600"/>
    <cellStyle name="AeE­_laroux_2_41-06농림16 31" xfId="1601"/>
    <cellStyle name="ÅëÈ­_laroux_2_41-06농림16 31" xfId="1602"/>
    <cellStyle name="AeE­_laroux_2_41-06농림16 32" xfId="1603"/>
    <cellStyle name="ÅëÈ­_laroux_2_41-06농림16 32" xfId="1604"/>
    <cellStyle name="AeE­_laroux_2_41-06농림16 33" xfId="1605"/>
    <cellStyle name="ÅëÈ­_laroux_2_41-06농림16 33" xfId="1606"/>
    <cellStyle name="AeE­_laroux_2_41-06농림16 34" xfId="1607"/>
    <cellStyle name="ÅëÈ­_laroux_2_41-06농림16 34" xfId="1608"/>
    <cellStyle name="AeE­_laroux_2_41-06농림16 35" xfId="1609"/>
    <cellStyle name="ÅëÈ­_laroux_2_41-06농림16 35" xfId="1610"/>
    <cellStyle name="AeE­_laroux_2_41-06농림16 36" xfId="1611"/>
    <cellStyle name="ÅëÈ­_laroux_2_41-06농림16 36" xfId="1612"/>
    <cellStyle name="AeE­_laroux_2_41-06농림16 37" xfId="1613"/>
    <cellStyle name="ÅëÈ­_laroux_2_41-06농림16 37" xfId="1614"/>
    <cellStyle name="AeE­_laroux_2_41-06농림16 38" xfId="1615"/>
    <cellStyle name="ÅëÈ­_laroux_2_41-06농림16 38" xfId="1616"/>
    <cellStyle name="AeE­_laroux_2_41-06농림16 39" xfId="1617"/>
    <cellStyle name="ÅëÈ­_laroux_2_41-06농림16 39" xfId="1618"/>
    <cellStyle name="AeE­_laroux_2_41-06농림16 4" xfId="1619"/>
    <cellStyle name="ÅëÈ­_laroux_2_41-06농림16 4" xfId="1620"/>
    <cellStyle name="AeE­_laroux_2_41-06농림16 40" xfId="1621"/>
    <cellStyle name="ÅëÈ­_laroux_2_41-06농림16 40" xfId="1622"/>
    <cellStyle name="AeE­_laroux_2_41-06농림16 41" xfId="1623"/>
    <cellStyle name="ÅëÈ­_laroux_2_41-06농림16 41" xfId="1624"/>
    <cellStyle name="AeE­_laroux_2_41-06농림16 5" xfId="1625"/>
    <cellStyle name="ÅëÈ­_laroux_2_41-06농림16 5" xfId="1626"/>
    <cellStyle name="AeE­_laroux_2_41-06농림16 6" xfId="1627"/>
    <cellStyle name="ÅëÈ­_laroux_2_41-06농림16 6" xfId="1628"/>
    <cellStyle name="AeE­_laroux_2_41-06농림16 7" xfId="1629"/>
    <cellStyle name="ÅëÈ­_laroux_2_41-06농림16 7" xfId="1630"/>
    <cellStyle name="AeE­_laroux_2_41-06농림16 8" xfId="1631"/>
    <cellStyle name="ÅëÈ­_laroux_2_41-06농림16 8" xfId="1632"/>
    <cellStyle name="AeE­_laroux_2_41-06농림16 9" xfId="1633"/>
    <cellStyle name="ÅëÈ­_laroux_2_41-06농림16 9" xfId="1634"/>
    <cellStyle name="AeE­_laroux_2_41-06농림16_45-09 유통 금융 보험 및 기타서비스(97-109)" xfId="12870"/>
    <cellStyle name="ÅëÈ­_laroux_2_41-06농림16_45-09 유통 금융 보험 및 기타서비스(97-109)" xfId="12871"/>
    <cellStyle name="AeE­_laroux_2_41-06농림16_46-11 교통 관광 및 정보통신" xfId="12872"/>
    <cellStyle name="ÅëÈ­_laroux_2_41-06농림16_46-11 교통 관광 및 정보통신" xfId="12873"/>
    <cellStyle name="AeE­_laroux_2_41-06농림16_99 재가노인복지시설" xfId="12874"/>
    <cellStyle name="ÅëÈ­_laroux_2_41-06농림16_99 재가노인복지시설" xfId="12875"/>
    <cellStyle name="AeE­_laroux_2_41-06농림16_99 친환경농산물 인증현황" xfId="12876"/>
    <cellStyle name="ÅëÈ­_laroux_2_41-06농림16_99 친환경농산물 인증현황" xfId="12877"/>
    <cellStyle name="AeE­_laroux_2_41-06농림41" xfId="297"/>
    <cellStyle name="ÅëÈ­_laroux_2_41-06농림41" xfId="298"/>
    <cellStyle name="AeE­_laroux_2_41-06농림41 10" xfId="1635"/>
    <cellStyle name="ÅëÈ­_laroux_2_41-06농림41 10" xfId="1636"/>
    <cellStyle name="AeE­_laroux_2_41-06농림41 11" xfId="1637"/>
    <cellStyle name="ÅëÈ­_laroux_2_41-06농림41 11" xfId="1638"/>
    <cellStyle name="AeE­_laroux_2_41-06농림41 12" xfId="1639"/>
    <cellStyle name="ÅëÈ­_laroux_2_41-06농림41 12" xfId="1640"/>
    <cellStyle name="AeE­_laroux_2_41-06농림41 13" xfId="1641"/>
    <cellStyle name="ÅëÈ­_laroux_2_41-06농림41 13" xfId="1642"/>
    <cellStyle name="AeE­_laroux_2_41-06농림41 14" xfId="1643"/>
    <cellStyle name="ÅëÈ­_laroux_2_41-06농림41 14" xfId="1644"/>
    <cellStyle name="AeE­_laroux_2_41-06농림41 15" xfId="1645"/>
    <cellStyle name="ÅëÈ­_laroux_2_41-06농림41 15" xfId="1646"/>
    <cellStyle name="AeE­_laroux_2_41-06농림41 16" xfId="1647"/>
    <cellStyle name="ÅëÈ­_laroux_2_41-06농림41 16" xfId="1648"/>
    <cellStyle name="AeE­_laroux_2_41-06농림41 17" xfId="1649"/>
    <cellStyle name="ÅëÈ­_laroux_2_41-06농림41 17" xfId="1650"/>
    <cellStyle name="AeE­_laroux_2_41-06농림41 18" xfId="1651"/>
    <cellStyle name="ÅëÈ­_laroux_2_41-06농림41 18" xfId="1652"/>
    <cellStyle name="AeE­_laroux_2_41-06농림41 19" xfId="1653"/>
    <cellStyle name="ÅëÈ­_laroux_2_41-06농림41 19" xfId="1654"/>
    <cellStyle name="AeE­_laroux_2_41-06농림41 2" xfId="1655"/>
    <cellStyle name="ÅëÈ­_laroux_2_41-06농림41 2" xfId="1656"/>
    <cellStyle name="AeE­_laroux_2_41-06농림41 20" xfId="1657"/>
    <cellStyle name="ÅëÈ­_laroux_2_41-06농림41 20" xfId="1658"/>
    <cellStyle name="AeE­_laroux_2_41-06농림41 21" xfId="1659"/>
    <cellStyle name="ÅëÈ­_laroux_2_41-06농림41 21" xfId="1660"/>
    <cellStyle name="AeE­_laroux_2_41-06농림41 22" xfId="1661"/>
    <cellStyle name="ÅëÈ­_laroux_2_41-06농림41 22" xfId="1662"/>
    <cellStyle name="AeE­_laroux_2_41-06농림41 23" xfId="1663"/>
    <cellStyle name="ÅëÈ­_laroux_2_41-06농림41 23" xfId="1664"/>
    <cellStyle name="AeE­_laroux_2_41-06농림41 24" xfId="1665"/>
    <cellStyle name="ÅëÈ­_laroux_2_41-06농림41 24" xfId="1666"/>
    <cellStyle name="AeE­_laroux_2_41-06농림41 25" xfId="1667"/>
    <cellStyle name="ÅëÈ­_laroux_2_41-06농림41 25" xfId="1668"/>
    <cellStyle name="AeE­_laroux_2_41-06농림41 26" xfId="1669"/>
    <cellStyle name="ÅëÈ­_laroux_2_41-06농림41 26" xfId="1670"/>
    <cellStyle name="AeE­_laroux_2_41-06농림41 27" xfId="1671"/>
    <cellStyle name="ÅëÈ­_laroux_2_41-06농림41 27" xfId="1672"/>
    <cellStyle name="AeE­_laroux_2_41-06농림41 28" xfId="1673"/>
    <cellStyle name="ÅëÈ­_laroux_2_41-06농림41 28" xfId="1674"/>
    <cellStyle name="AeE­_laroux_2_41-06농림41 29" xfId="1675"/>
    <cellStyle name="ÅëÈ­_laroux_2_41-06농림41 29" xfId="1676"/>
    <cellStyle name="AeE­_laroux_2_41-06농림41 3" xfId="1677"/>
    <cellStyle name="ÅëÈ­_laroux_2_41-06농림41 3" xfId="1678"/>
    <cellStyle name="AeE­_laroux_2_41-06농림41 30" xfId="1679"/>
    <cellStyle name="ÅëÈ­_laroux_2_41-06농림41 30" xfId="1680"/>
    <cellStyle name="AeE­_laroux_2_41-06농림41 31" xfId="1681"/>
    <cellStyle name="ÅëÈ­_laroux_2_41-06농림41 31" xfId="1682"/>
    <cellStyle name="AeE­_laroux_2_41-06농림41 32" xfId="1683"/>
    <cellStyle name="ÅëÈ­_laroux_2_41-06농림41 32" xfId="1684"/>
    <cellStyle name="AeE­_laroux_2_41-06농림41 33" xfId="1685"/>
    <cellStyle name="ÅëÈ­_laroux_2_41-06농림41 33" xfId="1686"/>
    <cellStyle name="AeE­_laroux_2_41-06농림41 34" xfId="1687"/>
    <cellStyle name="ÅëÈ­_laroux_2_41-06농림41 34" xfId="1688"/>
    <cellStyle name="AeE­_laroux_2_41-06농림41 35" xfId="1689"/>
    <cellStyle name="ÅëÈ­_laroux_2_41-06농림41 35" xfId="1690"/>
    <cellStyle name="AeE­_laroux_2_41-06농림41 36" xfId="1691"/>
    <cellStyle name="ÅëÈ­_laroux_2_41-06농림41 36" xfId="1692"/>
    <cellStyle name="AeE­_laroux_2_41-06농림41 37" xfId="1693"/>
    <cellStyle name="ÅëÈ­_laroux_2_41-06농림41 37" xfId="1694"/>
    <cellStyle name="AeE­_laroux_2_41-06농림41 38" xfId="1695"/>
    <cellStyle name="ÅëÈ­_laroux_2_41-06농림41 38" xfId="1696"/>
    <cellStyle name="AeE­_laroux_2_41-06농림41 39" xfId="1697"/>
    <cellStyle name="ÅëÈ­_laroux_2_41-06농림41 39" xfId="1698"/>
    <cellStyle name="AeE­_laroux_2_41-06농림41 4" xfId="1699"/>
    <cellStyle name="ÅëÈ­_laroux_2_41-06농림41 4" xfId="1700"/>
    <cellStyle name="AeE­_laroux_2_41-06농림41 40" xfId="1701"/>
    <cellStyle name="ÅëÈ­_laroux_2_41-06농림41 40" xfId="1702"/>
    <cellStyle name="AeE­_laroux_2_41-06농림41 41" xfId="1703"/>
    <cellStyle name="ÅëÈ­_laroux_2_41-06농림41 41" xfId="1704"/>
    <cellStyle name="AeE­_laroux_2_41-06농림41 5" xfId="1705"/>
    <cellStyle name="ÅëÈ­_laroux_2_41-06농림41 5" xfId="1706"/>
    <cellStyle name="AeE­_laroux_2_41-06농림41 6" xfId="1707"/>
    <cellStyle name="ÅëÈ­_laroux_2_41-06농림41 6" xfId="1708"/>
    <cellStyle name="AeE­_laroux_2_41-06농림41 7" xfId="1709"/>
    <cellStyle name="ÅëÈ­_laroux_2_41-06농림41 7" xfId="1710"/>
    <cellStyle name="AeE­_laroux_2_41-06농림41 8" xfId="1711"/>
    <cellStyle name="ÅëÈ­_laroux_2_41-06농림41 8" xfId="1712"/>
    <cellStyle name="AeE­_laroux_2_41-06농림41 9" xfId="1713"/>
    <cellStyle name="ÅëÈ­_laroux_2_41-06농림41 9" xfId="1714"/>
    <cellStyle name="AeE­_laroux_2_45-09 유통 금융 보험 및 기타서비스(97-109)" xfId="12878"/>
    <cellStyle name="ÅëÈ­_laroux_2_45-09 유통 금융 보험 및 기타서비스(97-109)" xfId="12879"/>
    <cellStyle name="AeE­_laroux_2_46-11 교통 관광 및 정보통신" xfId="12880"/>
    <cellStyle name="ÅëÈ­_laroux_2_46-11 교통 관광 및 정보통신" xfId="12881"/>
    <cellStyle name="AeE­_laroux_2_99 재가노인복지시설" xfId="12882"/>
    <cellStyle name="ÅëÈ­_laroux_2_99 재가노인복지시설" xfId="12883"/>
    <cellStyle name="AeE­_laroux_2_99 친환경농산물 인증현황" xfId="12884"/>
    <cellStyle name="ÅëÈ­_laroux_2_99 친환경농산물 인증현황" xfId="12885"/>
    <cellStyle name="AeE­_Sheet1" xfId="299"/>
    <cellStyle name="ÅëÈ­_Sheet1" xfId="300"/>
    <cellStyle name="AeE­_Sheet1 10" xfId="1715"/>
    <cellStyle name="ÅëÈ­_Sheet1 10" xfId="1716"/>
    <cellStyle name="AeE­_Sheet1 11" xfId="1717"/>
    <cellStyle name="ÅëÈ­_Sheet1 11" xfId="1718"/>
    <cellStyle name="AeE­_Sheet1 12" xfId="1719"/>
    <cellStyle name="ÅëÈ­_Sheet1 12" xfId="1720"/>
    <cellStyle name="AeE­_Sheet1 12 10" xfId="3497"/>
    <cellStyle name="ÅëÈ­_Sheet1 13" xfId="1721"/>
    <cellStyle name="AeE­_Sheet1 14" xfId="1722"/>
    <cellStyle name="ÅëÈ­_Sheet1 14" xfId="1723"/>
    <cellStyle name="AeE­_Sheet1 14 10" xfId="12886"/>
    <cellStyle name="ÅëÈ­_Sheet1 14 10" xfId="12887"/>
    <cellStyle name="AeE­_Sheet1 14 11" xfId="12888"/>
    <cellStyle name="ÅëÈ­_Sheet1 14 11" xfId="12889"/>
    <cellStyle name="AeE­_Sheet1 14 12" xfId="12890"/>
    <cellStyle name="ÅëÈ­_Sheet1 14 12" xfId="12891"/>
    <cellStyle name="AeE­_Sheet1 14 13" xfId="12892"/>
    <cellStyle name="ÅëÈ­_Sheet1 14 13" xfId="12893"/>
    <cellStyle name="AeE­_Sheet1 14 14" xfId="12894"/>
    <cellStyle name="ÅëÈ­_Sheet1 14 14" xfId="12895"/>
    <cellStyle name="AeE­_Sheet1 14 15" xfId="12896"/>
    <cellStyle name="ÅëÈ­_Sheet1 14 15" xfId="12897"/>
    <cellStyle name="AeE­_Sheet1 14 16" xfId="12898"/>
    <cellStyle name="ÅëÈ­_Sheet1 14 16" xfId="12899"/>
    <cellStyle name="AeE­_Sheet1 14 17" xfId="12900"/>
    <cellStyle name="ÅëÈ­_Sheet1 14 17" xfId="12901"/>
    <cellStyle name="AeE­_Sheet1 14 18" xfId="12902"/>
    <cellStyle name="ÅëÈ­_Sheet1 14 18" xfId="12903"/>
    <cellStyle name="AeE­_Sheet1 14 19" xfId="12904"/>
    <cellStyle name="ÅëÈ­_Sheet1 14 19" xfId="12905"/>
    <cellStyle name="AeE­_Sheet1 14 2" xfId="12906"/>
    <cellStyle name="ÅëÈ­_Sheet1 14 2" xfId="12907"/>
    <cellStyle name="AeE­_Sheet1 14 20" xfId="12908"/>
    <cellStyle name="ÅëÈ­_Sheet1 14 20" xfId="12909"/>
    <cellStyle name="AeE­_Sheet1 14 21" xfId="12910"/>
    <cellStyle name="ÅëÈ­_Sheet1 14 21" xfId="12911"/>
    <cellStyle name="AeE­_Sheet1 14 22" xfId="12912"/>
    <cellStyle name="ÅëÈ­_Sheet1 14 22" xfId="12913"/>
    <cellStyle name="AeE­_Sheet1 14 23" xfId="12914"/>
    <cellStyle name="ÅëÈ­_Sheet1 14 23" xfId="12915"/>
    <cellStyle name="AeE­_Sheet1 14 24" xfId="12916"/>
    <cellStyle name="ÅëÈ­_Sheet1 14 24" xfId="12917"/>
    <cellStyle name="AeE­_Sheet1 14 25" xfId="12918"/>
    <cellStyle name="ÅëÈ­_Sheet1 14 25" xfId="12919"/>
    <cellStyle name="AeE­_Sheet1 14 26" xfId="12920"/>
    <cellStyle name="ÅëÈ­_Sheet1 14 26" xfId="12921"/>
    <cellStyle name="AeE­_Sheet1 14 27" xfId="12922"/>
    <cellStyle name="ÅëÈ­_Sheet1 14 27" xfId="12923"/>
    <cellStyle name="AeE­_Sheet1 14 28" xfId="12924"/>
    <cellStyle name="ÅëÈ­_Sheet1 14 28" xfId="12925"/>
    <cellStyle name="AeE­_Sheet1 14 29" xfId="12926"/>
    <cellStyle name="ÅëÈ­_Sheet1 14 29" xfId="12927"/>
    <cellStyle name="AeE­_Sheet1 14 3" xfId="12928"/>
    <cellStyle name="ÅëÈ­_Sheet1 14 3" xfId="12929"/>
    <cellStyle name="AeE­_Sheet1 14 30" xfId="12930"/>
    <cellStyle name="ÅëÈ­_Sheet1 14 30" xfId="12931"/>
    <cellStyle name="AeE­_Sheet1 14 31" xfId="12932"/>
    <cellStyle name="ÅëÈ­_Sheet1 14 31" xfId="12933"/>
    <cellStyle name="AeE­_Sheet1 14 32" xfId="12934"/>
    <cellStyle name="ÅëÈ­_Sheet1 14 32" xfId="12935"/>
    <cellStyle name="AeE­_Sheet1 14 33" xfId="12936"/>
    <cellStyle name="ÅëÈ­_Sheet1 14 33" xfId="12937"/>
    <cellStyle name="AeE­_Sheet1 14 34" xfId="12938"/>
    <cellStyle name="ÅëÈ­_Sheet1 14 34" xfId="12939"/>
    <cellStyle name="AeE­_Sheet1 14 35" xfId="12940"/>
    <cellStyle name="ÅëÈ­_Sheet1 14 35" xfId="12941"/>
    <cellStyle name="AeE­_Sheet1 14 36" xfId="12942"/>
    <cellStyle name="ÅëÈ­_Sheet1 14 36" xfId="12943"/>
    <cellStyle name="AeE­_Sheet1 14 37" xfId="12944"/>
    <cellStyle name="ÅëÈ­_Sheet1 14 37" xfId="12945"/>
    <cellStyle name="AeE­_Sheet1 14 38" xfId="12946"/>
    <cellStyle name="ÅëÈ­_Sheet1 14 38" xfId="12947"/>
    <cellStyle name="AeE­_Sheet1 14 39" xfId="12948"/>
    <cellStyle name="ÅëÈ­_Sheet1 14 39" xfId="12949"/>
    <cellStyle name="AeE­_Sheet1 14 4" xfId="12950"/>
    <cellStyle name="ÅëÈ­_Sheet1 14 4" xfId="12951"/>
    <cellStyle name="AeE­_Sheet1 14 40" xfId="12952"/>
    <cellStyle name="ÅëÈ­_Sheet1 14 40" xfId="12953"/>
    <cellStyle name="AeE­_Sheet1 14 41" xfId="12954"/>
    <cellStyle name="ÅëÈ­_Sheet1 14 41" xfId="12955"/>
    <cellStyle name="AeE­_Sheet1 14 42" xfId="12956"/>
    <cellStyle name="ÅëÈ­_Sheet1 14 42" xfId="12957"/>
    <cellStyle name="AeE­_Sheet1 14 43" xfId="12958"/>
    <cellStyle name="ÅëÈ­_Sheet1 14 43" xfId="12959"/>
    <cellStyle name="AeE­_Sheet1 14 44" xfId="12960"/>
    <cellStyle name="ÅëÈ­_Sheet1 14 44" xfId="12961"/>
    <cellStyle name="AeE­_Sheet1 14 45" xfId="12962"/>
    <cellStyle name="ÅëÈ­_Sheet1 14 45" xfId="12963"/>
    <cellStyle name="AeE­_Sheet1 14 46" xfId="12964"/>
    <cellStyle name="ÅëÈ­_Sheet1 14 46" xfId="12965"/>
    <cellStyle name="AeE­_Sheet1 14 47" xfId="12966"/>
    <cellStyle name="ÅëÈ­_Sheet1 14 47" xfId="12967"/>
    <cellStyle name="AeE­_Sheet1 14 48" xfId="12968"/>
    <cellStyle name="ÅëÈ­_Sheet1 14 48" xfId="12969"/>
    <cellStyle name="AeE­_Sheet1 14 49" xfId="12970"/>
    <cellStyle name="ÅëÈ­_Sheet1 14 49" xfId="12971"/>
    <cellStyle name="AeE­_Sheet1 14 5" xfId="12972"/>
    <cellStyle name="ÅëÈ­_Sheet1 14 5" xfId="12973"/>
    <cellStyle name="AeE­_Sheet1 14 6" xfId="12974"/>
    <cellStyle name="ÅëÈ­_Sheet1 14 6" xfId="12975"/>
    <cellStyle name="AeE­_Sheet1 14 7" xfId="12976"/>
    <cellStyle name="ÅëÈ­_Sheet1 14 7" xfId="12977"/>
    <cellStyle name="AeE­_Sheet1 14 8" xfId="12978"/>
    <cellStyle name="ÅëÈ­_Sheet1 14 8" xfId="12979"/>
    <cellStyle name="AeE­_Sheet1 14 9" xfId="12980"/>
    <cellStyle name="ÅëÈ­_Sheet1 14 9" xfId="12981"/>
    <cellStyle name="AeE­_Sheet1 15" xfId="1724"/>
    <cellStyle name="ÅëÈ­_Sheet1 15" xfId="1725"/>
    <cellStyle name="AeE­_Sheet1 16" xfId="1726"/>
    <cellStyle name="ÅëÈ­_Sheet1 16" xfId="1727"/>
    <cellStyle name="AeE­_Sheet1 17" xfId="1728"/>
    <cellStyle name="ÅëÈ­_Sheet1 17" xfId="1729"/>
    <cellStyle name="AeE­_Sheet1 18" xfId="1730"/>
    <cellStyle name="ÅëÈ­_Sheet1 18" xfId="1731"/>
    <cellStyle name="AeE­_Sheet1 19" xfId="1732"/>
    <cellStyle name="ÅëÈ­_Sheet1 19" xfId="1733"/>
    <cellStyle name="AeE­_Sheet1 2" xfId="1734"/>
    <cellStyle name="ÅëÈ­_Sheet1 2" xfId="1735"/>
    <cellStyle name="AeE­_Sheet1 20" xfId="1736"/>
    <cellStyle name="ÅëÈ­_Sheet1 20" xfId="1737"/>
    <cellStyle name="AeE­_Sheet1 21" xfId="1738"/>
    <cellStyle name="ÅëÈ­_Sheet1 21" xfId="1739"/>
    <cellStyle name="AeE­_Sheet1 22" xfId="1740"/>
    <cellStyle name="ÅëÈ­_Sheet1 22" xfId="1741"/>
    <cellStyle name="AeE­_Sheet1 23" xfId="1742"/>
    <cellStyle name="ÅëÈ­_Sheet1 23" xfId="1743"/>
    <cellStyle name="AeE­_Sheet1 24" xfId="1744"/>
    <cellStyle name="ÅëÈ­_Sheet1 24" xfId="1745"/>
    <cellStyle name="AeE­_Sheet1 25" xfId="1746"/>
    <cellStyle name="ÅëÈ­_Sheet1 25" xfId="1747"/>
    <cellStyle name="AeE­_Sheet1 26" xfId="1748"/>
    <cellStyle name="ÅëÈ­_Sheet1 26" xfId="1749"/>
    <cellStyle name="AeE­_Sheet1 27" xfId="1750"/>
    <cellStyle name="ÅëÈ­_Sheet1 27" xfId="1751"/>
    <cellStyle name="AeE­_Sheet1 28" xfId="1752"/>
    <cellStyle name="ÅëÈ­_Sheet1 28" xfId="1753"/>
    <cellStyle name="AeE­_Sheet1 29" xfId="1754"/>
    <cellStyle name="ÅëÈ­_Sheet1 29" xfId="1755"/>
    <cellStyle name="AeE­_Sheet1 3" xfId="1756"/>
    <cellStyle name="ÅëÈ­_Sheet1 3" xfId="1757"/>
    <cellStyle name="AeE­_Sheet1 30" xfId="1758"/>
    <cellStyle name="ÅëÈ­_Sheet1 30" xfId="1759"/>
    <cellStyle name="AeE­_Sheet1 31" xfId="1760"/>
    <cellStyle name="ÅëÈ­_Sheet1 31" xfId="1761"/>
    <cellStyle name="AeE­_Sheet1 32" xfId="1762"/>
    <cellStyle name="ÅëÈ­_Sheet1 32" xfId="1763"/>
    <cellStyle name="AeE­_Sheet1 33" xfId="1764"/>
    <cellStyle name="ÅëÈ­_Sheet1 33" xfId="1765"/>
    <cellStyle name="AeE­_Sheet1 34" xfId="1766"/>
    <cellStyle name="ÅëÈ­_Sheet1 34" xfId="1767"/>
    <cellStyle name="AeE­_Sheet1 35" xfId="1768"/>
    <cellStyle name="ÅëÈ­_Sheet1 35" xfId="1769"/>
    <cellStyle name="AeE­_Sheet1 36" xfId="1770"/>
    <cellStyle name="ÅëÈ­_Sheet1 36" xfId="1771"/>
    <cellStyle name="AeE­_Sheet1 37" xfId="1772"/>
    <cellStyle name="ÅëÈ­_Sheet1 37" xfId="1773"/>
    <cellStyle name="AeE­_Sheet1 38" xfId="1774"/>
    <cellStyle name="ÅëÈ­_Sheet1 38" xfId="1775"/>
    <cellStyle name="AeE­_Sheet1 39" xfId="1776"/>
    <cellStyle name="ÅëÈ­_Sheet1 39" xfId="1777"/>
    <cellStyle name="AeE­_Sheet1 4" xfId="1778"/>
    <cellStyle name="ÅëÈ­_Sheet1 4" xfId="1779"/>
    <cellStyle name="AeE­_Sheet1 40" xfId="1780"/>
    <cellStyle name="ÅëÈ­_Sheet1 40" xfId="1781"/>
    <cellStyle name="AeE­_Sheet1 41" xfId="1782"/>
    <cellStyle name="ÅëÈ­_Sheet1 41" xfId="1783"/>
    <cellStyle name="AeE­_Sheet1 5" xfId="1784"/>
    <cellStyle name="ÅëÈ­_Sheet1 5" xfId="1785"/>
    <cellStyle name="AeE­_Sheet1 6" xfId="1786"/>
    <cellStyle name="ÅëÈ­_Sheet1 6" xfId="1787"/>
    <cellStyle name="AeE­_Sheet1 7" xfId="1788"/>
    <cellStyle name="ÅëÈ­_Sheet1 7" xfId="1789"/>
    <cellStyle name="AeE­_Sheet1 8" xfId="1790"/>
    <cellStyle name="ÅëÈ­_Sheet1 8" xfId="1791"/>
    <cellStyle name="AeE­_Sheet1 9" xfId="1792"/>
    <cellStyle name="ÅëÈ­_Sheet1 9" xfId="1793"/>
    <cellStyle name="AeE­_Sheet1_41-06농림16" xfId="301"/>
    <cellStyle name="ÅëÈ­_Sheet1_41-06농림16" xfId="302"/>
    <cellStyle name="AeE­_Sheet1_41-06농림16 10" xfId="1794"/>
    <cellStyle name="ÅëÈ­_Sheet1_41-06농림16 10" xfId="1795"/>
    <cellStyle name="AeE­_Sheet1_41-06농림16 11" xfId="1796"/>
    <cellStyle name="ÅëÈ­_Sheet1_41-06농림16 11" xfId="1797"/>
    <cellStyle name="AeE­_Sheet1_41-06농림16 12" xfId="1798"/>
    <cellStyle name="ÅëÈ­_Sheet1_41-06농림16 12" xfId="1799"/>
    <cellStyle name="AeE­_Sheet1_41-06농림16 12 10" xfId="3498"/>
    <cellStyle name="ÅëÈ­_Sheet1_41-06농림16 13" xfId="1800"/>
    <cellStyle name="AeE­_Sheet1_41-06농림16 14" xfId="1801"/>
    <cellStyle name="ÅëÈ­_Sheet1_41-06농림16 14" xfId="1802"/>
    <cellStyle name="AeE­_Sheet1_41-06농림16 14 10" xfId="12982"/>
    <cellStyle name="ÅëÈ­_Sheet1_41-06농림16 14 10" xfId="12983"/>
    <cellStyle name="AeE­_Sheet1_41-06농림16 14 11" xfId="12984"/>
    <cellStyle name="ÅëÈ­_Sheet1_41-06농림16 14 11" xfId="12985"/>
    <cellStyle name="AeE­_Sheet1_41-06농림16 14 12" xfId="12986"/>
    <cellStyle name="ÅëÈ­_Sheet1_41-06농림16 14 12" xfId="12987"/>
    <cellStyle name="AeE­_Sheet1_41-06농림16 14 13" xfId="12988"/>
    <cellStyle name="ÅëÈ­_Sheet1_41-06농림16 14 13" xfId="12989"/>
    <cellStyle name="AeE­_Sheet1_41-06농림16 14 14" xfId="12990"/>
    <cellStyle name="ÅëÈ­_Sheet1_41-06농림16 14 14" xfId="12991"/>
    <cellStyle name="AeE­_Sheet1_41-06농림16 14 15" xfId="12992"/>
    <cellStyle name="ÅëÈ­_Sheet1_41-06농림16 14 15" xfId="12993"/>
    <cellStyle name="AeE­_Sheet1_41-06농림16 14 16" xfId="12994"/>
    <cellStyle name="ÅëÈ­_Sheet1_41-06농림16 14 16" xfId="12995"/>
    <cellStyle name="AeE­_Sheet1_41-06농림16 14 17" xfId="12996"/>
    <cellStyle name="ÅëÈ­_Sheet1_41-06농림16 14 17" xfId="12997"/>
    <cellStyle name="AeE­_Sheet1_41-06농림16 14 18" xfId="12998"/>
    <cellStyle name="ÅëÈ­_Sheet1_41-06농림16 14 18" xfId="12999"/>
    <cellStyle name="AeE­_Sheet1_41-06농림16 14 19" xfId="13000"/>
    <cellStyle name="ÅëÈ­_Sheet1_41-06농림16 14 19" xfId="13001"/>
    <cellStyle name="AeE­_Sheet1_41-06농림16 14 2" xfId="13002"/>
    <cellStyle name="ÅëÈ­_Sheet1_41-06농림16 14 2" xfId="13003"/>
    <cellStyle name="AeE­_Sheet1_41-06농림16 14 20" xfId="13004"/>
    <cellStyle name="ÅëÈ­_Sheet1_41-06농림16 14 20" xfId="13005"/>
    <cellStyle name="AeE­_Sheet1_41-06농림16 14 21" xfId="13006"/>
    <cellStyle name="ÅëÈ­_Sheet1_41-06농림16 14 21" xfId="13007"/>
    <cellStyle name="AeE­_Sheet1_41-06농림16 14 22" xfId="13008"/>
    <cellStyle name="ÅëÈ­_Sheet1_41-06농림16 14 22" xfId="13009"/>
    <cellStyle name="AeE­_Sheet1_41-06농림16 14 23" xfId="13010"/>
    <cellStyle name="ÅëÈ­_Sheet1_41-06농림16 14 23" xfId="13011"/>
    <cellStyle name="AeE­_Sheet1_41-06농림16 14 24" xfId="13012"/>
    <cellStyle name="ÅëÈ­_Sheet1_41-06농림16 14 24" xfId="13013"/>
    <cellStyle name="AeE­_Sheet1_41-06농림16 14 25" xfId="13014"/>
    <cellStyle name="ÅëÈ­_Sheet1_41-06농림16 14 25" xfId="13015"/>
    <cellStyle name="AeE­_Sheet1_41-06농림16 14 26" xfId="13016"/>
    <cellStyle name="ÅëÈ­_Sheet1_41-06농림16 14 26" xfId="13017"/>
    <cellStyle name="AeE­_Sheet1_41-06농림16 14 27" xfId="13018"/>
    <cellStyle name="ÅëÈ­_Sheet1_41-06농림16 14 27" xfId="13019"/>
    <cellStyle name="AeE­_Sheet1_41-06농림16 14 28" xfId="13020"/>
    <cellStyle name="ÅëÈ­_Sheet1_41-06농림16 14 28" xfId="13021"/>
    <cellStyle name="AeE­_Sheet1_41-06농림16 14 29" xfId="13022"/>
    <cellStyle name="ÅëÈ­_Sheet1_41-06농림16 14 29" xfId="13023"/>
    <cellStyle name="AeE­_Sheet1_41-06농림16 14 3" xfId="13024"/>
    <cellStyle name="ÅëÈ­_Sheet1_41-06농림16 14 3" xfId="13025"/>
    <cellStyle name="AeE­_Sheet1_41-06농림16 14 30" xfId="13026"/>
    <cellStyle name="ÅëÈ­_Sheet1_41-06농림16 14 30" xfId="13027"/>
    <cellStyle name="AeE­_Sheet1_41-06농림16 14 31" xfId="13028"/>
    <cellStyle name="ÅëÈ­_Sheet1_41-06농림16 14 31" xfId="13029"/>
    <cellStyle name="AeE­_Sheet1_41-06농림16 14 32" xfId="13030"/>
    <cellStyle name="ÅëÈ­_Sheet1_41-06농림16 14 32" xfId="13031"/>
    <cellStyle name="AeE­_Sheet1_41-06농림16 14 33" xfId="13032"/>
    <cellStyle name="ÅëÈ­_Sheet1_41-06농림16 14 33" xfId="13033"/>
    <cellStyle name="AeE­_Sheet1_41-06농림16 14 34" xfId="13034"/>
    <cellStyle name="ÅëÈ­_Sheet1_41-06농림16 14 34" xfId="13035"/>
    <cellStyle name="AeE­_Sheet1_41-06농림16 14 35" xfId="13036"/>
    <cellStyle name="ÅëÈ­_Sheet1_41-06농림16 14 35" xfId="13037"/>
    <cellStyle name="AeE­_Sheet1_41-06농림16 14 36" xfId="13038"/>
    <cellStyle name="ÅëÈ­_Sheet1_41-06농림16 14 36" xfId="13039"/>
    <cellStyle name="AeE­_Sheet1_41-06농림16 14 37" xfId="13040"/>
    <cellStyle name="ÅëÈ­_Sheet1_41-06농림16 14 37" xfId="13041"/>
    <cellStyle name="AeE­_Sheet1_41-06농림16 14 38" xfId="13042"/>
    <cellStyle name="ÅëÈ­_Sheet1_41-06농림16 14 38" xfId="13043"/>
    <cellStyle name="AeE­_Sheet1_41-06농림16 14 39" xfId="13044"/>
    <cellStyle name="ÅëÈ­_Sheet1_41-06농림16 14 39" xfId="13045"/>
    <cellStyle name="AeE­_Sheet1_41-06농림16 14 4" xfId="13046"/>
    <cellStyle name="ÅëÈ­_Sheet1_41-06농림16 14 4" xfId="13047"/>
    <cellStyle name="AeE­_Sheet1_41-06농림16 14 40" xfId="13048"/>
    <cellStyle name="ÅëÈ­_Sheet1_41-06농림16 14 40" xfId="13049"/>
    <cellStyle name="AeE­_Sheet1_41-06농림16 14 41" xfId="13050"/>
    <cellStyle name="ÅëÈ­_Sheet1_41-06농림16 14 41" xfId="13051"/>
    <cellStyle name="AeE­_Sheet1_41-06농림16 14 42" xfId="13052"/>
    <cellStyle name="ÅëÈ­_Sheet1_41-06농림16 14 42" xfId="13053"/>
    <cellStyle name="AeE­_Sheet1_41-06농림16 14 43" xfId="13054"/>
    <cellStyle name="ÅëÈ­_Sheet1_41-06농림16 14 43" xfId="13055"/>
    <cellStyle name="AeE­_Sheet1_41-06농림16 14 44" xfId="13056"/>
    <cellStyle name="ÅëÈ­_Sheet1_41-06농림16 14 44" xfId="13057"/>
    <cellStyle name="AeE­_Sheet1_41-06농림16 14 45" xfId="13058"/>
    <cellStyle name="ÅëÈ­_Sheet1_41-06농림16 14 45" xfId="13059"/>
    <cellStyle name="AeE­_Sheet1_41-06농림16 14 46" xfId="13060"/>
    <cellStyle name="ÅëÈ­_Sheet1_41-06농림16 14 46" xfId="13061"/>
    <cellStyle name="AeE­_Sheet1_41-06농림16 14 47" xfId="13062"/>
    <cellStyle name="ÅëÈ­_Sheet1_41-06농림16 14 47" xfId="13063"/>
    <cellStyle name="AeE­_Sheet1_41-06농림16 14 48" xfId="13064"/>
    <cellStyle name="ÅëÈ­_Sheet1_41-06농림16 14 48" xfId="13065"/>
    <cellStyle name="AeE­_Sheet1_41-06농림16 14 49" xfId="13066"/>
    <cellStyle name="ÅëÈ­_Sheet1_41-06농림16 14 49" xfId="13067"/>
    <cellStyle name="AeE­_Sheet1_41-06농림16 14 5" xfId="13068"/>
    <cellStyle name="ÅëÈ­_Sheet1_41-06농림16 14 5" xfId="13069"/>
    <cellStyle name="AeE­_Sheet1_41-06농림16 14 6" xfId="13070"/>
    <cellStyle name="ÅëÈ­_Sheet1_41-06농림16 14 6" xfId="13071"/>
    <cellStyle name="AeE­_Sheet1_41-06농림16 14 7" xfId="13072"/>
    <cellStyle name="ÅëÈ­_Sheet1_41-06농림16 14 7" xfId="13073"/>
    <cellStyle name="AeE­_Sheet1_41-06농림16 14 8" xfId="13074"/>
    <cellStyle name="ÅëÈ­_Sheet1_41-06농림16 14 8" xfId="13075"/>
    <cellStyle name="AeE­_Sheet1_41-06농림16 14 9" xfId="13076"/>
    <cellStyle name="ÅëÈ­_Sheet1_41-06농림16 14 9" xfId="13077"/>
    <cellStyle name="AeE­_Sheet1_41-06농림16 15" xfId="1803"/>
    <cellStyle name="ÅëÈ­_Sheet1_41-06농림16 15" xfId="1804"/>
    <cellStyle name="AeE­_Sheet1_41-06농림16 16" xfId="1805"/>
    <cellStyle name="ÅëÈ­_Sheet1_41-06농림16 16" xfId="1806"/>
    <cellStyle name="AeE­_Sheet1_41-06농림16 17" xfId="1807"/>
    <cellStyle name="ÅëÈ­_Sheet1_41-06농림16 17" xfId="1808"/>
    <cellStyle name="AeE­_Sheet1_41-06농림16 18" xfId="1809"/>
    <cellStyle name="ÅëÈ­_Sheet1_41-06농림16 18" xfId="1810"/>
    <cellStyle name="AeE­_Sheet1_41-06농림16 19" xfId="1811"/>
    <cellStyle name="ÅëÈ­_Sheet1_41-06농림16 19" xfId="1812"/>
    <cellStyle name="AeE­_Sheet1_41-06농림16 2" xfId="1813"/>
    <cellStyle name="ÅëÈ­_Sheet1_41-06농림16 2" xfId="1814"/>
    <cellStyle name="AeE­_Sheet1_41-06농림16 20" xfId="1815"/>
    <cellStyle name="ÅëÈ­_Sheet1_41-06농림16 20" xfId="1816"/>
    <cellStyle name="AeE­_Sheet1_41-06농림16 21" xfId="1817"/>
    <cellStyle name="ÅëÈ­_Sheet1_41-06농림16 21" xfId="1818"/>
    <cellStyle name="AeE­_Sheet1_41-06농림16 22" xfId="1819"/>
    <cellStyle name="ÅëÈ­_Sheet1_41-06농림16 22" xfId="1820"/>
    <cellStyle name="AeE­_Sheet1_41-06농림16 23" xfId="1821"/>
    <cellStyle name="ÅëÈ­_Sheet1_41-06농림16 23" xfId="1822"/>
    <cellStyle name="AeE­_Sheet1_41-06농림16 24" xfId="1823"/>
    <cellStyle name="ÅëÈ­_Sheet1_41-06농림16 24" xfId="1824"/>
    <cellStyle name="AeE­_Sheet1_41-06농림16 25" xfId="1825"/>
    <cellStyle name="ÅëÈ­_Sheet1_41-06농림16 25" xfId="1826"/>
    <cellStyle name="AeE­_Sheet1_41-06농림16 26" xfId="1827"/>
    <cellStyle name="ÅëÈ­_Sheet1_41-06농림16 26" xfId="1828"/>
    <cellStyle name="AeE­_Sheet1_41-06농림16 27" xfId="1829"/>
    <cellStyle name="ÅëÈ­_Sheet1_41-06농림16 27" xfId="1830"/>
    <cellStyle name="AeE­_Sheet1_41-06농림16 28" xfId="1831"/>
    <cellStyle name="ÅëÈ­_Sheet1_41-06농림16 28" xfId="1832"/>
    <cellStyle name="AeE­_Sheet1_41-06농림16 29" xfId="1833"/>
    <cellStyle name="ÅëÈ­_Sheet1_41-06농림16 29" xfId="1834"/>
    <cellStyle name="AeE­_Sheet1_41-06농림16 3" xfId="1835"/>
    <cellStyle name="ÅëÈ­_Sheet1_41-06농림16 3" xfId="1836"/>
    <cellStyle name="AeE­_Sheet1_41-06농림16 30" xfId="1837"/>
    <cellStyle name="ÅëÈ­_Sheet1_41-06농림16 30" xfId="1838"/>
    <cellStyle name="AeE­_Sheet1_41-06농림16 31" xfId="1839"/>
    <cellStyle name="ÅëÈ­_Sheet1_41-06농림16 31" xfId="1840"/>
    <cellStyle name="AeE­_Sheet1_41-06농림16 32" xfId="1841"/>
    <cellStyle name="ÅëÈ­_Sheet1_41-06농림16 32" xfId="1842"/>
    <cellStyle name="AeE­_Sheet1_41-06농림16 33" xfId="1843"/>
    <cellStyle name="ÅëÈ­_Sheet1_41-06농림16 33" xfId="1844"/>
    <cellStyle name="AeE­_Sheet1_41-06농림16 34" xfId="1845"/>
    <cellStyle name="ÅëÈ­_Sheet1_41-06농림16 34" xfId="1846"/>
    <cellStyle name="AeE­_Sheet1_41-06농림16 35" xfId="1847"/>
    <cellStyle name="ÅëÈ­_Sheet1_41-06농림16 35" xfId="1848"/>
    <cellStyle name="AeE­_Sheet1_41-06농림16 36" xfId="1849"/>
    <cellStyle name="ÅëÈ­_Sheet1_41-06농림16 36" xfId="1850"/>
    <cellStyle name="AeE­_Sheet1_41-06농림16 37" xfId="1851"/>
    <cellStyle name="ÅëÈ­_Sheet1_41-06농림16 37" xfId="1852"/>
    <cellStyle name="AeE­_Sheet1_41-06농림16 38" xfId="1853"/>
    <cellStyle name="ÅëÈ­_Sheet1_41-06농림16 38" xfId="1854"/>
    <cellStyle name="AeE­_Sheet1_41-06농림16 39" xfId="1855"/>
    <cellStyle name="ÅëÈ­_Sheet1_41-06농림16 39" xfId="1856"/>
    <cellStyle name="AeE­_Sheet1_41-06농림16 4" xfId="1857"/>
    <cellStyle name="ÅëÈ­_Sheet1_41-06농림16 4" xfId="1858"/>
    <cellStyle name="AeE­_Sheet1_41-06농림16 40" xfId="1859"/>
    <cellStyle name="ÅëÈ­_Sheet1_41-06농림16 40" xfId="1860"/>
    <cellStyle name="AeE­_Sheet1_41-06농림16 41" xfId="1861"/>
    <cellStyle name="ÅëÈ­_Sheet1_41-06농림16 41" xfId="1862"/>
    <cellStyle name="AeE­_Sheet1_41-06농림16 5" xfId="1863"/>
    <cellStyle name="ÅëÈ­_Sheet1_41-06농림16 5" xfId="1864"/>
    <cellStyle name="AeE­_Sheet1_41-06농림16 6" xfId="1865"/>
    <cellStyle name="ÅëÈ­_Sheet1_41-06농림16 6" xfId="1866"/>
    <cellStyle name="AeE­_Sheet1_41-06농림16 7" xfId="1867"/>
    <cellStyle name="ÅëÈ­_Sheet1_41-06농림16 7" xfId="1868"/>
    <cellStyle name="AeE­_Sheet1_41-06농림16 8" xfId="1869"/>
    <cellStyle name="ÅëÈ­_Sheet1_41-06농림16 8" xfId="1870"/>
    <cellStyle name="AeE­_Sheet1_41-06농림16 9" xfId="1871"/>
    <cellStyle name="ÅëÈ­_Sheet1_41-06농림16 9" xfId="1872"/>
    <cellStyle name="AeE­_Sheet1_41-06농림16_45-09 유통 금융 보험 및 기타서비스(97-109)" xfId="13078"/>
    <cellStyle name="ÅëÈ­_Sheet1_41-06농림16_45-09 유통 금융 보험 및 기타서비스(97-109)" xfId="13079"/>
    <cellStyle name="AeE­_Sheet1_41-06농림16_46-11 교통 관광 및 정보통신" xfId="13080"/>
    <cellStyle name="ÅëÈ­_Sheet1_41-06농림16_46-11 교통 관광 및 정보통신" xfId="13081"/>
    <cellStyle name="AeE­_Sheet1_41-06농림16_99 재가노인복지시설" xfId="13082"/>
    <cellStyle name="ÅëÈ­_Sheet1_41-06농림16_99 재가노인복지시설" xfId="13083"/>
    <cellStyle name="AeE­_Sheet1_41-06농림16_99 친환경농산물 인증현황" xfId="13084"/>
    <cellStyle name="ÅëÈ­_Sheet1_41-06농림16_99 친환경농산물 인증현황" xfId="13085"/>
    <cellStyle name="AeE­_Sheet1_41-06농림41" xfId="303"/>
    <cellStyle name="ÅëÈ­_Sheet1_41-06농림41" xfId="304"/>
    <cellStyle name="AeE­_Sheet1_41-06농림41 10" xfId="1873"/>
    <cellStyle name="ÅëÈ­_Sheet1_41-06농림41 10" xfId="1874"/>
    <cellStyle name="AeE­_Sheet1_41-06농림41 11" xfId="1875"/>
    <cellStyle name="ÅëÈ­_Sheet1_41-06농림41 11" xfId="1876"/>
    <cellStyle name="AeE­_Sheet1_41-06농림41 12" xfId="1877"/>
    <cellStyle name="ÅëÈ­_Sheet1_41-06농림41 12" xfId="1878"/>
    <cellStyle name="AeE­_Sheet1_41-06농림41 12 10" xfId="3499"/>
    <cellStyle name="ÅëÈ­_Sheet1_41-06농림41 13" xfId="1879"/>
    <cellStyle name="AeE­_Sheet1_41-06농림41 14" xfId="1880"/>
    <cellStyle name="ÅëÈ­_Sheet1_41-06농림41 14" xfId="1881"/>
    <cellStyle name="AeE­_Sheet1_41-06농림41 14 10" xfId="13086"/>
    <cellStyle name="ÅëÈ­_Sheet1_41-06농림41 14 10" xfId="13087"/>
    <cellStyle name="AeE­_Sheet1_41-06농림41 14 11" xfId="13088"/>
    <cellStyle name="ÅëÈ­_Sheet1_41-06농림41 14 11" xfId="13089"/>
    <cellStyle name="AeE­_Sheet1_41-06농림41 14 12" xfId="13090"/>
    <cellStyle name="ÅëÈ­_Sheet1_41-06농림41 14 12" xfId="13091"/>
    <cellStyle name="AeE­_Sheet1_41-06농림41 14 13" xfId="13092"/>
    <cellStyle name="ÅëÈ­_Sheet1_41-06농림41 14 13" xfId="13093"/>
    <cellStyle name="AeE­_Sheet1_41-06농림41 14 14" xfId="13094"/>
    <cellStyle name="ÅëÈ­_Sheet1_41-06농림41 14 14" xfId="13095"/>
    <cellStyle name="AeE­_Sheet1_41-06농림41 14 15" xfId="13096"/>
    <cellStyle name="ÅëÈ­_Sheet1_41-06농림41 14 15" xfId="13097"/>
    <cellStyle name="AeE­_Sheet1_41-06농림41 14 16" xfId="13098"/>
    <cellStyle name="ÅëÈ­_Sheet1_41-06농림41 14 16" xfId="13099"/>
    <cellStyle name="AeE­_Sheet1_41-06농림41 14 17" xfId="13100"/>
    <cellStyle name="ÅëÈ­_Sheet1_41-06농림41 14 17" xfId="13101"/>
    <cellStyle name="AeE­_Sheet1_41-06농림41 14 18" xfId="13102"/>
    <cellStyle name="ÅëÈ­_Sheet1_41-06농림41 14 18" xfId="13103"/>
    <cellStyle name="AeE­_Sheet1_41-06농림41 14 19" xfId="13104"/>
    <cellStyle name="ÅëÈ­_Sheet1_41-06농림41 14 19" xfId="13105"/>
    <cellStyle name="AeE­_Sheet1_41-06농림41 14 2" xfId="13106"/>
    <cellStyle name="ÅëÈ­_Sheet1_41-06농림41 14 2" xfId="13107"/>
    <cellStyle name="AeE­_Sheet1_41-06농림41 14 20" xfId="13108"/>
    <cellStyle name="ÅëÈ­_Sheet1_41-06농림41 14 20" xfId="13109"/>
    <cellStyle name="AeE­_Sheet1_41-06농림41 14 21" xfId="13110"/>
    <cellStyle name="ÅëÈ­_Sheet1_41-06농림41 14 21" xfId="13111"/>
    <cellStyle name="AeE­_Sheet1_41-06농림41 14 22" xfId="13112"/>
    <cellStyle name="ÅëÈ­_Sheet1_41-06농림41 14 22" xfId="13113"/>
    <cellStyle name="AeE­_Sheet1_41-06농림41 14 23" xfId="13114"/>
    <cellStyle name="ÅëÈ­_Sheet1_41-06농림41 14 23" xfId="13115"/>
    <cellStyle name="AeE­_Sheet1_41-06농림41 14 24" xfId="13116"/>
    <cellStyle name="ÅëÈ­_Sheet1_41-06농림41 14 24" xfId="13117"/>
    <cellStyle name="AeE­_Sheet1_41-06농림41 14 25" xfId="13118"/>
    <cellStyle name="ÅëÈ­_Sheet1_41-06농림41 14 25" xfId="13119"/>
    <cellStyle name="AeE­_Sheet1_41-06농림41 14 26" xfId="13120"/>
    <cellStyle name="ÅëÈ­_Sheet1_41-06농림41 14 26" xfId="13121"/>
    <cellStyle name="AeE­_Sheet1_41-06농림41 14 27" xfId="13122"/>
    <cellStyle name="ÅëÈ­_Sheet1_41-06농림41 14 27" xfId="13123"/>
    <cellStyle name="AeE­_Sheet1_41-06농림41 14 28" xfId="13124"/>
    <cellStyle name="ÅëÈ­_Sheet1_41-06농림41 14 28" xfId="13125"/>
    <cellStyle name="AeE­_Sheet1_41-06농림41 14 29" xfId="13126"/>
    <cellStyle name="ÅëÈ­_Sheet1_41-06농림41 14 29" xfId="13127"/>
    <cellStyle name="AeE­_Sheet1_41-06농림41 14 3" xfId="13128"/>
    <cellStyle name="ÅëÈ­_Sheet1_41-06농림41 14 3" xfId="13129"/>
    <cellStyle name="AeE­_Sheet1_41-06농림41 14 30" xfId="13130"/>
    <cellStyle name="ÅëÈ­_Sheet1_41-06농림41 14 30" xfId="13131"/>
    <cellStyle name="AeE­_Sheet1_41-06농림41 14 31" xfId="13132"/>
    <cellStyle name="ÅëÈ­_Sheet1_41-06농림41 14 31" xfId="13133"/>
    <cellStyle name="AeE­_Sheet1_41-06농림41 14 32" xfId="13134"/>
    <cellStyle name="ÅëÈ­_Sheet1_41-06농림41 14 32" xfId="13135"/>
    <cellStyle name="AeE­_Sheet1_41-06농림41 14 33" xfId="13136"/>
    <cellStyle name="ÅëÈ­_Sheet1_41-06농림41 14 33" xfId="13137"/>
    <cellStyle name="AeE­_Sheet1_41-06농림41 14 34" xfId="13138"/>
    <cellStyle name="ÅëÈ­_Sheet1_41-06농림41 14 34" xfId="13139"/>
    <cellStyle name="AeE­_Sheet1_41-06농림41 14 35" xfId="13140"/>
    <cellStyle name="ÅëÈ­_Sheet1_41-06농림41 14 35" xfId="13141"/>
    <cellStyle name="AeE­_Sheet1_41-06농림41 14 36" xfId="13142"/>
    <cellStyle name="ÅëÈ­_Sheet1_41-06농림41 14 36" xfId="13143"/>
    <cellStyle name="AeE­_Sheet1_41-06농림41 14 37" xfId="13144"/>
    <cellStyle name="ÅëÈ­_Sheet1_41-06농림41 14 37" xfId="13145"/>
    <cellStyle name="AeE­_Sheet1_41-06농림41 14 38" xfId="13146"/>
    <cellStyle name="ÅëÈ­_Sheet1_41-06농림41 14 38" xfId="13147"/>
    <cellStyle name="AeE­_Sheet1_41-06농림41 14 39" xfId="13148"/>
    <cellStyle name="ÅëÈ­_Sheet1_41-06농림41 14 39" xfId="13149"/>
    <cellStyle name="AeE­_Sheet1_41-06농림41 14 4" xfId="13150"/>
    <cellStyle name="ÅëÈ­_Sheet1_41-06농림41 14 4" xfId="13151"/>
    <cellStyle name="AeE­_Sheet1_41-06농림41 14 40" xfId="13152"/>
    <cellStyle name="ÅëÈ­_Sheet1_41-06농림41 14 40" xfId="13153"/>
    <cellStyle name="AeE­_Sheet1_41-06농림41 14 41" xfId="13154"/>
    <cellStyle name="ÅëÈ­_Sheet1_41-06농림41 14 41" xfId="13155"/>
    <cellStyle name="AeE­_Sheet1_41-06농림41 14 42" xfId="13156"/>
    <cellStyle name="ÅëÈ­_Sheet1_41-06농림41 14 42" xfId="13157"/>
    <cellStyle name="AeE­_Sheet1_41-06농림41 14 43" xfId="13158"/>
    <cellStyle name="ÅëÈ­_Sheet1_41-06농림41 14 43" xfId="13159"/>
    <cellStyle name="AeE­_Sheet1_41-06농림41 14 44" xfId="13160"/>
    <cellStyle name="ÅëÈ­_Sheet1_41-06농림41 14 44" xfId="13161"/>
    <cellStyle name="AeE­_Sheet1_41-06농림41 14 45" xfId="13162"/>
    <cellStyle name="ÅëÈ­_Sheet1_41-06농림41 14 45" xfId="13163"/>
    <cellStyle name="AeE­_Sheet1_41-06농림41 14 46" xfId="13164"/>
    <cellStyle name="ÅëÈ­_Sheet1_41-06농림41 14 46" xfId="13165"/>
    <cellStyle name="AeE­_Sheet1_41-06농림41 14 47" xfId="13166"/>
    <cellStyle name="ÅëÈ­_Sheet1_41-06농림41 14 47" xfId="13167"/>
    <cellStyle name="AeE­_Sheet1_41-06농림41 14 48" xfId="13168"/>
    <cellStyle name="ÅëÈ­_Sheet1_41-06농림41 14 48" xfId="13169"/>
    <cellStyle name="AeE­_Sheet1_41-06농림41 14 49" xfId="13170"/>
    <cellStyle name="ÅëÈ­_Sheet1_41-06농림41 14 49" xfId="13171"/>
    <cellStyle name="AeE­_Sheet1_41-06농림41 14 5" xfId="13172"/>
    <cellStyle name="ÅëÈ­_Sheet1_41-06농림41 14 5" xfId="13173"/>
    <cellStyle name="AeE­_Sheet1_41-06농림41 14 6" xfId="13174"/>
    <cellStyle name="ÅëÈ­_Sheet1_41-06농림41 14 6" xfId="13175"/>
    <cellStyle name="AeE­_Sheet1_41-06농림41 14 7" xfId="13176"/>
    <cellStyle name="ÅëÈ­_Sheet1_41-06농림41 14 7" xfId="13177"/>
    <cellStyle name="AeE­_Sheet1_41-06농림41 14 8" xfId="13178"/>
    <cellStyle name="ÅëÈ­_Sheet1_41-06농림41 14 8" xfId="13179"/>
    <cellStyle name="AeE­_Sheet1_41-06농림41 14 9" xfId="13180"/>
    <cellStyle name="ÅëÈ­_Sheet1_41-06농림41 14 9" xfId="13181"/>
    <cellStyle name="AeE­_Sheet1_41-06농림41 15" xfId="1882"/>
    <cellStyle name="ÅëÈ­_Sheet1_41-06농림41 15" xfId="1883"/>
    <cellStyle name="AeE­_Sheet1_41-06농림41 16" xfId="1884"/>
    <cellStyle name="ÅëÈ­_Sheet1_41-06농림41 16" xfId="1885"/>
    <cellStyle name="AeE­_Sheet1_41-06농림41 17" xfId="1886"/>
    <cellStyle name="ÅëÈ­_Sheet1_41-06농림41 17" xfId="1887"/>
    <cellStyle name="AeE­_Sheet1_41-06농림41 18" xfId="1888"/>
    <cellStyle name="ÅëÈ­_Sheet1_41-06농림41 18" xfId="1889"/>
    <cellStyle name="AeE­_Sheet1_41-06농림41 19" xfId="1890"/>
    <cellStyle name="ÅëÈ­_Sheet1_41-06농림41 19" xfId="1891"/>
    <cellStyle name="AeE­_Sheet1_41-06농림41 2" xfId="1892"/>
    <cellStyle name="ÅëÈ­_Sheet1_41-06농림41 2" xfId="1893"/>
    <cellStyle name="AeE­_Sheet1_41-06농림41 20" xfId="1894"/>
    <cellStyle name="ÅëÈ­_Sheet1_41-06농림41 20" xfId="1895"/>
    <cellStyle name="AeE­_Sheet1_41-06농림41 21" xfId="1896"/>
    <cellStyle name="ÅëÈ­_Sheet1_41-06농림41 21" xfId="1897"/>
    <cellStyle name="AeE­_Sheet1_41-06농림41 22" xfId="1898"/>
    <cellStyle name="ÅëÈ­_Sheet1_41-06농림41 22" xfId="1899"/>
    <cellStyle name="AeE­_Sheet1_41-06농림41 23" xfId="1900"/>
    <cellStyle name="ÅëÈ­_Sheet1_41-06농림41 23" xfId="1901"/>
    <cellStyle name="AeE­_Sheet1_41-06농림41 24" xfId="1902"/>
    <cellStyle name="ÅëÈ­_Sheet1_41-06농림41 24" xfId="1903"/>
    <cellStyle name="AeE­_Sheet1_41-06농림41 25" xfId="1904"/>
    <cellStyle name="ÅëÈ­_Sheet1_41-06농림41 25" xfId="1905"/>
    <cellStyle name="AeE­_Sheet1_41-06농림41 26" xfId="1906"/>
    <cellStyle name="ÅëÈ­_Sheet1_41-06농림41 26" xfId="1907"/>
    <cellStyle name="AeE­_Sheet1_41-06농림41 27" xfId="1908"/>
    <cellStyle name="ÅëÈ­_Sheet1_41-06농림41 27" xfId="1909"/>
    <cellStyle name="AeE­_Sheet1_41-06농림41 28" xfId="1910"/>
    <cellStyle name="ÅëÈ­_Sheet1_41-06농림41 28" xfId="1911"/>
    <cellStyle name="AeE­_Sheet1_41-06농림41 29" xfId="1912"/>
    <cellStyle name="ÅëÈ­_Sheet1_41-06농림41 29" xfId="1913"/>
    <cellStyle name="AeE­_Sheet1_41-06농림41 3" xfId="1914"/>
    <cellStyle name="ÅëÈ­_Sheet1_41-06농림41 3" xfId="1915"/>
    <cellStyle name="AeE­_Sheet1_41-06농림41 30" xfId="1916"/>
    <cellStyle name="ÅëÈ­_Sheet1_41-06농림41 30" xfId="1917"/>
    <cellStyle name="AeE­_Sheet1_41-06농림41 31" xfId="1918"/>
    <cellStyle name="ÅëÈ­_Sheet1_41-06농림41 31" xfId="1919"/>
    <cellStyle name="AeE­_Sheet1_41-06농림41 32" xfId="1920"/>
    <cellStyle name="ÅëÈ­_Sheet1_41-06농림41 32" xfId="1921"/>
    <cellStyle name="AeE­_Sheet1_41-06농림41 33" xfId="1922"/>
    <cellStyle name="ÅëÈ­_Sheet1_41-06농림41 33" xfId="1923"/>
    <cellStyle name="AeE­_Sheet1_41-06농림41 34" xfId="1924"/>
    <cellStyle name="ÅëÈ­_Sheet1_41-06농림41 34" xfId="1925"/>
    <cellStyle name="AeE­_Sheet1_41-06농림41 35" xfId="1926"/>
    <cellStyle name="ÅëÈ­_Sheet1_41-06농림41 35" xfId="1927"/>
    <cellStyle name="AeE­_Sheet1_41-06농림41 36" xfId="1928"/>
    <cellStyle name="ÅëÈ­_Sheet1_41-06농림41 36" xfId="1929"/>
    <cellStyle name="AeE­_Sheet1_41-06농림41 37" xfId="1930"/>
    <cellStyle name="ÅëÈ­_Sheet1_41-06농림41 37" xfId="1931"/>
    <cellStyle name="AeE­_Sheet1_41-06농림41 38" xfId="1932"/>
    <cellStyle name="ÅëÈ­_Sheet1_41-06농림41 38" xfId="1933"/>
    <cellStyle name="AeE­_Sheet1_41-06농림41 39" xfId="1934"/>
    <cellStyle name="ÅëÈ­_Sheet1_41-06농림41 39" xfId="1935"/>
    <cellStyle name="AeE­_Sheet1_41-06농림41 4" xfId="1936"/>
    <cellStyle name="ÅëÈ­_Sheet1_41-06농림41 4" xfId="1937"/>
    <cellStyle name="AeE­_Sheet1_41-06농림41 40" xfId="1938"/>
    <cellStyle name="ÅëÈ­_Sheet1_41-06농림41 40" xfId="1939"/>
    <cellStyle name="AeE­_Sheet1_41-06농림41 41" xfId="1940"/>
    <cellStyle name="ÅëÈ­_Sheet1_41-06농림41 41" xfId="1941"/>
    <cellStyle name="AeE­_Sheet1_41-06농림41 5" xfId="1942"/>
    <cellStyle name="ÅëÈ­_Sheet1_41-06농림41 5" xfId="1943"/>
    <cellStyle name="AeE­_Sheet1_41-06농림41 6" xfId="1944"/>
    <cellStyle name="ÅëÈ­_Sheet1_41-06농림41 6" xfId="1945"/>
    <cellStyle name="AeE­_Sheet1_41-06농림41 7" xfId="1946"/>
    <cellStyle name="ÅëÈ­_Sheet1_41-06농림41 7" xfId="1947"/>
    <cellStyle name="AeE­_Sheet1_41-06농림41 8" xfId="1948"/>
    <cellStyle name="ÅëÈ­_Sheet1_41-06농림41 8" xfId="1949"/>
    <cellStyle name="AeE­_Sheet1_41-06농림41 9" xfId="1950"/>
    <cellStyle name="ÅëÈ­_Sheet1_41-06농림41 9" xfId="1951"/>
    <cellStyle name="AeE­_Sheet1_45-09 유통 금융 보험 및 기타서비스(97-109)" xfId="13182"/>
    <cellStyle name="ÅëÈ­_Sheet1_45-09 유통 금융 보험 및 기타서비스(97-109)" xfId="13183"/>
    <cellStyle name="AeE­_Sheet1_46-11 교통 관광 및 정보통신" xfId="13184"/>
    <cellStyle name="ÅëÈ­_Sheet1_46-11 교통 관광 및 정보통신" xfId="13185"/>
    <cellStyle name="AeE­_Sheet1_99 재가노인복지시설" xfId="13186"/>
    <cellStyle name="ÅëÈ­_Sheet1_99 재가노인복지시설" xfId="13187"/>
    <cellStyle name="AeE­_Sheet1_99 친환경농산물 인증현황" xfId="13188"/>
    <cellStyle name="ÅëÈ­_Sheet1_99 친환경농산물 인증현황" xfId="13189"/>
    <cellStyle name="AeE¡ⓒ [0]_INQUIRY ￠?￥i¨u¡AAⓒ￢Aⓒª " xfId="305"/>
    <cellStyle name="AeE¡ⓒ_INQUIRY ￠?￥i¨u¡AAⓒ￢Aⓒª " xfId="306"/>
    <cellStyle name="ALIGNMENT" xfId="307"/>
    <cellStyle name="AÞ¸¶ [0]_ 2ÆAAþº° " xfId="13190"/>
    <cellStyle name="ÄÞ¸¶ [0]_¼ÕÀÍ¿¹»ê" xfId="308"/>
    <cellStyle name="AÞ¸¶ [0]_¼OAI¿¹≫e" xfId="309"/>
    <cellStyle name="ÄÞ¸¶ [0]_ÀÎ°Çºñ,¿ÜÁÖºñ" xfId="310"/>
    <cellStyle name="AÞ¸¶ [0]_AI°Cºn,μμ±Þºn" xfId="311"/>
    <cellStyle name="ÄÞ¸¶ [0]_INQUIRY ¿µ¾÷ÃßÁø " xfId="13191"/>
    <cellStyle name="AÞ¸¶ [0]_INQUIRY ¿μ¾÷AßAø " xfId="13192"/>
    <cellStyle name="ÄÞ¸¶ [0]_laroux" xfId="312"/>
    <cellStyle name="AÞ¸¶ [0]_laroux_1" xfId="313"/>
    <cellStyle name="ÄÞ¸¶ [0]_laroux_1" xfId="314"/>
    <cellStyle name="AÞ¸¶ [0]_laroux_1 10" xfId="1952"/>
    <cellStyle name="ÄÞ¸¶ [0]_laroux_1 10" xfId="1953"/>
    <cellStyle name="AÞ¸¶ [0]_laroux_1 11" xfId="1954"/>
    <cellStyle name="ÄÞ¸¶ [0]_laroux_1 11" xfId="1955"/>
    <cellStyle name="AÞ¸¶ [0]_laroux_1 12" xfId="1956"/>
    <cellStyle name="ÄÞ¸¶ [0]_laroux_1 12" xfId="1957"/>
    <cellStyle name="AÞ¸¶ [0]_laroux_1 12 10" xfId="3500"/>
    <cellStyle name="ÄÞ¸¶ [0]_laroux_1 13" xfId="1958"/>
    <cellStyle name="AÞ¸¶ [0]_laroux_1 14" xfId="1959"/>
    <cellStyle name="ÄÞ¸¶ [0]_laroux_1 14" xfId="1960"/>
    <cellStyle name="AÞ¸¶ [0]_laroux_1 14 10" xfId="13193"/>
    <cellStyle name="ÄÞ¸¶ [0]_laroux_1 14 10" xfId="13194"/>
    <cellStyle name="AÞ¸¶ [0]_laroux_1 14 11" xfId="13195"/>
    <cellStyle name="ÄÞ¸¶ [0]_laroux_1 14 11" xfId="13196"/>
    <cellStyle name="AÞ¸¶ [0]_laroux_1 14 12" xfId="13197"/>
    <cellStyle name="ÄÞ¸¶ [0]_laroux_1 14 12" xfId="13198"/>
    <cellStyle name="AÞ¸¶ [0]_laroux_1 14 13" xfId="13199"/>
    <cellStyle name="ÄÞ¸¶ [0]_laroux_1 14 13" xfId="13200"/>
    <cellStyle name="AÞ¸¶ [0]_laroux_1 14 14" xfId="13201"/>
    <cellStyle name="ÄÞ¸¶ [0]_laroux_1 14 14" xfId="13202"/>
    <cellStyle name="AÞ¸¶ [0]_laroux_1 14 15" xfId="13203"/>
    <cellStyle name="ÄÞ¸¶ [0]_laroux_1 14 15" xfId="13204"/>
    <cellStyle name="AÞ¸¶ [0]_laroux_1 14 16" xfId="13205"/>
    <cellStyle name="ÄÞ¸¶ [0]_laroux_1 14 16" xfId="13206"/>
    <cellStyle name="AÞ¸¶ [0]_laroux_1 14 17" xfId="13207"/>
    <cellStyle name="ÄÞ¸¶ [0]_laroux_1 14 17" xfId="13208"/>
    <cellStyle name="AÞ¸¶ [0]_laroux_1 14 18" xfId="13209"/>
    <cellStyle name="ÄÞ¸¶ [0]_laroux_1 14 18" xfId="13210"/>
    <cellStyle name="AÞ¸¶ [0]_laroux_1 14 19" xfId="13211"/>
    <cellStyle name="ÄÞ¸¶ [0]_laroux_1 14 19" xfId="13212"/>
    <cellStyle name="AÞ¸¶ [0]_laroux_1 14 2" xfId="13213"/>
    <cellStyle name="ÄÞ¸¶ [0]_laroux_1 14 2" xfId="13214"/>
    <cellStyle name="AÞ¸¶ [0]_laroux_1 14 20" xfId="13215"/>
    <cellStyle name="ÄÞ¸¶ [0]_laroux_1 14 20" xfId="13216"/>
    <cellStyle name="AÞ¸¶ [0]_laroux_1 14 21" xfId="13217"/>
    <cellStyle name="ÄÞ¸¶ [0]_laroux_1 14 21" xfId="13218"/>
    <cellStyle name="AÞ¸¶ [0]_laroux_1 14 22" xfId="13219"/>
    <cellStyle name="ÄÞ¸¶ [0]_laroux_1 14 22" xfId="13220"/>
    <cellStyle name="AÞ¸¶ [0]_laroux_1 14 23" xfId="13221"/>
    <cellStyle name="ÄÞ¸¶ [0]_laroux_1 14 23" xfId="13222"/>
    <cellStyle name="AÞ¸¶ [0]_laroux_1 14 24" xfId="13223"/>
    <cellStyle name="ÄÞ¸¶ [0]_laroux_1 14 24" xfId="13224"/>
    <cellStyle name="AÞ¸¶ [0]_laroux_1 14 25" xfId="13225"/>
    <cellStyle name="ÄÞ¸¶ [0]_laroux_1 14 25" xfId="13226"/>
    <cellStyle name="AÞ¸¶ [0]_laroux_1 14 26" xfId="13227"/>
    <cellStyle name="ÄÞ¸¶ [0]_laroux_1 14 26" xfId="13228"/>
    <cellStyle name="AÞ¸¶ [0]_laroux_1 14 27" xfId="13229"/>
    <cellStyle name="ÄÞ¸¶ [0]_laroux_1 14 27" xfId="13230"/>
    <cellStyle name="AÞ¸¶ [0]_laroux_1 14 28" xfId="13231"/>
    <cellStyle name="ÄÞ¸¶ [0]_laroux_1 14 28" xfId="13232"/>
    <cellStyle name="AÞ¸¶ [0]_laroux_1 14 29" xfId="13233"/>
    <cellStyle name="ÄÞ¸¶ [0]_laroux_1 14 29" xfId="13234"/>
    <cellStyle name="AÞ¸¶ [0]_laroux_1 14 3" xfId="13235"/>
    <cellStyle name="ÄÞ¸¶ [0]_laroux_1 14 3" xfId="13236"/>
    <cellStyle name="AÞ¸¶ [0]_laroux_1 14 30" xfId="13237"/>
    <cellStyle name="ÄÞ¸¶ [0]_laroux_1 14 30" xfId="13238"/>
    <cellStyle name="AÞ¸¶ [0]_laroux_1 14 31" xfId="13239"/>
    <cellStyle name="ÄÞ¸¶ [0]_laroux_1 14 31" xfId="13240"/>
    <cellStyle name="AÞ¸¶ [0]_laroux_1 14 32" xfId="13241"/>
    <cellStyle name="ÄÞ¸¶ [0]_laroux_1 14 32" xfId="13242"/>
    <cellStyle name="AÞ¸¶ [0]_laroux_1 14 33" xfId="13243"/>
    <cellStyle name="ÄÞ¸¶ [0]_laroux_1 14 33" xfId="13244"/>
    <cellStyle name="AÞ¸¶ [0]_laroux_1 14 34" xfId="13245"/>
    <cellStyle name="ÄÞ¸¶ [0]_laroux_1 14 34" xfId="13246"/>
    <cellStyle name="AÞ¸¶ [0]_laroux_1 14 35" xfId="13247"/>
    <cellStyle name="ÄÞ¸¶ [0]_laroux_1 14 35" xfId="13248"/>
    <cellStyle name="AÞ¸¶ [0]_laroux_1 14 36" xfId="13249"/>
    <cellStyle name="ÄÞ¸¶ [0]_laroux_1 14 36" xfId="13250"/>
    <cellStyle name="AÞ¸¶ [0]_laroux_1 14 37" xfId="13251"/>
    <cellStyle name="ÄÞ¸¶ [0]_laroux_1 14 37" xfId="13252"/>
    <cellStyle name="AÞ¸¶ [0]_laroux_1 14 38" xfId="13253"/>
    <cellStyle name="ÄÞ¸¶ [0]_laroux_1 14 38" xfId="13254"/>
    <cellStyle name="AÞ¸¶ [0]_laroux_1 14 39" xfId="13255"/>
    <cellStyle name="ÄÞ¸¶ [0]_laroux_1 14 39" xfId="13256"/>
    <cellStyle name="AÞ¸¶ [0]_laroux_1 14 4" xfId="13257"/>
    <cellStyle name="ÄÞ¸¶ [0]_laroux_1 14 4" xfId="13258"/>
    <cellStyle name="AÞ¸¶ [0]_laroux_1 14 40" xfId="13259"/>
    <cellStyle name="ÄÞ¸¶ [0]_laroux_1 14 40" xfId="13260"/>
    <cellStyle name="AÞ¸¶ [0]_laroux_1 14 41" xfId="13261"/>
    <cellStyle name="ÄÞ¸¶ [0]_laroux_1 14 41" xfId="13262"/>
    <cellStyle name="AÞ¸¶ [0]_laroux_1 14 42" xfId="13263"/>
    <cellStyle name="ÄÞ¸¶ [0]_laroux_1 14 42" xfId="13264"/>
    <cellStyle name="AÞ¸¶ [0]_laroux_1 14 43" xfId="13265"/>
    <cellStyle name="ÄÞ¸¶ [0]_laroux_1 14 43" xfId="13266"/>
    <cellStyle name="AÞ¸¶ [0]_laroux_1 14 44" xfId="13267"/>
    <cellStyle name="ÄÞ¸¶ [0]_laroux_1 14 44" xfId="13268"/>
    <cellStyle name="AÞ¸¶ [0]_laroux_1 14 45" xfId="13269"/>
    <cellStyle name="ÄÞ¸¶ [0]_laroux_1 14 45" xfId="13270"/>
    <cellStyle name="AÞ¸¶ [0]_laroux_1 14 46" xfId="13271"/>
    <cellStyle name="ÄÞ¸¶ [0]_laroux_1 14 46" xfId="13272"/>
    <cellStyle name="AÞ¸¶ [0]_laroux_1 14 47" xfId="13273"/>
    <cellStyle name="ÄÞ¸¶ [0]_laroux_1 14 47" xfId="13274"/>
    <cellStyle name="AÞ¸¶ [0]_laroux_1 14 48" xfId="13275"/>
    <cellStyle name="ÄÞ¸¶ [0]_laroux_1 14 48" xfId="13276"/>
    <cellStyle name="AÞ¸¶ [0]_laroux_1 14 49" xfId="13277"/>
    <cellStyle name="ÄÞ¸¶ [0]_laroux_1 14 49" xfId="13278"/>
    <cellStyle name="AÞ¸¶ [0]_laroux_1 14 5" xfId="13279"/>
    <cellStyle name="ÄÞ¸¶ [0]_laroux_1 14 5" xfId="13280"/>
    <cellStyle name="AÞ¸¶ [0]_laroux_1 14 6" xfId="13281"/>
    <cellStyle name="ÄÞ¸¶ [0]_laroux_1 14 6" xfId="13282"/>
    <cellStyle name="AÞ¸¶ [0]_laroux_1 14 7" xfId="13283"/>
    <cellStyle name="ÄÞ¸¶ [0]_laroux_1 14 7" xfId="13284"/>
    <cellStyle name="AÞ¸¶ [0]_laroux_1 14 8" xfId="13285"/>
    <cellStyle name="ÄÞ¸¶ [0]_laroux_1 14 8" xfId="13286"/>
    <cellStyle name="AÞ¸¶ [0]_laroux_1 14 9" xfId="13287"/>
    <cellStyle name="ÄÞ¸¶ [0]_laroux_1 14 9" xfId="13288"/>
    <cellStyle name="AÞ¸¶ [0]_laroux_1 15" xfId="1961"/>
    <cellStyle name="ÄÞ¸¶ [0]_laroux_1 15" xfId="1962"/>
    <cellStyle name="AÞ¸¶ [0]_laroux_1 16" xfId="1963"/>
    <cellStyle name="ÄÞ¸¶ [0]_laroux_1 16" xfId="1964"/>
    <cellStyle name="AÞ¸¶ [0]_laroux_1 17" xfId="1965"/>
    <cellStyle name="ÄÞ¸¶ [0]_laroux_1 17" xfId="1966"/>
    <cellStyle name="AÞ¸¶ [0]_laroux_1 18" xfId="1967"/>
    <cellStyle name="ÄÞ¸¶ [0]_laroux_1 18" xfId="1968"/>
    <cellStyle name="AÞ¸¶ [0]_laroux_1 19" xfId="1969"/>
    <cellStyle name="ÄÞ¸¶ [0]_laroux_1 19" xfId="1970"/>
    <cellStyle name="AÞ¸¶ [0]_laroux_1 2" xfId="1971"/>
    <cellStyle name="ÄÞ¸¶ [0]_laroux_1 2" xfId="1972"/>
    <cellStyle name="AÞ¸¶ [0]_laroux_1 20" xfId="1973"/>
    <cellStyle name="ÄÞ¸¶ [0]_laroux_1 20" xfId="1974"/>
    <cellStyle name="AÞ¸¶ [0]_laroux_1 21" xfId="1975"/>
    <cellStyle name="ÄÞ¸¶ [0]_laroux_1 21" xfId="1976"/>
    <cellStyle name="AÞ¸¶ [0]_laroux_1 22" xfId="1977"/>
    <cellStyle name="ÄÞ¸¶ [0]_laroux_1 22" xfId="1978"/>
    <cellStyle name="AÞ¸¶ [0]_laroux_1 23" xfId="1979"/>
    <cellStyle name="ÄÞ¸¶ [0]_laroux_1 23" xfId="1980"/>
    <cellStyle name="AÞ¸¶ [0]_laroux_1 24" xfId="1981"/>
    <cellStyle name="ÄÞ¸¶ [0]_laroux_1 24" xfId="1982"/>
    <cellStyle name="AÞ¸¶ [0]_laroux_1 25" xfId="1983"/>
    <cellStyle name="ÄÞ¸¶ [0]_laroux_1 25" xfId="1984"/>
    <cellStyle name="AÞ¸¶ [0]_laroux_1 26" xfId="1985"/>
    <cellStyle name="ÄÞ¸¶ [0]_laroux_1 26" xfId="1986"/>
    <cellStyle name="AÞ¸¶ [0]_laroux_1 27" xfId="1987"/>
    <cellStyle name="ÄÞ¸¶ [0]_laroux_1 27" xfId="1988"/>
    <cellStyle name="AÞ¸¶ [0]_laroux_1 28" xfId="1989"/>
    <cellStyle name="ÄÞ¸¶ [0]_laroux_1 28" xfId="1990"/>
    <cellStyle name="AÞ¸¶ [0]_laroux_1 29" xfId="1991"/>
    <cellStyle name="ÄÞ¸¶ [0]_laroux_1 29" xfId="1992"/>
    <cellStyle name="AÞ¸¶ [0]_laroux_1 3" xfId="1993"/>
    <cellStyle name="ÄÞ¸¶ [0]_laroux_1 3" xfId="1994"/>
    <cellStyle name="AÞ¸¶ [0]_laroux_1 30" xfId="1995"/>
    <cellStyle name="ÄÞ¸¶ [0]_laroux_1 30" xfId="1996"/>
    <cellStyle name="AÞ¸¶ [0]_laroux_1 31" xfId="1997"/>
    <cellStyle name="ÄÞ¸¶ [0]_laroux_1 31" xfId="1998"/>
    <cellStyle name="AÞ¸¶ [0]_laroux_1 32" xfId="1999"/>
    <cellStyle name="ÄÞ¸¶ [0]_laroux_1 32" xfId="2000"/>
    <cellStyle name="AÞ¸¶ [0]_laroux_1 33" xfId="2001"/>
    <cellStyle name="ÄÞ¸¶ [0]_laroux_1 33" xfId="2002"/>
    <cellStyle name="AÞ¸¶ [0]_laroux_1 34" xfId="2003"/>
    <cellStyle name="ÄÞ¸¶ [0]_laroux_1 34" xfId="2004"/>
    <cellStyle name="AÞ¸¶ [0]_laroux_1 35" xfId="2005"/>
    <cellStyle name="ÄÞ¸¶ [0]_laroux_1 35" xfId="2006"/>
    <cellStyle name="AÞ¸¶ [0]_laroux_1 36" xfId="2007"/>
    <cellStyle name="ÄÞ¸¶ [0]_laroux_1 36" xfId="2008"/>
    <cellStyle name="AÞ¸¶ [0]_laroux_1 37" xfId="2009"/>
    <cellStyle name="ÄÞ¸¶ [0]_laroux_1 37" xfId="2010"/>
    <cellStyle name="AÞ¸¶ [0]_laroux_1 38" xfId="2011"/>
    <cellStyle name="ÄÞ¸¶ [0]_laroux_1 38" xfId="2012"/>
    <cellStyle name="AÞ¸¶ [0]_laroux_1 39" xfId="2013"/>
    <cellStyle name="ÄÞ¸¶ [0]_laroux_1 39" xfId="2014"/>
    <cellStyle name="AÞ¸¶ [0]_laroux_1 4" xfId="2015"/>
    <cellStyle name="ÄÞ¸¶ [0]_laroux_1 4" xfId="2016"/>
    <cellStyle name="AÞ¸¶ [0]_laroux_1 40" xfId="2017"/>
    <cellStyle name="ÄÞ¸¶ [0]_laroux_1 40" xfId="2018"/>
    <cellStyle name="AÞ¸¶ [0]_laroux_1 41" xfId="2019"/>
    <cellStyle name="ÄÞ¸¶ [0]_laroux_1 41" xfId="2020"/>
    <cellStyle name="AÞ¸¶ [0]_laroux_1 5" xfId="2021"/>
    <cellStyle name="ÄÞ¸¶ [0]_laroux_1 5" xfId="2022"/>
    <cellStyle name="AÞ¸¶ [0]_laroux_1 6" xfId="2023"/>
    <cellStyle name="ÄÞ¸¶ [0]_laroux_1 6" xfId="2024"/>
    <cellStyle name="AÞ¸¶ [0]_laroux_1 7" xfId="2025"/>
    <cellStyle name="ÄÞ¸¶ [0]_laroux_1 7" xfId="2026"/>
    <cellStyle name="AÞ¸¶ [0]_laroux_1 8" xfId="2027"/>
    <cellStyle name="ÄÞ¸¶ [0]_laroux_1 8" xfId="2028"/>
    <cellStyle name="AÞ¸¶ [0]_laroux_1 9" xfId="2029"/>
    <cellStyle name="ÄÞ¸¶ [0]_laroux_1 9" xfId="2030"/>
    <cellStyle name="AÞ¸¶ [0]_Sheet1" xfId="315"/>
    <cellStyle name="ÄÞ¸¶ [0]_Sheet1" xfId="316"/>
    <cellStyle name="AÞ¸¶ [0]_Sheet1 10" xfId="2031"/>
    <cellStyle name="ÄÞ¸¶ [0]_Sheet1 10" xfId="2032"/>
    <cellStyle name="AÞ¸¶ [0]_Sheet1 11" xfId="2033"/>
    <cellStyle name="ÄÞ¸¶ [0]_Sheet1 11" xfId="2034"/>
    <cellStyle name="AÞ¸¶ [0]_Sheet1 12" xfId="2035"/>
    <cellStyle name="ÄÞ¸¶ [0]_Sheet1 12" xfId="2036"/>
    <cellStyle name="AÞ¸¶ [0]_Sheet1 12 10" xfId="3501"/>
    <cellStyle name="ÄÞ¸¶ [0]_Sheet1 13" xfId="2037"/>
    <cellStyle name="AÞ¸¶ [0]_Sheet1 14" xfId="2038"/>
    <cellStyle name="ÄÞ¸¶ [0]_Sheet1 14" xfId="2039"/>
    <cellStyle name="AÞ¸¶ [0]_Sheet1 14 10" xfId="13289"/>
    <cellStyle name="ÄÞ¸¶ [0]_Sheet1 14 10" xfId="13290"/>
    <cellStyle name="AÞ¸¶ [0]_Sheet1 14 11" xfId="13291"/>
    <cellStyle name="ÄÞ¸¶ [0]_Sheet1 14 11" xfId="13292"/>
    <cellStyle name="AÞ¸¶ [0]_Sheet1 14 12" xfId="13293"/>
    <cellStyle name="ÄÞ¸¶ [0]_Sheet1 14 12" xfId="13294"/>
    <cellStyle name="AÞ¸¶ [0]_Sheet1 14 13" xfId="13295"/>
    <cellStyle name="ÄÞ¸¶ [0]_Sheet1 14 13" xfId="13296"/>
    <cellStyle name="AÞ¸¶ [0]_Sheet1 14 14" xfId="13297"/>
    <cellStyle name="ÄÞ¸¶ [0]_Sheet1 14 14" xfId="13298"/>
    <cellStyle name="AÞ¸¶ [0]_Sheet1 14 15" xfId="13299"/>
    <cellStyle name="ÄÞ¸¶ [0]_Sheet1 14 15" xfId="13300"/>
    <cellStyle name="AÞ¸¶ [0]_Sheet1 14 16" xfId="13301"/>
    <cellStyle name="ÄÞ¸¶ [0]_Sheet1 14 16" xfId="13302"/>
    <cellStyle name="AÞ¸¶ [0]_Sheet1 14 17" xfId="13303"/>
    <cellStyle name="ÄÞ¸¶ [0]_Sheet1 14 17" xfId="13304"/>
    <cellStyle name="AÞ¸¶ [0]_Sheet1 14 18" xfId="13305"/>
    <cellStyle name="ÄÞ¸¶ [0]_Sheet1 14 18" xfId="13306"/>
    <cellStyle name="AÞ¸¶ [0]_Sheet1 14 19" xfId="13307"/>
    <cellStyle name="ÄÞ¸¶ [0]_Sheet1 14 19" xfId="13308"/>
    <cellStyle name="AÞ¸¶ [0]_Sheet1 14 2" xfId="13309"/>
    <cellStyle name="ÄÞ¸¶ [0]_Sheet1 14 2" xfId="13310"/>
    <cellStyle name="AÞ¸¶ [0]_Sheet1 14 20" xfId="13311"/>
    <cellStyle name="ÄÞ¸¶ [0]_Sheet1 14 20" xfId="13312"/>
    <cellStyle name="AÞ¸¶ [0]_Sheet1 14 21" xfId="13313"/>
    <cellStyle name="ÄÞ¸¶ [0]_Sheet1 14 21" xfId="13314"/>
    <cellStyle name="AÞ¸¶ [0]_Sheet1 14 22" xfId="13315"/>
    <cellStyle name="ÄÞ¸¶ [0]_Sheet1 14 22" xfId="13316"/>
    <cellStyle name="AÞ¸¶ [0]_Sheet1 14 23" xfId="13317"/>
    <cellStyle name="ÄÞ¸¶ [0]_Sheet1 14 23" xfId="13318"/>
    <cellStyle name="AÞ¸¶ [0]_Sheet1 14 24" xfId="13319"/>
    <cellStyle name="ÄÞ¸¶ [0]_Sheet1 14 24" xfId="13320"/>
    <cellStyle name="AÞ¸¶ [0]_Sheet1 14 25" xfId="13321"/>
    <cellStyle name="ÄÞ¸¶ [0]_Sheet1 14 25" xfId="13322"/>
    <cellStyle name="AÞ¸¶ [0]_Sheet1 14 26" xfId="13323"/>
    <cellStyle name="ÄÞ¸¶ [0]_Sheet1 14 26" xfId="13324"/>
    <cellStyle name="AÞ¸¶ [0]_Sheet1 14 27" xfId="13325"/>
    <cellStyle name="ÄÞ¸¶ [0]_Sheet1 14 27" xfId="13326"/>
    <cellStyle name="AÞ¸¶ [0]_Sheet1 14 28" xfId="13327"/>
    <cellStyle name="ÄÞ¸¶ [0]_Sheet1 14 28" xfId="13328"/>
    <cellStyle name="AÞ¸¶ [0]_Sheet1 14 29" xfId="13329"/>
    <cellStyle name="ÄÞ¸¶ [0]_Sheet1 14 29" xfId="13330"/>
    <cellStyle name="AÞ¸¶ [0]_Sheet1 14 3" xfId="13331"/>
    <cellStyle name="ÄÞ¸¶ [0]_Sheet1 14 3" xfId="13332"/>
    <cellStyle name="AÞ¸¶ [0]_Sheet1 14 30" xfId="13333"/>
    <cellStyle name="ÄÞ¸¶ [0]_Sheet1 14 30" xfId="13334"/>
    <cellStyle name="AÞ¸¶ [0]_Sheet1 14 31" xfId="13335"/>
    <cellStyle name="ÄÞ¸¶ [0]_Sheet1 14 31" xfId="13336"/>
    <cellStyle name="AÞ¸¶ [0]_Sheet1 14 32" xfId="13337"/>
    <cellStyle name="ÄÞ¸¶ [0]_Sheet1 14 32" xfId="13338"/>
    <cellStyle name="AÞ¸¶ [0]_Sheet1 14 33" xfId="13339"/>
    <cellStyle name="ÄÞ¸¶ [0]_Sheet1 14 33" xfId="13340"/>
    <cellStyle name="AÞ¸¶ [0]_Sheet1 14 34" xfId="13341"/>
    <cellStyle name="ÄÞ¸¶ [0]_Sheet1 14 34" xfId="13342"/>
    <cellStyle name="AÞ¸¶ [0]_Sheet1 14 35" xfId="13343"/>
    <cellStyle name="ÄÞ¸¶ [0]_Sheet1 14 35" xfId="13344"/>
    <cellStyle name="AÞ¸¶ [0]_Sheet1 14 36" xfId="13345"/>
    <cellStyle name="ÄÞ¸¶ [0]_Sheet1 14 36" xfId="13346"/>
    <cellStyle name="AÞ¸¶ [0]_Sheet1 14 37" xfId="13347"/>
    <cellStyle name="ÄÞ¸¶ [0]_Sheet1 14 37" xfId="13348"/>
    <cellStyle name="AÞ¸¶ [0]_Sheet1 14 38" xfId="13349"/>
    <cellStyle name="ÄÞ¸¶ [0]_Sheet1 14 38" xfId="13350"/>
    <cellStyle name="AÞ¸¶ [0]_Sheet1 14 39" xfId="13351"/>
    <cellStyle name="ÄÞ¸¶ [0]_Sheet1 14 39" xfId="13352"/>
    <cellStyle name="AÞ¸¶ [0]_Sheet1 14 4" xfId="13353"/>
    <cellStyle name="ÄÞ¸¶ [0]_Sheet1 14 4" xfId="13354"/>
    <cellStyle name="AÞ¸¶ [0]_Sheet1 14 40" xfId="13355"/>
    <cellStyle name="ÄÞ¸¶ [0]_Sheet1 14 40" xfId="13356"/>
    <cellStyle name="AÞ¸¶ [0]_Sheet1 14 41" xfId="13357"/>
    <cellStyle name="ÄÞ¸¶ [0]_Sheet1 14 41" xfId="13358"/>
    <cellStyle name="AÞ¸¶ [0]_Sheet1 14 42" xfId="13359"/>
    <cellStyle name="ÄÞ¸¶ [0]_Sheet1 14 42" xfId="13360"/>
    <cellStyle name="AÞ¸¶ [0]_Sheet1 14 43" xfId="13361"/>
    <cellStyle name="ÄÞ¸¶ [0]_Sheet1 14 43" xfId="13362"/>
    <cellStyle name="AÞ¸¶ [0]_Sheet1 14 44" xfId="13363"/>
    <cellStyle name="ÄÞ¸¶ [0]_Sheet1 14 44" xfId="13364"/>
    <cellStyle name="AÞ¸¶ [0]_Sheet1 14 45" xfId="13365"/>
    <cellStyle name="ÄÞ¸¶ [0]_Sheet1 14 45" xfId="13366"/>
    <cellStyle name="AÞ¸¶ [0]_Sheet1 14 46" xfId="13367"/>
    <cellStyle name="ÄÞ¸¶ [0]_Sheet1 14 46" xfId="13368"/>
    <cellStyle name="AÞ¸¶ [0]_Sheet1 14 47" xfId="13369"/>
    <cellStyle name="ÄÞ¸¶ [0]_Sheet1 14 47" xfId="13370"/>
    <cellStyle name="AÞ¸¶ [0]_Sheet1 14 48" xfId="13371"/>
    <cellStyle name="ÄÞ¸¶ [0]_Sheet1 14 48" xfId="13372"/>
    <cellStyle name="AÞ¸¶ [0]_Sheet1 14 49" xfId="13373"/>
    <cellStyle name="ÄÞ¸¶ [0]_Sheet1 14 49" xfId="13374"/>
    <cellStyle name="AÞ¸¶ [0]_Sheet1 14 5" xfId="13375"/>
    <cellStyle name="ÄÞ¸¶ [0]_Sheet1 14 5" xfId="13376"/>
    <cellStyle name="AÞ¸¶ [0]_Sheet1 14 6" xfId="13377"/>
    <cellStyle name="ÄÞ¸¶ [0]_Sheet1 14 6" xfId="13378"/>
    <cellStyle name="AÞ¸¶ [0]_Sheet1 14 7" xfId="13379"/>
    <cellStyle name="ÄÞ¸¶ [0]_Sheet1 14 7" xfId="13380"/>
    <cellStyle name="AÞ¸¶ [0]_Sheet1 14 8" xfId="13381"/>
    <cellStyle name="ÄÞ¸¶ [0]_Sheet1 14 8" xfId="13382"/>
    <cellStyle name="AÞ¸¶ [0]_Sheet1 14 9" xfId="13383"/>
    <cellStyle name="ÄÞ¸¶ [0]_Sheet1 14 9" xfId="13384"/>
    <cellStyle name="AÞ¸¶ [0]_Sheet1 15" xfId="2040"/>
    <cellStyle name="ÄÞ¸¶ [0]_Sheet1 15" xfId="2041"/>
    <cellStyle name="AÞ¸¶ [0]_Sheet1 16" xfId="2042"/>
    <cellStyle name="ÄÞ¸¶ [0]_Sheet1 16" xfId="2043"/>
    <cellStyle name="AÞ¸¶ [0]_Sheet1 17" xfId="2044"/>
    <cellStyle name="ÄÞ¸¶ [0]_Sheet1 17" xfId="2045"/>
    <cellStyle name="AÞ¸¶ [0]_Sheet1 18" xfId="2046"/>
    <cellStyle name="ÄÞ¸¶ [0]_Sheet1 18" xfId="2047"/>
    <cellStyle name="AÞ¸¶ [0]_Sheet1 19" xfId="2048"/>
    <cellStyle name="ÄÞ¸¶ [0]_Sheet1 19" xfId="2049"/>
    <cellStyle name="AÞ¸¶ [0]_Sheet1 2" xfId="2050"/>
    <cellStyle name="ÄÞ¸¶ [0]_Sheet1 2" xfId="2051"/>
    <cellStyle name="AÞ¸¶ [0]_Sheet1 20" xfId="2052"/>
    <cellStyle name="ÄÞ¸¶ [0]_Sheet1 20" xfId="2053"/>
    <cellStyle name="AÞ¸¶ [0]_Sheet1 21" xfId="2054"/>
    <cellStyle name="ÄÞ¸¶ [0]_Sheet1 21" xfId="2055"/>
    <cellStyle name="AÞ¸¶ [0]_Sheet1 22" xfId="2056"/>
    <cellStyle name="ÄÞ¸¶ [0]_Sheet1 22" xfId="2057"/>
    <cellStyle name="AÞ¸¶ [0]_Sheet1 23" xfId="2058"/>
    <cellStyle name="ÄÞ¸¶ [0]_Sheet1 23" xfId="2059"/>
    <cellStyle name="AÞ¸¶ [0]_Sheet1 24" xfId="2060"/>
    <cellStyle name="ÄÞ¸¶ [0]_Sheet1 24" xfId="2061"/>
    <cellStyle name="AÞ¸¶ [0]_Sheet1 25" xfId="2062"/>
    <cellStyle name="ÄÞ¸¶ [0]_Sheet1 25" xfId="2063"/>
    <cellStyle name="AÞ¸¶ [0]_Sheet1 26" xfId="2064"/>
    <cellStyle name="ÄÞ¸¶ [0]_Sheet1 26" xfId="2065"/>
    <cellStyle name="AÞ¸¶ [0]_Sheet1 27" xfId="2066"/>
    <cellStyle name="ÄÞ¸¶ [0]_Sheet1 27" xfId="2067"/>
    <cellStyle name="AÞ¸¶ [0]_Sheet1 28" xfId="2068"/>
    <cellStyle name="ÄÞ¸¶ [0]_Sheet1 28" xfId="2069"/>
    <cellStyle name="AÞ¸¶ [0]_Sheet1 29" xfId="2070"/>
    <cellStyle name="ÄÞ¸¶ [0]_Sheet1 29" xfId="2071"/>
    <cellStyle name="AÞ¸¶ [0]_Sheet1 3" xfId="2072"/>
    <cellStyle name="ÄÞ¸¶ [0]_Sheet1 3" xfId="2073"/>
    <cellStyle name="AÞ¸¶ [0]_Sheet1 30" xfId="2074"/>
    <cellStyle name="ÄÞ¸¶ [0]_Sheet1 30" xfId="2075"/>
    <cellStyle name="AÞ¸¶ [0]_Sheet1 31" xfId="2076"/>
    <cellStyle name="ÄÞ¸¶ [0]_Sheet1 31" xfId="2077"/>
    <cellStyle name="AÞ¸¶ [0]_Sheet1 32" xfId="2078"/>
    <cellStyle name="ÄÞ¸¶ [0]_Sheet1 32" xfId="2079"/>
    <cellStyle name="AÞ¸¶ [0]_Sheet1 33" xfId="2080"/>
    <cellStyle name="ÄÞ¸¶ [0]_Sheet1 33" xfId="2081"/>
    <cellStyle name="AÞ¸¶ [0]_Sheet1 34" xfId="2082"/>
    <cellStyle name="ÄÞ¸¶ [0]_Sheet1 34" xfId="2083"/>
    <cellStyle name="AÞ¸¶ [0]_Sheet1 35" xfId="2084"/>
    <cellStyle name="ÄÞ¸¶ [0]_Sheet1 35" xfId="2085"/>
    <cellStyle name="AÞ¸¶ [0]_Sheet1 36" xfId="2086"/>
    <cellStyle name="ÄÞ¸¶ [0]_Sheet1 36" xfId="2087"/>
    <cellStyle name="AÞ¸¶ [0]_Sheet1 37" xfId="2088"/>
    <cellStyle name="ÄÞ¸¶ [0]_Sheet1 37" xfId="2089"/>
    <cellStyle name="AÞ¸¶ [0]_Sheet1 38" xfId="2090"/>
    <cellStyle name="ÄÞ¸¶ [0]_Sheet1 38" xfId="2091"/>
    <cellStyle name="AÞ¸¶ [0]_Sheet1 39" xfId="2092"/>
    <cellStyle name="ÄÞ¸¶ [0]_Sheet1 39" xfId="2093"/>
    <cellStyle name="AÞ¸¶ [0]_Sheet1 4" xfId="2094"/>
    <cellStyle name="ÄÞ¸¶ [0]_Sheet1 4" xfId="2095"/>
    <cellStyle name="AÞ¸¶ [0]_Sheet1 40" xfId="2096"/>
    <cellStyle name="ÄÞ¸¶ [0]_Sheet1 40" xfId="2097"/>
    <cellStyle name="AÞ¸¶ [0]_Sheet1 41" xfId="2098"/>
    <cellStyle name="ÄÞ¸¶ [0]_Sheet1 41" xfId="2099"/>
    <cellStyle name="AÞ¸¶ [0]_Sheet1 5" xfId="2100"/>
    <cellStyle name="ÄÞ¸¶ [0]_Sheet1 5" xfId="2101"/>
    <cellStyle name="AÞ¸¶ [0]_Sheet1 6" xfId="2102"/>
    <cellStyle name="ÄÞ¸¶ [0]_Sheet1 6" xfId="2103"/>
    <cellStyle name="AÞ¸¶ [0]_Sheet1 7" xfId="2104"/>
    <cellStyle name="ÄÞ¸¶ [0]_Sheet1 7" xfId="2105"/>
    <cellStyle name="AÞ¸¶ [0]_Sheet1 8" xfId="2106"/>
    <cellStyle name="ÄÞ¸¶ [0]_Sheet1 8" xfId="2107"/>
    <cellStyle name="AÞ¸¶ [0]_Sheet1 9" xfId="2108"/>
    <cellStyle name="ÄÞ¸¶ [0]_Sheet1 9" xfId="2109"/>
    <cellStyle name="AÞ¸¶ [0]_Sheet1_45-09 유통 금융 보험 및 기타서비스(97-109)" xfId="13385"/>
    <cellStyle name="ÄÞ¸¶ [0]_Sheet1_45-09 유통 금융 보험 및 기타서비스(97-109)" xfId="13386"/>
    <cellStyle name="AÞ¸¶ [0]_Sheet1_46-11 교통 관광 및 정보통신" xfId="13387"/>
    <cellStyle name="ÄÞ¸¶ [0]_Sheet1_46-11 교통 관광 및 정보통신" xfId="13388"/>
    <cellStyle name="AÞ¸¶ [0]_Sheet1_99 재가노인복지시설" xfId="13389"/>
    <cellStyle name="ÄÞ¸¶ [0]_Sheet1_99 재가노인복지시설" xfId="13390"/>
    <cellStyle name="AÞ¸¶ [0]_Sheet1_99 친환경농산물 인증현황" xfId="13391"/>
    <cellStyle name="ÄÞ¸¶ [0]_Sheet1_99 친환경농산물 인증현황" xfId="13392"/>
    <cellStyle name="AÞ¸¶_ 2ÆAAþº° " xfId="13393"/>
    <cellStyle name="ÄÞ¸¶_¼ÕÀÍ¿¹»ê" xfId="317"/>
    <cellStyle name="AÞ¸¶_¼OAI¿¹≫e" xfId="318"/>
    <cellStyle name="ÄÞ¸¶_ÀÎ°Çºñ,¿ÜÁÖºñ" xfId="319"/>
    <cellStyle name="AÞ¸¶_AI°Cºn,μμ±Þºn" xfId="320"/>
    <cellStyle name="ÄÞ¸¶_INQUIRY ¿µ¾÷ÃßÁø " xfId="13394"/>
    <cellStyle name="AÞ¸¶_INQUIRY ¿μ¾÷AßAø " xfId="13395"/>
    <cellStyle name="ÄÞ¸¶_laroux" xfId="321"/>
    <cellStyle name="AÞ¸¶_laroux_1" xfId="322"/>
    <cellStyle name="ÄÞ¸¶_laroux_1" xfId="323"/>
    <cellStyle name="AÞ¸¶_laroux_1 10" xfId="2110"/>
    <cellStyle name="ÄÞ¸¶_laroux_1 10" xfId="2111"/>
    <cellStyle name="AÞ¸¶_laroux_1 11" xfId="2112"/>
    <cellStyle name="ÄÞ¸¶_laroux_1 11" xfId="2113"/>
    <cellStyle name="AÞ¸¶_laroux_1 12" xfId="2114"/>
    <cellStyle name="ÄÞ¸¶_laroux_1 12" xfId="2115"/>
    <cellStyle name="AÞ¸¶_laroux_1 12 10" xfId="3502"/>
    <cellStyle name="ÄÞ¸¶_laroux_1 13" xfId="2116"/>
    <cellStyle name="AÞ¸¶_laroux_1 14" xfId="2117"/>
    <cellStyle name="ÄÞ¸¶_laroux_1 14" xfId="2118"/>
    <cellStyle name="AÞ¸¶_laroux_1 14 10" xfId="13396"/>
    <cellStyle name="ÄÞ¸¶_laroux_1 14 10" xfId="13397"/>
    <cellStyle name="AÞ¸¶_laroux_1 14 11" xfId="13398"/>
    <cellStyle name="ÄÞ¸¶_laroux_1 14 11" xfId="13399"/>
    <cellStyle name="AÞ¸¶_laroux_1 14 12" xfId="13400"/>
    <cellStyle name="ÄÞ¸¶_laroux_1 14 12" xfId="13401"/>
    <cellStyle name="AÞ¸¶_laroux_1 14 13" xfId="13402"/>
    <cellStyle name="ÄÞ¸¶_laroux_1 14 13" xfId="13403"/>
    <cellStyle name="AÞ¸¶_laroux_1 14 14" xfId="13404"/>
    <cellStyle name="ÄÞ¸¶_laroux_1 14 14" xfId="13405"/>
    <cellStyle name="AÞ¸¶_laroux_1 14 15" xfId="13406"/>
    <cellStyle name="ÄÞ¸¶_laroux_1 14 15" xfId="13407"/>
    <cellStyle name="AÞ¸¶_laroux_1 14 16" xfId="13408"/>
    <cellStyle name="ÄÞ¸¶_laroux_1 14 16" xfId="13409"/>
    <cellStyle name="AÞ¸¶_laroux_1 14 17" xfId="13410"/>
    <cellStyle name="ÄÞ¸¶_laroux_1 14 17" xfId="13411"/>
    <cellStyle name="AÞ¸¶_laroux_1 14 18" xfId="13412"/>
    <cellStyle name="ÄÞ¸¶_laroux_1 14 18" xfId="13413"/>
    <cellStyle name="AÞ¸¶_laroux_1 14 19" xfId="13414"/>
    <cellStyle name="ÄÞ¸¶_laroux_1 14 19" xfId="13415"/>
    <cellStyle name="AÞ¸¶_laroux_1 14 2" xfId="13416"/>
    <cellStyle name="ÄÞ¸¶_laroux_1 14 2" xfId="13417"/>
    <cellStyle name="AÞ¸¶_laroux_1 14 20" xfId="13418"/>
    <cellStyle name="ÄÞ¸¶_laroux_1 14 20" xfId="13419"/>
    <cellStyle name="AÞ¸¶_laroux_1 14 21" xfId="13420"/>
    <cellStyle name="ÄÞ¸¶_laroux_1 14 21" xfId="13421"/>
    <cellStyle name="AÞ¸¶_laroux_1 14 22" xfId="13422"/>
    <cellStyle name="ÄÞ¸¶_laroux_1 14 22" xfId="13423"/>
    <cellStyle name="AÞ¸¶_laroux_1 14 23" xfId="13424"/>
    <cellStyle name="ÄÞ¸¶_laroux_1 14 23" xfId="13425"/>
    <cellStyle name="AÞ¸¶_laroux_1 14 24" xfId="13426"/>
    <cellStyle name="ÄÞ¸¶_laroux_1 14 24" xfId="13427"/>
    <cellStyle name="AÞ¸¶_laroux_1 14 25" xfId="13428"/>
    <cellStyle name="ÄÞ¸¶_laroux_1 14 25" xfId="13429"/>
    <cellStyle name="AÞ¸¶_laroux_1 14 26" xfId="13430"/>
    <cellStyle name="ÄÞ¸¶_laroux_1 14 26" xfId="13431"/>
    <cellStyle name="AÞ¸¶_laroux_1 14 27" xfId="13432"/>
    <cellStyle name="ÄÞ¸¶_laroux_1 14 27" xfId="13433"/>
    <cellStyle name="AÞ¸¶_laroux_1 14 28" xfId="13434"/>
    <cellStyle name="ÄÞ¸¶_laroux_1 14 28" xfId="13435"/>
    <cellStyle name="AÞ¸¶_laroux_1 14 29" xfId="13436"/>
    <cellStyle name="ÄÞ¸¶_laroux_1 14 29" xfId="13437"/>
    <cellStyle name="AÞ¸¶_laroux_1 14 3" xfId="13438"/>
    <cellStyle name="ÄÞ¸¶_laroux_1 14 3" xfId="13439"/>
    <cellStyle name="AÞ¸¶_laroux_1 14 30" xfId="13440"/>
    <cellStyle name="ÄÞ¸¶_laroux_1 14 30" xfId="13441"/>
    <cellStyle name="AÞ¸¶_laroux_1 14 31" xfId="13442"/>
    <cellStyle name="ÄÞ¸¶_laroux_1 14 31" xfId="13443"/>
    <cellStyle name="AÞ¸¶_laroux_1 14 32" xfId="13444"/>
    <cellStyle name="ÄÞ¸¶_laroux_1 14 32" xfId="13445"/>
    <cellStyle name="AÞ¸¶_laroux_1 14 33" xfId="13446"/>
    <cellStyle name="ÄÞ¸¶_laroux_1 14 33" xfId="13447"/>
    <cellStyle name="AÞ¸¶_laroux_1 14 34" xfId="13448"/>
    <cellStyle name="ÄÞ¸¶_laroux_1 14 34" xfId="13449"/>
    <cellStyle name="AÞ¸¶_laroux_1 14 35" xfId="13450"/>
    <cellStyle name="ÄÞ¸¶_laroux_1 14 35" xfId="13451"/>
    <cellStyle name="AÞ¸¶_laroux_1 14 36" xfId="13452"/>
    <cellStyle name="ÄÞ¸¶_laroux_1 14 36" xfId="13453"/>
    <cellStyle name="AÞ¸¶_laroux_1 14 37" xfId="13454"/>
    <cellStyle name="ÄÞ¸¶_laroux_1 14 37" xfId="13455"/>
    <cellStyle name="AÞ¸¶_laroux_1 14 38" xfId="13456"/>
    <cellStyle name="ÄÞ¸¶_laroux_1 14 38" xfId="13457"/>
    <cellStyle name="AÞ¸¶_laroux_1 14 39" xfId="13458"/>
    <cellStyle name="ÄÞ¸¶_laroux_1 14 39" xfId="13459"/>
    <cellStyle name="AÞ¸¶_laroux_1 14 4" xfId="13460"/>
    <cellStyle name="ÄÞ¸¶_laroux_1 14 4" xfId="13461"/>
    <cellStyle name="AÞ¸¶_laroux_1 14 40" xfId="13462"/>
    <cellStyle name="ÄÞ¸¶_laroux_1 14 40" xfId="13463"/>
    <cellStyle name="AÞ¸¶_laroux_1 14 41" xfId="13464"/>
    <cellStyle name="ÄÞ¸¶_laroux_1 14 41" xfId="13465"/>
    <cellStyle name="AÞ¸¶_laroux_1 14 42" xfId="13466"/>
    <cellStyle name="ÄÞ¸¶_laroux_1 14 42" xfId="13467"/>
    <cellStyle name="AÞ¸¶_laroux_1 14 43" xfId="13468"/>
    <cellStyle name="ÄÞ¸¶_laroux_1 14 43" xfId="13469"/>
    <cellStyle name="AÞ¸¶_laroux_1 14 44" xfId="13470"/>
    <cellStyle name="ÄÞ¸¶_laroux_1 14 44" xfId="13471"/>
    <cellStyle name="AÞ¸¶_laroux_1 14 45" xfId="13472"/>
    <cellStyle name="ÄÞ¸¶_laroux_1 14 45" xfId="13473"/>
    <cellStyle name="AÞ¸¶_laroux_1 14 46" xfId="13474"/>
    <cellStyle name="ÄÞ¸¶_laroux_1 14 46" xfId="13475"/>
    <cellStyle name="AÞ¸¶_laroux_1 14 47" xfId="13476"/>
    <cellStyle name="ÄÞ¸¶_laroux_1 14 47" xfId="13477"/>
    <cellStyle name="AÞ¸¶_laroux_1 14 48" xfId="13478"/>
    <cellStyle name="ÄÞ¸¶_laroux_1 14 48" xfId="13479"/>
    <cellStyle name="AÞ¸¶_laroux_1 14 49" xfId="13480"/>
    <cellStyle name="ÄÞ¸¶_laroux_1 14 49" xfId="13481"/>
    <cellStyle name="AÞ¸¶_laroux_1 14 5" xfId="13482"/>
    <cellStyle name="ÄÞ¸¶_laroux_1 14 5" xfId="13483"/>
    <cellStyle name="AÞ¸¶_laroux_1 14 6" xfId="13484"/>
    <cellStyle name="ÄÞ¸¶_laroux_1 14 6" xfId="13485"/>
    <cellStyle name="AÞ¸¶_laroux_1 14 7" xfId="13486"/>
    <cellStyle name="ÄÞ¸¶_laroux_1 14 7" xfId="13487"/>
    <cellStyle name="AÞ¸¶_laroux_1 14 8" xfId="13488"/>
    <cellStyle name="ÄÞ¸¶_laroux_1 14 8" xfId="13489"/>
    <cellStyle name="AÞ¸¶_laroux_1 14 9" xfId="13490"/>
    <cellStyle name="ÄÞ¸¶_laroux_1 14 9" xfId="13491"/>
    <cellStyle name="AÞ¸¶_laroux_1 15" xfId="2119"/>
    <cellStyle name="ÄÞ¸¶_laroux_1 15" xfId="2120"/>
    <cellStyle name="AÞ¸¶_laroux_1 16" xfId="2121"/>
    <cellStyle name="ÄÞ¸¶_laroux_1 16" xfId="2122"/>
    <cellStyle name="AÞ¸¶_laroux_1 17" xfId="2123"/>
    <cellStyle name="ÄÞ¸¶_laroux_1 17" xfId="2124"/>
    <cellStyle name="AÞ¸¶_laroux_1 18" xfId="2125"/>
    <cellStyle name="ÄÞ¸¶_laroux_1 18" xfId="2126"/>
    <cellStyle name="AÞ¸¶_laroux_1 19" xfId="2127"/>
    <cellStyle name="ÄÞ¸¶_laroux_1 19" xfId="2128"/>
    <cellStyle name="AÞ¸¶_laroux_1 2" xfId="2129"/>
    <cellStyle name="ÄÞ¸¶_laroux_1 2" xfId="2130"/>
    <cellStyle name="AÞ¸¶_laroux_1 20" xfId="2131"/>
    <cellStyle name="ÄÞ¸¶_laroux_1 20" xfId="2132"/>
    <cellStyle name="AÞ¸¶_laroux_1 21" xfId="2133"/>
    <cellStyle name="ÄÞ¸¶_laroux_1 21" xfId="2134"/>
    <cellStyle name="AÞ¸¶_laroux_1 22" xfId="2135"/>
    <cellStyle name="ÄÞ¸¶_laroux_1 22" xfId="2136"/>
    <cellStyle name="AÞ¸¶_laroux_1 23" xfId="2137"/>
    <cellStyle name="ÄÞ¸¶_laroux_1 23" xfId="2138"/>
    <cellStyle name="AÞ¸¶_laroux_1 24" xfId="2139"/>
    <cellStyle name="ÄÞ¸¶_laroux_1 24" xfId="2140"/>
    <cellStyle name="AÞ¸¶_laroux_1 25" xfId="2141"/>
    <cellStyle name="ÄÞ¸¶_laroux_1 25" xfId="2142"/>
    <cellStyle name="AÞ¸¶_laroux_1 26" xfId="2143"/>
    <cellStyle name="ÄÞ¸¶_laroux_1 26" xfId="2144"/>
    <cellStyle name="AÞ¸¶_laroux_1 27" xfId="2145"/>
    <cellStyle name="ÄÞ¸¶_laroux_1 27" xfId="2146"/>
    <cellStyle name="AÞ¸¶_laroux_1 28" xfId="2147"/>
    <cellStyle name="ÄÞ¸¶_laroux_1 28" xfId="2148"/>
    <cellStyle name="AÞ¸¶_laroux_1 29" xfId="2149"/>
    <cellStyle name="ÄÞ¸¶_laroux_1 29" xfId="2150"/>
    <cellStyle name="AÞ¸¶_laroux_1 3" xfId="2151"/>
    <cellStyle name="ÄÞ¸¶_laroux_1 3" xfId="2152"/>
    <cellStyle name="AÞ¸¶_laroux_1 30" xfId="2153"/>
    <cellStyle name="ÄÞ¸¶_laroux_1 30" xfId="2154"/>
    <cellStyle name="AÞ¸¶_laroux_1 31" xfId="2155"/>
    <cellStyle name="ÄÞ¸¶_laroux_1 31" xfId="2156"/>
    <cellStyle name="AÞ¸¶_laroux_1 32" xfId="2157"/>
    <cellStyle name="ÄÞ¸¶_laroux_1 32" xfId="2158"/>
    <cellStyle name="AÞ¸¶_laroux_1 33" xfId="2159"/>
    <cellStyle name="ÄÞ¸¶_laroux_1 33" xfId="2160"/>
    <cellStyle name="AÞ¸¶_laroux_1 34" xfId="2161"/>
    <cellStyle name="ÄÞ¸¶_laroux_1 34" xfId="2162"/>
    <cellStyle name="AÞ¸¶_laroux_1 35" xfId="2163"/>
    <cellStyle name="ÄÞ¸¶_laroux_1 35" xfId="2164"/>
    <cellStyle name="AÞ¸¶_laroux_1 36" xfId="2165"/>
    <cellStyle name="ÄÞ¸¶_laroux_1 36" xfId="2166"/>
    <cellStyle name="AÞ¸¶_laroux_1 37" xfId="2167"/>
    <cellStyle name="ÄÞ¸¶_laroux_1 37" xfId="2168"/>
    <cellStyle name="AÞ¸¶_laroux_1 38" xfId="2169"/>
    <cellStyle name="ÄÞ¸¶_laroux_1 38" xfId="2170"/>
    <cellStyle name="AÞ¸¶_laroux_1 39" xfId="2171"/>
    <cellStyle name="ÄÞ¸¶_laroux_1 39" xfId="2172"/>
    <cellStyle name="AÞ¸¶_laroux_1 4" xfId="2173"/>
    <cellStyle name="ÄÞ¸¶_laroux_1 4" xfId="2174"/>
    <cellStyle name="AÞ¸¶_laroux_1 40" xfId="2175"/>
    <cellStyle name="ÄÞ¸¶_laroux_1 40" xfId="2176"/>
    <cellStyle name="AÞ¸¶_laroux_1 41" xfId="2177"/>
    <cellStyle name="ÄÞ¸¶_laroux_1 41" xfId="2178"/>
    <cellStyle name="AÞ¸¶_laroux_1 5" xfId="2179"/>
    <cellStyle name="ÄÞ¸¶_laroux_1 5" xfId="2180"/>
    <cellStyle name="AÞ¸¶_laroux_1 6" xfId="2181"/>
    <cellStyle name="ÄÞ¸¶_laroux_1 6" xfId="2182"/>
    <cellStyle name="AÞ¸¶_laroux_1 7" xfId="2183"/>
    <cellStyle name="ÄÞ¸¶_laroux_1 7" xfId="2184"/>
    <cellStyle name="AÞ¸¶_laroux_1 8" xfId="2185"/>
    <cellStyle name="ÄÞ¸¶_laroux_1 8" xfId="2186"/>
    <cellStyle name="AÞ¸¶_laroux_1 9" xfId="2187"/>
    <cellStyle name="ÄÞ¸¶_laroux_1 9" xfId="2188"/>
    <cellStyle name="AÞ¸¶_Sheet1" xfId="324"/>
    <cellStyle name="ÄÞ¸¶_Sheet1" xfId="325"/>
    <cellStyle name="AÞ¸¶_Sheet1 10" xfId="2189"/>
    <cellStyle name="ÄÞ¸¶_Sheet1 10" xfId="2190"/>
    <cellStyle name="AÞ¸¶_Sheet1 11" xfId="2191"/>
    <cellStyle name="ÄÞ¸¶_Sheet1 11" xfId="2192"/>
    <cellStyle name="AÞ¸¶_Sheet1 12" xfId="2193"/>
    <cellStyle name="ÄÞ¸¶_Sheet1 12" xfId="2194"/>
    <cellStyle name="AÞ¸¶_Sheet1 12 10" xfId="3503"/>
    <cellStyle name="ÄÞ¸¶_Sheet1 13" xfId="2195"/>
    <cellStyle name="AÞ¸¶_Sheet1 14" xfId="2196"/>
    <cellStyle name="ÄÞ¸¶_Sheet1 14" xfId="2197"/>
    <cellStyle name="AÞ¸¶_Sheet1 14 10" xfId="13492"/>
    <cellStyle name="ÄÞ¸¶_Sheet1 14 10" xfId="13493"/>
    <cellStyle name="AÞ¸¶_Sheet1 14 11" xfId="13494"/>
    <cellStyle name="ÄÞ¸¶_Sheet1 14 11" xfId="13495"/>
    <cellStyle name="AÞ¸¶_Sheet1 14 12" xfId="13496"/>
    <cellStyle name="ÄÞ¸¶_Sheet1 14 12" xfId="13497"/>
    <cellStyle name="AÞ¸¶_Sheet1 14 13" xfId="13498"/>
    <cellStyle name="ÄÞ¸¶_Sheet1 14 13" xfId="13499"/>
    <cellStyle name="AÞ¸¶_Sheet1 14 14" xfId="13500"/>
    <cellStyle name="ÄÞ¸¶_Sheet1 14 14" xfId="13501"/>
    <cellStyle name="AÞ¸¶_Sheet1 14 15" xfId="13502"/>
    <cellStyle name="ÄÞ¸¶_Sheet1 14 15" xfId="13503"/>
    <cellStyle name="AÞ¸¶_Sheet1 14 16" xfId="13504"/>
    <cellStyle name="ÄÞ¸¶_Sheet1 14 16" xfId="13505"/>
    <cellStyle name="AÞ¸¶_Sheet1 14 17" xfId="13506"/>
    <cellStyle name="ÄÞ¸¶_Sheet1 14 17" xfId="13507"/>
    <cellStyle name="AÞ¸¶_Sheet1 14 18" xfId="13508"/>
    <cellStyle name="ÄÞ¸¶_Sheet1 14 18" xfId="13509"/>
    <cellStyle name="AÞ¸¶_Sheet1 14 19" xfId="13510"/>
    <cellStyle name="ÄÞ¸¶_Sheet1 14 19" xfId="13511"/>
    <cellStyle name="AÞ¸¶_Sheet1 14 2" xfId="13512"/>
    <cellStyle name="ÄÞ¸¶_Sheet1 14 2" xfId="13513"/>
    <cellStyle name="AÞ¸¶_Sheet1 14 20" xfId="13514"/>
    <cellStyle name="ÄÞ¸¶_Sheet1 14 20" xfId="13515"/>
    <cellStyle name="AÞ¸¶_Sheet1 14 21" xfId="13516"/>
    <cellStyle name="ÄÞ¸¶_Sheet1 14 21" xfId="13517"/>
    <cellStyle name="AÞ¸¶_Sheet1 14 22" xfId="13518"/>
    <cellStyle name="ÄÞ¸¶_Sheet1 14 22" xfId="13519"/>
    <cellStyle name="AÞ¸¶_Sheet1 14 23" xfId="13520"/>
    <cellStyle name="ÄÞ¸¶_Sheet1 14 23" xfId="13521"/>
    <cellStyle name="AÞ¸¶_Sheet1 14 24" xfId="13522"/>
    <cellStyle name="ÄÞ¸¶_Sheet1 14 24" xfId="13523"/>
    <cellStyle name="AÞ¸¶_Sheet1 14 25" xfId="13524"/>
    <cellStyle name="ÄÞ¸¶_Sheet1 14 25" xfId="13525"/>
    <cellStyle name="AÞ¸¶_Sheet1 14 26" xfId="13526"/>
    <cellStyle name="ÄÞ¸¶_Sheet1 14 26" xfId="13527"/>
    <cellStyle name="AÞ¸¶_Sheet1 14 27" xfId="13528"/>
    <cellStyle name="ÄÞ¸¶_Sheet1 14 27" xfId="13529"/>
    <cellStyle name="AÞ¸¶_Sheet1 14 28" xfId="13530"/>
    <cellStyle name="ÄÞ¸¶_Sheet1 14 28" xfId="13531"/>
    <cellStyle name="AÞ¸¶_Sheet1 14 29" xfId="13532"/>
    <cellStyle name="ÄÞ¸¶_Sheet1 14 29" xfId="13533"/>
    <cellStyle name="AÞ¸¶_Sheet1 14 3" xfId="13534"/>
    <cellStyle name="ÄÞ¸¶_Sheet1 14 3" xfId="13535"/>
    <cellStyle name="AÞ¸¶_Sheet1 14 30" xfId="13536"/>
    <cellStyle name="ÄÞ¸¶_Sheet1 14 30" xfId="13537"/>
    <cellStyle name="AÞ¸¶_Sheet1 14 31" xfId="13538"/>
    <cellStyle name="ÄÞ¸¶_Sheet1 14 31" xfId="13539"/>
    <cellStyle name="AÞ¸¶_Sheet1 14 32" xfId="13540"/>
    <cellStyle name="ÄÞ¸¶_Sheet1 14 32" xfId="13541"/>
    <cellStyle name="AÞ¸¶_Sheet1 14 33" xfId="13542"/>
    <cellStyle name="ÄÞ¸¶_Sheet1 14 33" xfId="13543"/>
    <cellStyle name="AÞ¸¶_Sheet1 14 34" xfId="13544"/>
    <cellStyle name="ÄÞ¸¶_Sheet1 14 34" xfId="13545"/>
    <cellStyle name="AÞ¸¶_Sheet1 14 35" xfId="13546"/>
    <cellStyle name="ÄÞ¸¶_Sheet1 14 35" xfId="13547"/>
    <cellStyle name="AÞ¸¶_Sheet1 14 36" xfId="13548"/>
    <cellStyle name="ÄÞ¸¶_Sheet1 14 36" xfId="13549"/>
    <cellStyle name="AÞ¸¶_Sheet1 14 37" xfId="13550"/>
    <cellStyle name="ÄÞ¸¶_Sheet1 14 37" xfId="13551"/>
    <cellStyle name="AÞ¸¶_Sheet1 14 38" xfId="13552"/>
    <cellStyle name="ÄÞ¸¶_Sheet1 14 38" xfId="13553"/>
    <cellStyle name="AÞ¸¶_Sheet1 14 39" xfId="13554"/>
    <cellStyle name="ÄÞ¸¶_Sheet1 14 39" xfId="13555"/>
    <cellStyle name="AÞ¸¶_Sheet1 14 4" xfId="13556"/>
    <cellStyle name="ÄÞ¸¶_Sheet1 14 4" xfId="13557"/>
    <cellStyle name="AÞ¸¶_Sheet1 14 40" xfId="13558"/>
    <cellStyle name="ÄÞ¸¶_Sheet1 14 40" xfId="13559"/>
    <cellStyle name="AÞ¸¶_Sheet1 14 41" xfId="13560"/>
    <cellStyle name="ÄÞ¸¶_Sheet1 14 41" xfId="13561"/>
    <cellStyle name="AÞ¸¶_Sheet1 14 42" xfId="13562"/>
    <cellStyle name="ÄÞ¸¶_Sheet1 14 42" xfId="13563"/>
    <cellStyle name="AÞ¸¶_Sheet1 14 43" xfId="13564"/>
    <cellStyle name="ÄÞ¸¶_Sheet1 14 43" xfId="13565"/>
    <cellStyle name="AÞ¸¶_Sheet1 14 44" xfId="13566"/>
    <cellStyle name="ÄÞ¸¶_Sheet1 14 44" xfId="13567"/>
    <cellStyle name="AÞ¸¶_Sheet1 14 45" xfId="13568"/>
    <cellStyle name="ÄÞ¸¶_Sheet1 14 45" xfId="13569"/>
    <cellStyle name="AÞ¸¶_Sheet1 14 46" xfId="13570"/>
    <cellStyle name="ÄÞ¸¶_Sheet1 14 46" xfId="13571"/>
    <cellStyle name="AÞ¸¶_Sheet1 14 47" xfId="13572"/>
    <cellStyle name="ÄÞ¸¶_Sheet1 14 47" xfId="13573"/>
    <cellStyle name="AÞ¸¶_Sheet1 14 48" xfId="13574"/>
    <cellStyle name="ÄÞ¸¶_Sheet1 14 48" xfId="13575"/>
    <cellStyle name="AÞ¸¶_Sheet1 14 49" xfId="13576"/>
    <cellStyle name="ÄÞ¸¶_Sheet1 14 49" xfId="13577"/>
    <cellStyle name="AÞ¸¶_Sheet1 14 5" xfId="13578"/>
    <cellStyle name="ÄÞ¸¶_Sheet1 14 5" xfId="13579"/>
    <cellStyle name="AÞ¸¶_Sheet1 14 6" xfId="13580"/>
    <cellStyle name="ÄÞ¸¶_Sheet1 14 6" xfId="13581"/>
    <cellStyle name="AÞ¸¶_Sheet1 14 7" xfId="13582"/>
    <cellStyle name="ÄÞ¸¶_Sheet1 14 7" xfId="13583"/>
    <cellStyle name="AÞ¸¶_Sheet1 14 8" xfId="13584"/>
    <cellStyle name="ÄÞ¸¶_Sheet1 14 8" xfId="13585"/>
    <cellStyle name="AÞ¸¶_Sheet1 14 9" xfId="13586"/>
    <cellStyle name="ÄÞ¸¶_Sheet1 14 9" xfId="13587"/>
    <cellStyle name="AÞ¸¶_Sheet1 15" xfId="2198"/>
    <cellStyle name="ÄÞ¸¶_Sheet1 15" xfId="2199"/>
    <cellStyle name="AÞ¸¶_Sheet1 16" xfId="2200"/>
    <cellStyle name="ÄÞ¸¶_Sheet1 16" xfId="2201"/>
    <cellStyle name="AÞ¸¶_Sheet1 17" xfId="2202"/>
    <cellStyle name="ÄÞ¸¶_Sheet1 17" xfId="2203"/>
    <cellStyle name="AÞ¸¶_Sheet1 18" xfId="2204"/>
    <cellStyle name="ÄÞ¸¶_Sheet1 18" xfId="2205"/>
    <cellStyle name="AÞ¸¶_Sheet1 19" xfId="2206"/>
    <cellStyle name="ÄÞ¸¶_Sheet1 19" xfId="2207"/>
    <cellStyle name="AÞ¸¶_Sheet1 2" xfId="2208"/>
    <cellStyle name="ÄÞ¸¶_Sheet1 2" xfId="2209"/>
    <cellStyle name="AÞ¸¶_Sheet1 20" xfId="2210"/>
    <cellStyle name="ÄÞ¸¶_Sheet1 20" xfId="2211"/>
    <cellStyle name="AÞ¸¶_Sheet1 21" xfId="2212"/>
    <cellStyle name="ÄÞ¸¶_Sheet1 21" xfId="2213"/>
    <cellStyle name="AÞ¸¶_Sheet1 22" xfId="2214"/>
    <cellStyle name="ÄÞ¸¶_Sheet1 22" xfId="2215"/>
    <cellStyle name="AÞ¸¶_Sheet1 23" xfId="2216"/>
    <cellStyle name="ÄÞ¸¶_Sheet1 23" xfId="2217"/>
    <cellStyle name="AÞ¸¶_Sheet1 24" xfId="2218"/>
    <cellStyle name="ÄÞ¸¶_Sheet1 24" xfId="2219"/>
    <cellStyle name="AÞ¸¶_Sheet1 25" xfId="2220"/>
    <cellStyle name="ÄÞ¸¶_Sheet1 25" xfId="2221"/>
    <cellStyle name="AÞ¸¶_Sheet1 26" xfId="2222"/>
    <cellStyle name="ÄÞ¸¶_Sheet1 26" xfId="2223"/>
    <cellStyle name="AÞ¸¶_Sheet1 27" xfId="2224"/>
    <cellStyle name="ÄÞ¸¶_Sheet1 27" xfId="2225"/>
    <cellStyle name="AÞ¸¶_Sheet1 28" xfId="2226"/>
    <cellStyle name="ÄÞ¸¶_Sheet1 28" xfId="2227"/>
    <cellStyle name="AÞ¸¶_Sheet1 29" xfId="2228"/>
    <cellStyle name="ÄÞ¸¶_Sheet1 29" xfId="2229"/>
    <cellStyle name="AÞ¸¶_Sheet1 3" xfId="2230"/>
    <cellStyle name="ÄÞ¸¶_Sheet1 3" xfId="2231"/>
    <cellStyle name="AÞ¸¶_Sheet1 30" xfId="2232"/>
    <cellStyle name="ÄÞ¸¶_Sheet1 30" xfId="2233"/>
    <cellStyle name="AÞ¸¶_Sheet1 31" xfId="2234"/>
    <cellStyle name="ÄÞ¸¶_Sheet1 31" xfId="2235"/>
    <cellStyle name="AÞ¸¶_Sheet1 32" xfId="2236"/>
    <cellStyle name="ÄÞ¸¶_Sheet1 32" xfId="2237"/>
    <cellStyle name="AÞ¸¶_Sheet1 33" xfId="2238"/>
    <cellStyle name="ÄÞ¸¶_Sheet1 33" xfId="2239"/>
    <cellStyle name="AÞ¸¶_Sheet1 34" xfId="2240"/>
    <cellStyle name="ÄÞ¸¶_Sheet1 34" xfId="2241"/>
    <cellStyle name="AÞ¸¶_Sheet1 35" xfId="2242"/>
    <cellStyle name="ÄÞ¸¶_Sheet1 35" xfId="2243"/>
    <cellStyle name="AÞ¸¶_Sheet1 36" xfId="2244"/>
    <cellStyle name="ÄÞ¸¶_Sheet1 36" xfId="2245"/>
    <cellStyle name="AÞ¸¶_Sheet1 37" xfId="2246"/>
    <cellStyle name="ÄÞ¸¶_Sheet1 37" xfId="2247"/>
    <cellStyle name="AÞ¸¶_Sheet1 38" xfId="2248"/>
    <cellStyle name="ÄÞ¸¶_Sheet1 38" xfId="2249"/>
    <cellStyle name="AÞ¸¶_Sheet1 39" xfId="2250"/>
    <cellStyle name="ÄÞ¸¶_Sheet1 39" xfId="2251"/>
    <cellStyle name="AÞ¸¶_Sheet1 4" xfId="2252"/>
    <cellStyle name="ÄÞ¸¶_Sheet1 4" xfId="2253"/>
    <cellStyle name="AÞ¸¶_Sheet1 40" xfId="2254"/>
    <cellStyle name="ÄÞ¸¶_Sheet1 40" xfId="2255"/>
    <cellStyle name="AÞ¸¶_Sheet1 41" xfId="2256"/>
    <cellStyle name="ÄÞ¸¶_Sheet1 41" xfId="2257"/>
    <cellStyle name="AÞ¸¶_Sheet1 5" xfId="2258"/>
    <cellStyle name="ÄÞ¸¶_Sheet1 5" xfId="2259"/>
    <cellStyle name="AÞ¸¶_Sheet1 6" xfId="2260"/>
    <cellStyle name="ÄÞ¸¶_Sheet1 6" xfId="2261"/>
    <cellStyle name="AÞ¸¶_Sheet1 7" xfId="2262"/>
    <cellStyle name="ÄÞ¸¶_Sheet1 7" xfId="2263"/>
    <cellStyle name="AÞ¸¶_Sheet1 8" xfId="2264"/>
    <cellStyle name="ÄÞ¸¶_Sheet1 8" xfId="2265"/>
    <cellStyle name="AÞ¸¶_Sheet1 9" xfId="2266"/>
    <cellStyle name="ÄÞ¸¶_Sheet1 9" xfId="2267"/>
    <cellStyle name="AÞ¸¶_Sheet1_41-06농림16" xfId="326"/>
    <cellStyle name="ÄÞ¸¶_Sheet1_41-06농림16" xfId="327"/>
    <cellStyle name="AÞ¸¶_Sheet1_41-06농림16 10" xfId="2268"/>
    <cellStyle name="ÄÞ¸¶_Sheet1_41-06농림16 10" xfId="2269"/>
    <cellStyle name="AÞ¸¶_Sheet1_41-06농림16 11" xfId="2270"/>
    <cellStyle name="ÄÞ¸¶_Sheet1_41-06농림16 11" xfId="2271"/>
    <cellStyle name="AÞ¸¶_Sheet1_41-06농림16 12" xfId="2272"/>
    <cellStyle name="ÄÞ¸¶_Sheet1_41-06농림16 12" xfId="2273"/>
    <cellStyle name="AÞ¸¶_Sheet1_41-06농림16 12 10" xfId="3504"/>
    <cellStyle name="ÄÞ¸¶_Sheet1_41-06농림16 13" xfId="2274"/>
    <cellStyle name="AÞ¸¶_Sheet1_41-06농림16 14" xfId="2275"/>
    <cellStyle name="ÄÞ¸¶_Sheet1_41-06농림16 14" xfId="2276"/>
    <cellStyle name="AÞ¸¶_Sheet1_41-06농림16 14 10" xfId="13588"/>
    <cellStyle name="ÄÞ¸¶_Sheet1_41-06농림16 14 10" xfId="13589"/>
    <cellStyle name="AÞ¸¶_Sheet1_41-06농림16 14 11" xfId="13590"/>
    <cellStyle name="ÄÞ¸¶_Sheet1_41-06농림16 14 11" xfId="13591"/>
    <cellStyle name="AÞ¸¶_Sheet1_41-06농림16 14 12" xfId="13592"/>
    <cellStyle name="ÄÞ¸¶_Sheet1_41-06농림16 14 12" xfId="13593"/>
    <cellStyle name="AÞ¸¶_Sheet1_41-06농림16 14 13" xfId="13594"/>
    <cellStyle name="ÄÞ¸¶_Sheet1_41-06농림16 14 13" xfId="13595"/>
    <cellStyle name="AÞ¸¶_Sheet1_41-06농림16 14 14" xfId="13596"/>
    <cellStyle name="ÄÞ¸¶_Sheet1_41-06농림16 14 14" xfId="13597"/>
    <cellStyle name="AÞ¸¶_Sheet1_41-06농림16 14 15" xfId="13598"/>
    <cellStyle name="ÄÞ¸¶_Sheet1_41-06농림16 14 15" xfId="13599"/>
    <cellStyle name="AÞ¸¶_Sheet1_41-06농림16 14 16" xfId="13600"/>
    <cellStyle name="ÄÞ¸¶_Sheet1_41-06농림16 14 16" xfId="13601"/>
    <cellStyle name="AÞ¸¶_Sheet1_41-06농림16 14 17" xfId="13602"/>
    <cellStyle name="ÄÞ¸¶_Sheet1_41-06농림16 14 17" xfId="13603"/>
    <cellStyle name="AÞ¸¶_Sheet1_41-06농림16 14 18" xfId="13604"/>
    <cellStyle name="ÄÞ¸¶_Sheet1_41-06농림16 14 18" xfId="13605"/>
    <cellStyle name="AÞ¸¶_Sheet1_41-06농림16 14 19" xfId="13606"/>
    <cellStyle name="ÄÞ¸¶_Sheet1_41-06농림16 14 19" xfId="13607"/>
    <cellStyle name="AÞ¸¶_Sheet1_41-06농림16 14 2" xfId="13608"/>
    <cellStyle name="ÄÞ¸¶_Sheet1_41-06농림16 14 2" xfId="13609"/>
    <cellStyle name="AÞ¸¶_Sheet1_41-06농림16 14 20" xfId="13610"/>
    <cellStyle name="ÄÞ¸¶_Sheet1_41-06농림16 14 20" xfId="13611"/>
    <cellStyle name="AÞ¸¶_Sheet1_41-06농림16 14 21" xfId="13612"/>
    <cellStyle name="ÄÞ¸¶_Sheet1_41-06농림16 14 21" xfId="13613"/>
    <cellStyle name="AÞ¸¶_Sheet1_41-06농림16 14 22" xfId="13614"/>
    <cellStyle name="ÄÞ¸¶_Sheet1_41-06농림16 14 22" xfId="13615"/>
    <cellStyle name="AÞ¸¶_Sheet1_41-06농림16 14 23" xfId="13616"/>
    <cellStyle name="ÄÞ¸¶_Sheet1_41-06농림16 14 23" xfId="13617"/>
    <cellStyle name="AÞ¸¶_Sheet1_41-06농림16 14 24" xfId="13618"/>
    <cellStyle name="ÄÞ¸¶_Sheet1_41-06농림16 14 24" xfId="13619"/>
    <cellStyle name="AÞ¸¶_Sheet1_41-06농림16 14 25" xfId="13620"/>
    <cellStyle name="ÄÞ¸¶_Sheet1_41-06농림16 14 25" xfId="13621"/>
    <cellStyle name="AÞ¸¶_Sheet1_41-06농림16 14 26" xfId="13622"/>
    <cellStyle name="ÄÞ¸¶_Sheet1_41-06농림16 14 26" xfId="13623"/>
    <cellStyle name="AÞ¸¶_Sheet1_41-06농림16 14 27" xfId="13624"/>
    <cellStyle name="ÄÞ¸¶_Sheet1_41-06농림16 14 27" xfId="13625"/>
    <cellStyle name="AÞ¸¶_Sheet1_41-06농림16 14 28" xfId="13626"/>
    <cellStyle name="ÄÞ¸¶_Sheet1_41-06농림16 14 28" xfId="13627"/>
    <cellStyle name="AÞ¸¶_Sheet1_41-06농림16 14 29" xfId="13628"/>
    <cellStyle name="ÄÞ¸¶_Sheet1_41-06농림16 14 29" xfId="13629"/>
    <cellStyle name="AÞ¸¶_Sheet1_41-06농림16 14 3" xfId="13630"/>
    <cellStyle name="ÄÞ¸¶_Sheet1_41-06농림16 14 3" xfId="13631"/>
    <cellStyle name="AÞ¸¶_Sheet1_41-06농림16 14 30" xfId="13632"/>
    <cellStyle name="ÄÞ¸¶_Sheet1_41-06농림16 14 30" xfId="13633"/>
    <cellStyle name="AÞ¸¶_Sheet1_41-06농림16 14 31" xfId="13634"/>
    <cellStyle name="ÄÞ¸¶_Sheet1_41-06농림16 14 31" xfId="13635"/>
    <cellStyle name="AÞ¸¶_Sheet1_41-06농림16 14 32" xfId="13636"/>
    <cellStyle name="ÄÞ¸¶_Sheet1_41-06농림16 14 32" xfId="13637"/>
    <cellStyle name="AÞ¸¶_Sheet1_41-06농림16 14 33" xfId="13638"/>
    <cellStyle name="ÄÞ¸¶_Sheet1_41-06농림16 14 33" xfId="13639"/>
    <cellStyle name="AÞ¸¶_Sheet1_41-06농림16 14 34" xfId="13640"/>
    <cellStyle name="ÄÞ¸¶_Sheet1_41-06농림16 14 34" xfId="13641"/>
    <cellStyle name="AÞ¸¶_Sheet1_41-06농림16 14 35" xfId="13642"/>
    <cellStyle name="ÄÞ¸¶_Sheet1_41-06농림16 14 35" xfId="13643"/>
    <cellStyle name="AÞ¸¶_Sheet1_41-06농림16 14 36" xfId="13644"/>
    <cellStyle name="ÄÞ¸¶_Sheet1_41-06농림16 14 36" xfId="13645"/>
    <cellStyle name="AÞ¸¶_Sheet1_41-06농림16 14 37" xfId="13646"/>
    <cellStyle name="ÄÞ¸¶_Sheet1_41-06농림16 14 37" xfId="13647"/>
    <cellStyle name="AÞ¸¶_Sheet1_41-06농림16 14 38" xfId="13648"/>
    <cellStyle name="ÄÞ¸¶_Sheet1_41-06농림16 14 38" xfId="13649"/>
    <cellStyle name="AÞ¸¶_Sheet1_41-06농림16 14 39" xfId="13650"/>
    <cellStyle name="ÄÞ¸¶_Sheet1_41-06농림16 14 39" xfId="13651"/>
    <cellStyle name="AÞ¸¶_Sheet1_41-06농림16 14 4" xfId="13652"/>
    <cellStyle name="ÄÞ¸¶_Sheet1_41-06농림16 14 4" xfId="13653"/>
    <cellStyle name="AÞ¸¶_Sheet1_41-06농림16 14 40" xfId="13654"/>
    <cellStyle name="ÄÞ¸¶_Sheet1_41-06농림16 14 40" xfId="13655"/>
    <cellStyle name="AÞ¸¶_Sheet1_41-06농림16 14 41" xfId="13656"/>
    <cellStyle name="ÄÞ¸¶_Sheet1_41-06농림16 14 41" xfId="13657"/>
    <cellStyle name="AÞ¸¶_Sheet1_41-06농림16 14 42" xfId="13658"/>
    <cellStyle name="ÄÞ¸¶_Sheet1_41-06농림16 14 42" xfId="13659"/>
    <cellStyle name="AÞ¸¶_Sheet1_41-06농림16 14 43" xfId="13660"/>
    <cellStyle name="ÄÞ¸¶_Sheet1_41-06농림16 14 43" xfId="13661"/>
    <cellStyle name="AÞ¸¶_Sheet1_41-06농림16 14 44" xfId="13662"/>
    <cellStyle name="ÄÞ¸¶_Sheet1_41-06농림16 14 44" xfId="13663"/>
    <cellStyle name="AÞ¸¶_Sheet1_41-06농림16 14 45" xfId="13664"/>
    <cellStyle name="ÄÞ¸¶_Sheet1_41-06농림16 14 45" xfId="13665"/>
    <cellStyle name="AÞ¸¶_Sheet1_41-06농림16 14 46" xfId="13666"/>
    <cellStyle name="ÄÞ¸¶_Sheet1_41-06농림16 14 46" xfId="13667"/>
    <cellStyle name="AÞ¸¶_Sheet1_41-06농림16 14 47" xfId="13668"/>
    <cellStyle name="ÄÞ¸¶_Sheet1_41-06농림16 14 47" xfId="13669"/>
    <cellStyle name="AÞ¸¶_Sheet1_41-06농림16 14 48" xfId="13670"/>
    <cellStyle name="ÄÞ¸¶_Sheet1_41-06농림16 14 48" xfId="13671"/>
    <cellStyle name="AÞ¸¶_Sheet1_41-06농림16 14 49" xfId="13672"/>
    <cellStyle name="ÄÞ¸¶_Sheet1_41-06농림16 14 49" xfId="13673"/>
    <cellStyle name="AÞ¸¶_Sheet1_41-06농림16 14 5" xfId="13674"/>
    <cellStyle name="ÄÞ¸¶_Sheet1_41-06농림16 14 5" xfId="13675"/>
    <cellStyle name="AÞ¸¶_Sheet1_41-06농림16 14 6" xfId="13676"/>
    <cellStyle name="ÄÞ¸¶_Sheet1_41-06농림16 14 6" xfId="13677"/>
    <cellStyle name="AÞ¸¶_Sheet1_41-06농림16 14 7" xfId="13678"/>
    <cellStyle name="ÄÞ¸¶_Sheet1_41-06농림16 14 7" xfId="13679"/>
    <cellStyle name="AÞ¸¶_Sheet1_41-06농림16 14 8" xfId="13680"/>
    <cellStyle name="ÄÞ¸¶_Sheet1_41-06농림16 14 8" xfId="13681"/>
    <cellStyle name="AÞ¸¶_Sheet1_41-06농림16 14 9" xfId="13682"/>
    <cellStyle name="ÄÞ¸¶_Sheet1_41-06농림16 14 9" xfId="13683"/>
    <cellStyle name="AÞ¸¶_Sheet1_41-06농림16 15" xfId="2277"/>
    <cellStyle name="ÄÞ¸¶_Sheet1_41-06농림16 15" xfId="2278"/>
    <cellStyle name="AÞ¸¶_Sheet1_41-06농림16 16" xfId="2279"/>
    <cellStyle name="ÄÞ¸¶_Sheet1_41-06농림16 16" xfId="2280"/>
    <cellStyle name="AÞ¸¶_Sheet1_41-06농림16 17" xfId="2281"/>
    <cellStyle name="ÄÞ¸¶_Sheet1_41-06농림16 17" xfId="2282"/>
    <cellStyle name="AÞ¸¶_Sheet1_41-06농림16 18" xfId="2283"/>
    <cellStyle name="ÄÞ¸¶_Sheet1_41-06농림16 18" xfId="2284"/>
    <cellStyle name="AÞ¸¶_Sheet1_41-06농림16 19" xfId="2285"/>
    <cellStyle name="ÄÞ¸¶_Sheet1_41-06농림16 19" xfId="2286"/>
    <cellStyle name="AÞ¸¶_Sheet1_41-06농림16 2" xfId="2287"/>
    <cellStyle name="ÄÞ¸¶_Sheet1_41-06농림16 2" xfId="2288"/>
    <cellStyle name="AÞ¸¶_Sheet1_41-06농림16 20" xfId="2289"/>
    <cellStyle name="ÄÞ¸¶_Sheet1_41-06농림16 20" xfId="2290"/>
    <cellStyle name="AÞ¸¶_Sheet1_41-06농림16 21" xfId="2291"/>
    <cellStyle name="ÄÞ¸¶_Sheet1_41-06농림16 21" xfId="2292"/>
    <cellStyle name="AÞ¸¶_Sheet1_41-06농림16 22" xfId="2293"/>
    <cellStyle name="ÄÞ¸¶_Sheet1_41-06농림16 22" xfId="2294"/>
    <cellStyle name="AÞ¸¶_Sheet1_41-06농림16 23" xfId="2295"/>
    <cellStyle name="ÄÞ¸¶_Sheet1_41-06농림16 23" xfId="2296"/>
    <cellStyle name="AÞ¸¶_Sheet1_41-06농림16 24" xfId="2297"/>
    <cellStyle name="ÄÞ¸¶_Sheet1_41-06농림16 24" xfId="2298"/>
    <cellStyle name="AÞ¸¶_Sheet1_41-06농림16 25" xfId="2299"/>
    <cellStyle name="ÄÞ¸¶_Sheet1_41-06농림16 25" xfId="2300"/>
    <cellStyle name="AÞ¸¶_Sheet1_41-06농림16 26" xfId="2301"/>
    <cellStyle name="ÄÞ¸¶_Sheet1_41-06농림16 26" xfId="2302"/>
    <cellStyle name="AÞ¸¶_Sheet1_41-06농림16 27" xfId="2303"/>
    <cellStyle name="ÄÞ¸¶_Sheet1_41-06농림16 27" xfId="2304"/>
    <cellStyle name="AÞ¸¶_Sheet1_41-06농림16 28" xfId="2305"/>
    <cellStyle name="ÄÞ¸¶_Sheet1_41-06농림16 28" xfId="2306"/>
    <cellStyle name="AÞ¸¶_Sheet1_41-06농림16 29" xfId="2307"/>
    <cellStyle name="ÄÞ¸¶_Sheet1_41-06농림16 29" xfId="2308"/>
    <cellStyle name="AÞ¸¶_Sheet1_41-06농림16 3" xfId="2309"/>
    <cellStyle name="ÄÞ¸¶_Sheet1_41-06농림16 3" xfId="2310"/>
    <cellStyle name="AÞ¸¶_Sheet1_41-06농림16 30" xfId="2311"/>
    <cellStyle name="ÄÞ¸¶_Sheet1_41-06농림16 30" xfId="2312"/>
    <cellStyle name="AÞ¸¶_Sheet1_41-06농림16 31" xfId="2313"/>
    <cellStyle name="ÄÞ¸¶_Sheet1_41-06농림16 31" xfId="2314"/>
    <cellStyle name="AÞ¸¶_Sheet1_41-06농림16 32" xfId="2315"/>
    <cellStyle name="ÄÞ¸¶_Sheet1_41-06농림16 32" xfId="2316"/>
    <cellStyle name="AÞ¸¶_Sheet1_41-06농림16 33" xfId="2317"/>
    <cellStyle name="ÄÞ¸¶_Sheet1_41-06농림16 33" xfId="2318"/>
    <cellStyle name="AÞ¸¶_Sheet1_41-06농림16 34" xfId="2319"/>
    <cellStyle name="ÄÞ¸¶_Sheet1_41-06농림16 34" xfId="2320"/>
    <cellStyle name="AÞ¸¶_Sheet1_41-06농림16 35" xfId="2321"/>
    <cellStyle name="ÄÞ¸¶_Sheet1_41-06농림16 35" xfId="2322"/>
    <cellStyle name="AÞ¸¶_Sheet1_41-06농림16 36" xfId="2323"/>
    <cellStyle name="ÄÞ¸¶_Sheet1_41-06농림16 36" xfId="2324"/>
    <cellStyle name="AÞ¸¶_Sheet1_41-06농림16 37" xfId="2325"/>
    <cellStyle name="ÄÞ¸¶_Sheet1_41-06농림16 37" xfId="2326"/>
    <cellStyle name="AÞ¸¶_Sheet1_41-06농림16 38" xfId="2327"/>
    <cellStyle name="ÄÞ¸¶_Sheet1_41-06농림16 38" xfId="2328"/>
    <cellStyle name="AÞ¸¶_Sheet1_41-06농림16 39" xfId="2329"/>
    <cellStyle name="ÄÞ¸¶_Sheet1_41-06농림16 39" xfId="2330"/>
    <cellStyle name="AÞ¸¶_Sheet1_41-06농림16 4" xfId="2331"/>
    <cellStyle name="ÄÞ¸¶_Sheet1_41-06농림16 4" xfId="2332"/>
    <cellStyle name="AÞ¸¶_Sheet1_41-06농림16 40" xfId="2333"/>
    <cellStyle name="ÄÞ¸¶_Sheet1_41-06농림16 40" xfId="2334"/>
    <cellStyle name="AÞ¸¶_Sheet1_41-06농림16 41" xfId="2335"/>
    <cellStyle name="ÄÞ¸¶_Sheet1_41-06농림16 41" xfId="2336"/>
    <cellStyle name="AÞ¸¶_Sheet1_41-06농림16 5" xfId="2337"/>
    <cellStyle name="ÄÞ¸¶_Sheet1_41-06농림16 5" xfId="2338"/>
    <cellStyle name="AÞ¸¶_Sheet1_41-06농림16 6" xfId="2339"/>
    <cellStyle name="ÄÞ¸¶_Sheet1_41-06농림16 6" xfId="2340"/>
    <cellStyle name="AÞ¸¶_Sheet1_41-06농림16 7" xfId="2341"/>
    <cellStyle name="ÄÞ¸¶_Sheet1_41-06농림16 7" xfId="2342"/>
    <cellStyle name="AÞ¸¶_Sheet1_41-06농림16 8" xfId="2343"/>
    <cellStyle name="ÄÞ¸¶_Sheet1_41-06농림16 8" xfId="2344"/>
    <cellStyle name="AÞ¸¶_Sheet1_41-06농림16 9" xfId="2345"/>
    <cellStyle name="ÄÞ¸¶_Sheet1_41-06농림16 9" xfId="2346"/>
    <cellStyle name="AÞ¸¶_Sheet1_41-06농림16_45-09 유통 금융 보험 및 기타서비스(97-109)" xfId="13684"/>
    <cellStyle name="ÄÞ¸¶_Sheet1_41-06농림16_45-09 유통 금융 보험 및 기타서비스(97-109)" xfId="13685"/>
    <cellStyle name="AÞ¸¶_Sheet1_41-06농림16_46-11 교통 관광 및 정보통신" xfId="13686"/>
    <cellStyle name="ÄÞ¸¶_Sheet1_41-06농림16_46-11 교통 관광 및 정보통신" xfId="13687"/>
    <cellStyle name="AÞ¸¶_Sheet1_41-06농림16_99 재가노인복지시설" xfId="13688"/>
    <cellStyle name="ÄÞ¸¶_Sheet1_41-06농림16_99 재가노인복지시설" xfId="13689"/>
    <cellStyle name="AÞ¸¶_Sheet1_41-06농림16_99 친환경농산물 인증현황" xfId="13690"/>
    <cellStyle name="ÄÞ¸¶_Sheet1_41-06농림16_99 친환경농산물 인증현황" xfId="13691"/>
    <cellStyle name="AÞ¸¶_Sheet1_41-06농림41" xfId="328"/>
    <cellStyle name="ÄÞ¸¶_Sheet1_41-06농림41" xfId="329"/>
    <cellStyle name="AÞ¸¶_Sheet1_41-06농림41 10" xfId="2347"/>
    <cellStyle name="ÄÞ¸¶_Sheet1_41-06농림41 10" xfId="2348"/>
    <cellStyle name="AÞ¸¶_Sheet1_41-06농림41 11" xfId="2349"/>
    <cellStyle name="ÄÞ¸¶_Sheet1_41-06농림41 11" xfId="2350"/>
    <cellStyle name="AÞ¸¶_Sheet1_41-06농림41 12" xfId="2351"/>
    <cellStyle name="ÄÞ¸¶_Sheet1_41-06농림41 12" xfId="2352"/>
    <cellStyle name="AÞ¸¶_Sheet1_41-06농림41 12 10" xfId="3505"/>
    <cellStyle name="ÄÞ¸¶_Sheet1_41-06농림41 13" xfId="2353"/>
    <cellStyle name="AÞ¸¶_Sheet1_41-06농림41 14" xfId="2354"/>
    <cellStyle name="ÄÞ¸¶_Sheet1_41-06농림41 14" xfId="2355"/>
    <cellStyle name="AÞ¸¶_Sheet1_41-06농림41 14 10" xfId="13692"/>
    <cellStyle name="ÄÞ¸¶_Sheet1_41-06농림41 14 10" xfId="13693"/>
    <cellStyle name="AÞ¸¶_Sheet1_41-06농림41 14 11" xfId="13694"/>
    <cellStyle name="ÄÞ¸¶_Sheet1_41-06농림41 14 11" xfId="13695"/>
    <cellStyle name="AÞ¸¶_Sheet1_41-06농림41 14 12" xfId="13696"/>
    <cellStyle name="ÄÞ¸¶_Sheet1_41-06농림41 14 12" xfId="13697"/>
    <cellStyle name="AÞ¸¶_Sheet1_41-06농림41 14 13" xfId="13698"/>
    <cellStyle name="ÄÞ¸¶_Sheet1_41-06농림41 14 13" xfId="13699"/>
    <cellStyle name="AÞ¸¶_Sheet1_41-06농림41 14 14" xfId="13700"/>
    <cellStyle name="ÄÞ¸¶_Sheet1_41-06농림41 14 14" xfId="13701"/>
    <cellStyle name="AÞ¸¶_Sheet1_41-06농림41 14 15" xfId="13702"/>
    <cellStyle name="ÄÞ¸¶_Sheet1_41-06농림41 14 15" xfId="13703"/>
    <cellStyle name="AÞ¸¶_Sheet1_41-06농림41 14 16" xfId="13704"/>
    <cellStyle name="ÄÞ¸¶_Sheet1_41-06농림41 14 16" xfId="13705"/>
    <cellStyle name="AÞ¸¶_Sheet1_41-06농림41 14 17" xfId="13706"/>
    <cellStyle name="ÄÞ¸¶_Sheet1_41-06농림41 14 17" xfId="13707"/>
    <cellStyle name="AÞ¸¶_Sheet1_41-06농림41 14 18" xfId="13708"/>
    <cellStyle name="ÄÞ¸¶_Sheet1_41-06농림41 14 18" xfId="13709"/>
    <cellStyle name="AÞ¸¶_Sheet1_41-06농림41 14 19" xfId="13710"/>
    <cellStyle name="ÄÞ¸¶_Sheet1_41-06농림41 14 19" xfId="13711"/>
    <cellStyle name="AÞ¸¶_Sheet1_41-06농림41 14 2" xfId="13712"/>
    <cellStyle name="ÄÞ¸¶_Sheet1_41-06농림41 14 2" xfId="13713"/>
    <cellStyle name="AÞ¸¶_Sheet1_41-06농림41 14 20" xfId="13714"/>
    <cellStyle name="ÄÞ¸¶_Sheet1_41-06농림41 14 20" xfId="13715"/>
    <cellStyle name="AÞ¸¶_Sheet1_41-06농림41 14 21" xfId="13716"/>
    <cellStyle name="ÄÞ¸¶_Sheet1_41-06농림41 14 21" xfId="13717"/>
    <cellStyle name="AÞ¸¶_Sheet1_41-06농림41 14 22" xfId="13718"/>
    <cellStyle name="ÄÞ¸¶_Sheet1_41-06농림41 14 22" xfId="13719"/>
    <cellStyle name="AÞ¸¶_Sheet1_41-06농림41 14 23" xfId="13720"/>
    <cellStyle name="ÄÞ¸¶_Sheet1_41-06농림41 14 23" xfId="13721"/>
    <cellStyle name="AÞ¸¶_Sheet1_41-06농림41 14 24" xfId="13722"/>
    <cellStyle name="ÄÞ¸¶_Sheet1_41-06농림41 14 24" xfId="13723"/>
    <cellStyle name="AÞ¸¶_Sheet1_41-06농림41 14 25" xfId="13724"/>
    <cellStyle name="ÄÞ¸¶_Sheet1_41-06농림41 14 25" xfId="13725"/>
    <cellStyle name="AÞ¸¶_Sheet1_41-06농림41 14 26" xfId="13726"/>
    <cellStyle name="ÄÞ¸¶_Sheet1_41-06농림41 14 26" xfId="13727"/>
    <cellStyle name="AÞ¸¶_Sheet1_41-06농림41 14 27" xfId="13728"/>
    <cellStyle name="ÄÞ¸¶_Sheet1_41-06농림41 14 27" xfId="13729"/>
    <cellStyle name="AÞ¸¶_Sheet1_41-06농림41 14 28" xfId="13730"/>
    <cellStyle name="ÄÞ¸¶_Sheet1_41-06농림41 14 28" xfId="13731"/>
    <cellStyle name="AÞ¸¶_Sheet1_41-06농림41 14 29" xfId="13732"/>
    <cellStyle name="ÄÞ¸¶_Sheet1_41-06농림41 14 29" xfId="13733"/>
    <cellStyle name="AÞ¸¶_Sheet1_41-06농림41 14 3" xfId="13734"/>
    <cellStyle name="ÄÞ¸¶_Sheet1_41-06농림41 14 3" xfId="13735"/>
    <cellStyle name="AÞ¸¶_Sheet1_41-06농림41 14 30" xfId="13736"/>
    <cellStyle name="ÄÞ¸¶_Sheet1_41-06농림41 14 30" xfId="13737"/>
    <cellStyle name="AÞ¸¶_Sheet1_41-06농림41 14 31" xfId="13738"/>
    <cellStyle name="ÄÞ¸¶_Sheet1_41-06농림41 14 31" xfId="13739"/>
    <cellStyle name="AÞ¸¶_Sheet1_41-06농림41 14 32" xfId="13740"/>
    <cellStyle name="ÄÞ¸¶_Sheet1_41-06농림41 14 32" xfId="13741"/>
    <cellStyle name="AÞ¸¶_Sheet1_41-06농림41 14 33" xfId="13742"/>
    <cellStyle name="ÄÞ¸¶_Sheet1_41-06농림41 14 33" xfId="13743"/>
    <cellStyle name="AÞ¸¶_Sheet1_41-06농림41 14 34" xfId="13744"/>
    <cellStyle name="ÄÞ¸¶_Sheet1_41-06농림41 14 34" xfId="13745"/>
    <cellStyle name="AÞ¸¶_Sheet1_41-06농림41 14 35" xfId="13746"/>
    <cellStyle name="ÄÞ¸¶_Sheet1_41-06농림41 14 35" xfId="13747"/>
    <cellStyle name="AÞ¸¶_Sheet1_41-06농림41 14 36" xfId="13748"/>
    <cellStyle name="ÄÞ¸¶_Sheet1_41-06농림41 14 36" xfId="13749"/>
    <cellStyle name="AÞ¸¶_Sheet1_41-06농림41 14 37" xfId="13750"/>
    <cellStyle name="ÄÞ¸¶_Sheet1_41-06농림41 14 37" xfId="13751"/>
    <cellStyle name="AÞ¸¶_Sheet1_41-06농림41 14 38" xfId="13752"/>
    <cellStyle name="ÄÞ¸¶_Sheet1_41-06농림41 14 38" xfId="13753"/>
    <cellStyle name="AÞ¸¶_Sheet1_41-06농림41 14 39" xfId="13754"/>
    <cellStyle name="ÄÞ¸¶_Sheet1_41-06농림41 14 39" xfId="13755"/>
    <cellStyle name="AÞ¸¶_Sheet1_41-06농림41 14 4" xfId="13756"/>
    <cellStyle name="ÄÞ¸¶_Sheet1_41-06농림41 14 4" xfId="13757"/>
    <cellStyle name="AÞ¸¶_Sheet1_41-06농림41 14 40" xfId="13758"/>
    <cellStyle name="ÄÞ¸¶_Sheet1_41-06농림41 14 40" xfId="13759"/>
    <cellStyle name="AÞ¸¶_Sheet1_41-06농림41 14 41" xfId="13760"/>
    <cellStyle name="ÄÞ¸¶_Sheet1_41-06농림41 14 41" xfId="13761"/>
    <cellStyle name="AÞ¸¶_Sheet1_41-06농림41 14 42" xfId="13762"/>
    <cellStyle name="ÄÞ¸¶_Sheet1_41-06농림41 14 42" xfId="13763"/>
    <cellStyle name="AÞ¸¶_Sheet1_41-06농림41 14 43" xfId="13764"/>
    <cellStyle name="ÄÞ¸¶_Sheet1_41-06농림41 14 43" xfId="13765"/>
    <cellStyle name="AÞ¸¶_Sheet1_41-06농림41 14 44" xfId="13766"/>
    <cellStyle name="ÄÞ¸¶_Sheet1_41-06농림41 14 44" xfId="13767"/>
    <cellStyle name="AÞ¸¶_Sheet1_41-06농림41 14 45" xfId="13768"/>
    <cellStyle name="ÄÞ¸¶_Sheet1_41-06농림41 14 45" xfId="13769"/>
    <cellStyle name="AÞ¸¶_Sheet1_41-06농림41 14 46" xfId="13770"/>
    <cellStyle name="ÄÞ¸¶_Sheet1_41-06농림41 14 46" xfId="13771"/>
    <cellStyle name="AÞ¸¶_Sheet1_41-06농림41 14 47" xfId="13772"/>
    <cellStyle name="ÄÞ¸¶_Sheet1_41-06농림41 14 47" xfId="13773"/>
    <cellStyle name="AÞ¸¶_Sheet1_41-06농림41 14 48" xfId="13774"/>
    <cellStyle name="ÄÞ¸¶_Sheet1_41-06농림41 14 48" xfId="13775"/>
    <cellStyle name="AÞ¸¶_Sheet1_41-06농림41 14 49" xfId="13776"/>
    <cellStyle name="ÄÞ¸¶_Sheet1_41-06농림41 14 49" xfId="13777"/>
    <cellStyle name="AÞ¸¶_Sheet1_41-06농림41 14 5" xfId="13778"/>
    <cellStyle name="ÄÞ¸¶_Sheet1_41-06농림41 14 5" xfId="13779"/>
    <cellStyle name="AÞ¸¶_Sheet1_41-06농림41 14 6" xfId="13780"/>
    <cellStyle name="ÄÞ¸¶_Sheet1_41-06농림41 14 6" xfId="13781"/>
    <cellStyle name="AÞ¸¶_Sheet1_41-06농림41 14 7" xfId="13782"/>
    <cellStyle name="ÄÞ¸¶_Sheet1_41-06농림41 14 7" xfId="13783"/>
    <cellStyle name="AÞ¸¶_Sheet1_41-06농림41 14 8" xfId="13784"/>
    <cellStyle name="ÄÞ¸¶_Sheet1_41-06농림41 14 8" xfId="13785"/>
    <cellStyle name="AÞ¸¶_Sheet1_41-06농림41 14 9" xfId="13786"/>
    <cellStyle name="ÄÞ¸¶_Sheet1_41-06농림41 14 9" xfId="13787"/>
    <cellStyle name="AÞ¸¶_Sheet1_41-06농림41 15" xfId="2356"/>
    <cellStyle name="ÄÞ¸¶_Sheet1_41-06농림41 15" xfId="2357"/>
    <cellStyle name="AÞ¸¶_Sheet1_41-06농림41 16" xfId="2358"/>
    <cellStyle name="ÄÞ¸¶_Sheet1_41-06농림41 16" xfId="2359"/>
    <cellStyle name="AÞ¸¶_Sheet1_41-06농림41 17" xfId="2360"/>
    <cellStyle name="ÄÞ¸¶_Sheet1_41-06농림41 17" xfId="2361"/>
    <cellStyle name="AÞ¸¶_Sheet1_41-06농림41 18" xfId="2362"/>
    <cellStyle name="ÄÞ¸¶_Sheet1_41-06농림41 18" xfId="2363"/>
    <cellStyle name="AÞ¸¶_Sheet1_41-06농림41 19" xfId="2364"/>
    <cellStyle name="ÄÞ¸¶_Sheet1_41-06농림41 19" xfId="2365"/>
    <cellStyle name="AÞ¸¶_Sheet1_41-06농림41 2" xfId="2366"/>
    <cellStyle name="ÄÞ¸¶_Sheet1_41-06농림41 2" xfId="2367"/>
    <cellStyle name="AÞ¸¶_Sheet1_41-06농림41 20" xfId="2368"/>
    <cellStyle name="ÄÞ¸¶_Sheet1_41-06농림41 20" xfId="2369"/>
    <cellStyle name="AÞ¸¶_Sheet1_41-06농림41 21" xfId="2370"/>
    <cellStyle name="ÄÞ¸¶_Sheet1_41-06농림41 21" xfId="2371"/>
    <cellStyle name="AÞ¸¶_Sheet1_41-06농림41 22" xfId="2372"/>
    <cellStyle name="ÄÞ¸¶_Sheet1_41-06농림41 22" xfId="2373"/>
    <cellStyle name="AÞ¸¶_Sheet1_41-06농림41 23" xfId="2374"/>
    <cellStyle name="ÄÞ¸¶_Sheet1_41-06농림41 23" xfId="2375"/>
    <cellStyle name="AÞ¸¶_Sheet1_41-06농림41 24" xfId="2376"/>
    <cellStyle name="ÄÞ¸¶_Sheet1_41-06농림41 24" xfId="2377"/>
    <cellStyle name="AÞ¸¶_Sheet1_41-06농림41 25" xfId="2378"/>
    <cellStyle name="ÄÞ¸¶_Sheet1_41-06농림41 25" xfId="2379"/>
    <cellStyle name="AÞ¸¶_Sheet1_41-06농림41 26" xfId="2380"/>
    <cellStyle name="ÄÞ¸¶_Sheet1_41-06농림41 26" xfId="2381"/>
    <cellStyle name="AÞ¸¶_Sheet1_41-06농림41 27" xfId="2382"/>
    <cellStyle name="ÄÞ¸¶_Sheet1_41-06농림41 27" xfId="2383"/>
    <cellStyle name="AÞ¸¶_Sheet1_41-06농림41 28" xfId="2384"/>
    <cellStyle name="ÄÞ¸¶_Sheet1_41-06농림41 28" xfId="2385"/>
    <cellStyle name="AÞ¸¶_Sheet1_41-06농림41 29" xfId="2386"/>
    <cellStyle name="ÄÞ¸¶_Sheet1_41-06농림41 29" xfId="2387"/>
    <cellStyle name="AÞ¸¶_Sheet1_41-06농림41 3" xfId="2388"/>
    <cellStyle name="ÄÞ¸¶_Sheet1_41-06농림41 3" xfId="2389"/>
    <cellStyle name="AÞ¸¶_Sheet1_41-06농림41 30" xfId="2390"/>
    <cellStyle name="ÄÞ¸¶_Sheet1_41-06농림41 30" xfId="2391"/>
    <cellStyle name="AÞ¸¶_Sheet1_41-06농림41 31" xfId="2392"/>
    <cellStyle name="ÄÞ¸¶_Sheet1_41-06농림41 31" xfId="2393"/>
    <cellStyle name="AÞ¸¶_Sheet1_41-06농림41 32" xfId="2394"/>
    <cellStyle name="ÄÞ¸¶_Sheet1_41-06농림41 32" xfId="2395"/>
    <cellStyle name="AÞ¸¶_Sheet1_41-06농림41 33" xfId="2396"/>
    <cellStyle name="ÄÞ¸¶_Sheet1_41-06농림41 33" xfId="2397"/>
    <cellStyle name="AÞ¸¶_Sheet1_41-06농림41 34" xfId="2398"/>
    <cellStyle name="ÄÞ¸¶_Sheet1_41-06농림41 34" xfId="2399"/>
    <cellStyle name="AÞ¸¶_Sheet1_41-06농림41 35" xfId="2400"/>
    <cellStyle name="ÄÞ¸¶_Sheet1_41-06농림41 35" xfId="2401"/>
    <cellStyle name="AÞ¸¶_Sheet1_41-06농림41 36" xfId="2402"/>
    <cellStyle name="ÄÞ¸¶_Sheet1_41-06농림41 36" xfId="2403"/>
    <cellStyle name="AÞ¸¶_Sheet1_41-06농림41 37" xfId="2404"/>
    <cellStyle name="ÄÞ¸¶_Sheet1_41-06농림41 37" xfId="2405"/>
    <cellStyle name="AÞ¸¶_Sheet1_41-06농림41 38" xfId="2406"/>
    <cellStyle name="ÄÞ¸¶_Sheet1_41-06농림41 38" xfId="2407"/>
    <cellStyle name="AÞ¸¶_Sheet1_41-06농림41 39" xfId="2408"/>
    <cellStyle name="ÄÞ¸¶_Sheet1_41-06농림41 39" xfId="2409"/>
    <cellStyle name="AÞ¸¶_Sheet1_41-06농림41 4" xfId="2410"/>
    <cellStyle name="ÄÞ¸¶_Sheet1_41-06농림41 4" xfId="2411"/>
    <cellStyle name="AÞ¸¶_Sheet1_41-06농림41 40" xfId="2412"/>
    <cellStyle name="ÄÞ¸¶_Sheet1_41-06농림41 40" xfId="2413"/>
    <cellStyle name="AÞ¸¶_Sheet1_41-06농림41 41" xfId="2414"/>
    <cellStyle name="ÄÞ¸¶_Sheet1_41-06농림41 41" xfId="2415"/>
    <cellStyle name="AÞ¸¶_Sheet1_41-06농림41 5" xfId="2416"/>
    <cellStyle name="ÄÞ¸¶_Sheet1_41-06농림41 5" xfId="2417"/>
    <cellStyle name="AÞ¸¶_Sheet1_41-06농림41 6" xfId="2418"/>
    <cellStyle name="ÄÞ¸¶_Sheet1_41-06농림41 6" xfId="2419"/>
    <cellStyle name="AÞ¸¶_Sheet1_41-06농림41 7" xfId="2420"/>
    <cellStyle name="ÄÞ¸¶_Sheet1_41-06농림41 7" xfId="2421"/>
    <cellStyle name="AÞ¸¶_Sheet1_41-06농림41 8" xfId="2422"/>
    <cellStyle name="ÄÞ¸¶_Sheet1_41-06농림41 8" xfId="2423"/>
    <cellStyle name="AÞ¸¶_Sheet1_41-06농림41 9" xfId="2424"/>
    <cellStyle name="ÄÞ¸¶_Sheet1_41-06농림41 9" xfId="2425"/>
    <cellStyle name="AÞ¸¶_Sheet1_45-09 유통 금융 보험 및 기타서비스(97-109)" xfId="13788"/>
    <cellStyle name="ÄÞ¸¶_Sheet1_45-09 유통 금융 보험 및 기타서비스(97-109)" xfId="13789"/>
    <cellStyle name="AÞ¸¶_Sheet1_46-11 교통 관광 및 정보통신" xfId="13790"/>
    <cellStyle name="ÄÞ¸¶_Sheet1_46-11 교통 관광 및 정보통신" xfId="13791"/>
    <cellStyle name="AÞ¸¶_Sheet1_99 재가노인복지시설" xfId="13792"/>
    <cellStyle name="ÄÞ¸¶_Sheet1_99 재가노인복지시설" xfId="13793"/>
    <cellStyle name="AÞ¸¶_Sheet1_99 친환경농산물 인증현황" xfId="13794"/>
    <cellStyle name="ÄÞ¸¶_Sheet1_99 친환경농산물 인증현황" xfId="13795"/>
    <cellStyle name="Bad" xfId="330"/>
    <cellStyle name="Bad 2" xfId="331"/>
    <cellStyle name="Bad 2 2" xfId="13796"/>
    <cellStyle name="Bad 2 2 2" xfId="13797"/>
    <cellStyle name="Bad 2 3" xfId="13798"/>
    <cellStyle name="Bad 3" xfId="3506"/>
    <cellStyle name="Bad 4" xfId="13799"/>
    <cellStyle name="Bad_010_주택건설" xfId="3507"/>
    <cellStyle name="C_TITLE" xfId="13800"/>
    <cellStyle name="C¡IA¨ª_¡ic¨u¡A¨￢I¨￢¡Æ AN¡Æe " xfId="332"/>
    <cellStyle name="C￥AØ_ 2ÆAAþº° " xfId="13801"/>
    <cellStyle name="Ç¥ÁØ_»ç¾÷ºÎº° ÃÑ°è " xfId="13802"/>
    <cellStyle name="C￥AØ_≫c¾÷ºIº° AN°e " xfId="13803"/>
    <cellStyle name="Ç¥ÁØ_¼ÕÀÍ¿¹»ê" xfId="333"/>
    <cellStyle name="C￥AØ_¼OAI¿¹≫e" xfId="334"/>
    <cellStyle name="Ç¥ÁØ_5-1±¤°í " xfId="13804"/>
    <cellStyle name="C￥AØ_Æi¼º¸RCA " xfId="13805"/>
    <cellStyle name="Ç¥ÁØ_ÀÎ°Çºñ,¿ÜÁÖºñ" xfId="335"/>
    <cellStyle name="C￥AØ_AI°Cºn,μμ±Þºn" xfId="336"/>
    <cellStyle name="Ç¥ÁØ_laroux" xfId="337"/>
    <cellStyle name="C￥AØ_laroux_1" xfId="338"/>
    <cellStyle name="Ç¥ÁØ_laroux_1" xfId="339"/>
    <cellStyle name="C￥AØ_laroux_1 10" xfId="2426"/>
    <cellStyle name="Ç¥ÁØ_laroux_1 10" xfId="2427"/>
    <cellStyle name="C￥AØ_laroux_1 11" xfId="2428"/>
    <cellStyle name="Ç¥ÁØ_laroux_1 11" xfId="2429"/>
    <cellStyle name="C￥AØ_laroux_1 12" xfId="2430"/>
    <cellStyle name="Ç¥ÁØ_laroux_1 12" xfId="2431"/>
    <cellStyle name="C￥AØ_laroux_1 13" xfId="2432"/>
    <cellStyle name="Ç¥ÁØ_laroux_1 13" xfId="2433"/>
    <cellStyle name="C￥AØ_laroux_1 14" xfId="2434"/>
    <cellStyle name="Ç¥ÁØ_laroux_1 14" xfId="2435"/>
    <cellStyle name="C￥AØ_laroux_1 14 10" xfId="13806"/>
    <cellStyle name="Ç¥ÁØ_laroux_1 14 10" xfId="13807"/>
    <cellStyle name="C￥AØ_laroux_1 14 11" xfId="13808"/>
    <cellStyle name="Ç¥ÁØ_laroux_1 14 11" xfId="13809"/>
    <cellStyle name="C￥AØ_laroux_1 14 12" xfId="13810"/>
    <cellStyle name="Ç¥ÁØ_laroux_1 14 12" xfId="13811"/>
    <cellStyle name="C￥AØ_laroux_1 14 13" xfId="13812"/>
    <cellStyle name="Ç¥ÁØ_laroux_1 14 13" xfId="13813"/>
    <cellStyle name="C￥AØ_laroux_1 14 14" xfId="13814"/>
    <cellStyle name="Ç¥ÁØ_laroux_1 14 14" xfId="13815"/>
    <cellStyle name="C￥AØ_laroux_1 14 15" xfId="13816"/>
    <cellStyle name="Ç¥ÁØ_laroux_1 14 15" xfId="13817"/>
    <cellStyle name="C￥AØ_laroux_1 14 16" xfId="13818"/>
    <cellStyle name="Ç¥ÁØ_laroux_1 14 16" xfId="13819"/>
    <cellStyle name="C￥AØ_laroux_1 14 17" xfId="13820"/>
    <cellStyle name="Ç¥ÁØ_laroux_1 14 17" xfId="13821"/>
    <cellStyle name="C￥AØ_laroux_1 14 18" xfId="13822"/>
    <cellStyle name="Ç¥ÁØ_laroux_1 14 18" xfId="13823"/>
    <cellStyle name="C￥AØ_laroux_1 14 19" xfId="13824"/>
    <cellStyle name="Ç¥ÁØ_laroux_1 14 19" xfId="13825"/>
    <cellStyle name="C￥AØ_laroux_1 14 2" xfId="13826"/>
    <cellStyle name="Ç¥ÁØ_laroux_1 14 2" xfId="13827"/>
    <cellStyle name="C￥AØ_laroux_1 14 20" xfId="13828"/>
    <cellStyle name="Ç¥ÁØ_laroux_1 14 20" xfId="13829"/>
    <cellStyle name="C￥AØ_laroux_1 14 21" xfId="13830"/>
    <cellStyle name="Ç¥ÁØ_laroux_1 14 21" xfId="13831"/>
    <cellStyle name="C￥AØ_laroux_1 14 22" xfId="13832"/>
    <cellStyle name="Ç¥ÁØ_laroux_1 14 22" xfId="13833"/>
    <cellStyle name="C￥AØ_laroux_1 14 23" xfId="13834"/>
    <cellStyle name="Ç¥ÁØ_laroux_1 14 23" xfId="13835"/>
    <cellStyle name="C￥AØ_laroux_1 14 24" xfId="13836"/>
    <cellStyle name="Ç¥ÁØ_laroux_1 14 24" xfId="13837"/>
    <cellStyle name="C￥AØ_laroux_1 14 25" xfId="13838"/>
    <cellStyle name="Ç¥ÁØ_laroux_1 14 25" xfId="13839"/>
    <cellStyle name="C￥AØ_laroux_1 14 26" xfId="13840"/>
    <cellStyle name="Ç¥ÁØ_laroux_1 14 26" xfId="13841"/>
    <cellStyle name="C￥AØ_laroux_1 14 27" xfId="13842"/>
    <cellStyle name="Ç¥ÁØ_laroux_1 14 27" xfId="13843"/>
    <cellStyle name="C￥AØ_laroux_1 14 28" xfId="13844"/>
    <cellStyle name="Ç¥ÁØ_laroux_1 14 28" xfId="13845"/>
    <cellStyle name="C￥AØ_laroux_1 14 29" xfId="13846"/>
    <cellStyle name="Ç¥ÁØ_laroux_1 14 29" xfId="13847"/>
    <cellStyle name="C￥AØ_laroux_1 14 3" xfId="13848"/>
    <cellStyle name="Ç¥ÁØ_laroux_1 14 3" xfId="13849"/>
    <cellStyle name="C￥AØ_laroux_1 14 30" xfId="13850"/>
    <cellStyle name="Ç¥ÁØ_laroux_1 14 30" xfId="13851"/>
    <cellStyle name="C￥AØ_laroux_1 14 31" xfId="13852"/>
    <cellStyle name="Ç¥ÁØ_laroux_1 14 31" xfId="13853"/>
    <cellStyle name="C￥AØ_laroux_1 14 32" xfId="13854"/>
    <cellStyle name="Ç¥ÁØ_laroux_1 14 32" xfId="13855"/>
    <cellStyle name="C￥AØ_laroux_1 14 33" xfId="13856"/>
    <cellStyle name="Ç¥ÁØ_laroux_1 14 33" xfId="13857"/>
    <cellStyle name="C￥AØ_laroux_1 14 34" xfId="13858"/>
    <cellStyle name="Ç¥ÁØ_laroux_1 14 34" xfId="13859"/>
    <cellStyle name="C￥AØ_laroux_1 14 35" xfId="13860"/>
    <cellStyle name="Ç¥ÁØ_laroux_1 14 35" xfId="13861"/>
    <cellStyle name="C￥AØ_laroux_1 14 36" xfId="13862"/>
    <cellStyle name="Ç¥ÁØ_laroux_1 14 36" xfId="13863"/>
    <cellStyle name="C￥AØ_laroux_1 14 37" xfId="13864"/>
    <cellStyle name="Ç¥ÁØ_laroux_1 14 37" xfId="13865"/>
    <cellStyle name="C￥AØ_laroux_1 14 38" xfId="13866"/>
    <cellStyle name="Ç¥ÁØ_laroux_1 14 38" xfId="13867"/>
    <cellStyle name="C￥AØ_laroux_1 14 39" xfId="13868"/>
    <cellStyle name="Ç¥ÁØ_laroux_1 14 39" xfId="13869"/>
    <cellStyle name="C￥AØ_laroux_1 14 4" xfId="13870"/>
    <cellStyle name="Ç¥ÁØ_laroux_1 14 4" xfId="13871"/>
    <cellStyle name="C￥AØ_laroux_1 14 40" xfId="13872"/>
    <cellStyle name="Ç¥ÁØ_laroux_1 14 40" xfId="13873"/>
    <cellStyle name="C￥AØ_laroux_1 14 41" xfId="13874"/>
    <cellStyle name="Ç¥ÁØ_laroux_1 14 41" xfId="13875"/>
    <cellStyle name="C￥AØ_laroux_1 14 42" xfId="13876"/>
    <cellStyle name="Ç¥ÁØ_laroux_1 14 42" xfId="13877"/>
    <cellStyle name="C￥AØ_laroux_1 14 43" xfId="13878"/>
    <cellStyle name="Ç¥ÁØ_laroux_1 14 43" xfId="13879"/>
    <cellStyle name="C￥AØ_laroux_1 14 44" xfId="13880"/>
    <cellStyle name="Ç¥ÁØ_laroux_1 14 44" xfId="13881"/>
    <cellStyle name="C￥AØ_laroux_1 14 45" xfId="13882"/>
    <cellStyle name="Ç¥ÁØ_laroux_1 14 45" xfId="13883"/>
    <cellStyle name="C￥AØ_laroux_1 14 46" xfId="13884"/>
    <cellStyle name="Ç¥ÁØ_laroux_1 14 46" xfId="13885"/>
    <cellStyle name="C￥AØ_laroux_1 14 47" xfId="13886"/>
    <cellStyle name="Ç¥ÁØ_laroux_1 14 47" xfId="13887"/>
    <cellStyle name="C￥AØ_laroux_1 14 48" xfId="13888"/>
    <cellStyle name="Ç¥ÁØ_laroux_1 14 48" xfId="13889"/>
    <cellStyle name="C￥AØ_laroux_1 14 49" xfId="13890"/>
    <cellStyle name="Ç¥ÁØ_laroux_1 14 49" xfId="13891"/>
    <cellStyle name="C￥AØ_laroux_1 14 5" xfId="13892"/>
    <cellStyle name="Ç¥ÁØ_laroux_1 14 5" xfId="13893"/>
    <cellStyle name="C￥AØ_laroux_1 14 6" xfId="13894"/>
    <cellStyle name="Ç¥ÁØ_laroux_1 14 6" xfId="13895"/>
    <cellStyle name="C￥AØ_laroux_1 14 7" xfId="13896"/>
    <cellStyle name="Ç¥ÁØ_laroux_1 14 7" xfId="13897"/>
    <cellStyle name="C￥AØ_laroux_1 14 8" xfId="13898"/>
    <cellStyle name="Ç¥ÁØ_laroux_1 14 8" xfId="13899"/>
    <cellStyle name="C￥AØ_laroux_1 14 9" xfId="13900"/>
    <cellStyle name="Ç¥ÁØ_laroux_1 14 9" xfId="13901"/>
    <cellStyle name="C￥AØ_laroux_1 15" xfId="2436"/>
    <cellStyle name="Ç¥ÁØ_laroux_1 15" xfId="2437"/>
    <cellStyle name="C￥AØ_laroux_1 16" xfId="2438"/>
    <cellStyle name="Ç¥ÁØ_laroux_1 16" xfId="2439"/>
    <cellStyle name="C￥AØ_laroux_1 17" xfId="2440"/>
    <cellStyle name="Ç¥ÁØ_laroux_1 17" xfId="2441"/>
    <cellStyle name="C￥AØ_laroux_1 18" xfId="2442"/>
    <cellStyle name="Ç¥ÁØ_laroux_1 18" xfId="2443"/>
    <cellStyle name="C￥AØ_laroux_1 19" xfId="2444"/>
    <cellStyle name="Ç¥ÁØ_laroux_1 19" xfId="2445"/>
    <cellStyle name="C￥AØ_laroux_1 2" xfId="2446"/>
    <cellStyle name="Ç¥ÁØ_laroux_1 2" xfId="2447"/>
    <cellStyle name="C￥AØ_laroux_1 20" xfId="2448"/>
    <cellStyle name="Ç¥ÁØ_laroux_1 20" xfId="2449"/>
    <cellStyle name="C￥AØ_laroux_1 21" xfId="2450"/>
    <cellStyle name="Ç¥ÁØ_laroux_1 21" xfId="2451"/>
    <cellStyle name="C￥AØ_laroux_1 22" xfId="2452"/>
    <cellStyle name="Ç¥ÁØ_laroux_1 22" xfId="2453"/>
    <cellStyle name="C￥AØ_laroux_1 23" xfId="2454"/>
    <cellStyle name="Ç¥ÁØ_laroux_1 23" xfId="2455"/>
    <cellStyle name="C￥AØ_laroux_1 24" xfId="2456"/>
    <cellStyle name="Ç¥ÁØ_laroux_1 24" xfId="2457"/>
    <cellStyle name="C￥AØ_laroux_1 25" xfId="2458"/>
    <cellStyle name="Ç¥ÁØ_laroux_1 25" xfId="2459"/>
    <cellStyle name="C￥AØ_laroux_1 26" xfId="2460"/>
    <cellStyle name="Ç¥ÁØ_laroux_1 26" xfId="2461"/>
    <cellStyle name="C￥AØ_laroux_1 27" xfId="2462"/>
    <cellStyle name="Ç¥ÁØ_laroux_1 27" xfId="2463"/>
    <cellStyle name="C￥AØ_laroux_1 28" xfId="2464"/>
    <cellStyle name="Ç¥ÁØ_laroux_1 28" xfId="2465"/>
    <cellStyle name="C￥AØ_laroux_1 29" xfId="2466"/>
    <cellStyle name="Ç¥ÁØ_laroux_1 29" xfId="2467"/>
    <cellStyle name="C￥AØ_laroux_1 3" xfId="2468"/>
    <cellStyle name="Ç¥ÁØ_laroux_1 3" xfId="2469"/>
    <cellStyle name="C￥AØ_laroux_1 30" xfId="2470"/>
    <cellStyle name="Ç¥ÁØ_laroux_1 30" xfId="2471"/>
    <cellStyle name="C￥AØ_laroux_1 31" xfId="2472"/>
    <cellStyle name="Ç¥ÁØ_laroux_1 31" xfId="2473"/>
    <cellStyle name="C￥AØ_laroux_1 32" xfId="2474"/>
    <cellStyle name="Ç¥ÁØ_laroux_1 32" xfId="2475"/>
    <cellStyle name="C￥AØ_laroux_1 33" xfId="2476"/>
    <cellStyle name="Ç¥ÁØ_laroux_1 33" xfId="2477"/>
    <cellStyle name="C￥AØ_laroux_1 34" xfId="2478"/>
    <cellStyle name="Ç¥ÁØ_laroux_1 34" xfId="2479"/>
    <cellStyle name="C￥AØ_laroux_1 35" xfId="2480"/>
    <cellStyle name="Ç¥ÁØ_laroux_1 35" xfId="2481"/>
    <cellStyle name="C￥AØ_laroux_1 36" xfId="2482"/>
    <cellStyle name="Ç¥ÁØ_laroux_1 36" xfId="2483"/>
    <cellStyle name="C￥AØ_laroux_1 37" xfId="2484"/>
    <cellStyle name="Ç¥ÁØ_laroux_1 37" xfId="2485"/>
    <cellStyle name="C￥AØ_laroux_1 38" xfId="2486"/>
    <cellStyle name="Ç¥ÁØ_laroux_1 38" xfId="2487"/>
    <cellStyle name="C￥AØ_laroux_1 39" xfId="2488"/>
    <cellStyle name="Ç¥ÁØ_laroux_1 39" xfId="2489"/>
    <cellStyle name="C￥AØ_laroux_1 4" xfId="2490"/>
    <cellStyle name="Ç¥ÁØ_laroux_1 4" xfId="2491"/>
    <cellStyle name="C￥AØ_laroux_1 40" xfId="2492"/>
    <cellStyle name="Ç¥ÁØ_laroux_1 40" xfId="2493"/>
    <cellStyle name="C￥AØ_laroux_1 41" xfId="2494"/>
    <cellStyle name="Ç¥ÁØ_laroux_1 41" xfId="2495"/>
    <cellStyle name="C￥AØ_laroux_1 5" xfId="2496"/>
    <cellStyle name="Ç¥ÁØ_laroux_1 5" xfId="2497"/>
    <cellStyle name="C￥AØ_laroux_1 6" xfId="2498"/>
    <cellStyle name="Ç¥ÁØ_laroux_1 6" xfId="2499"/>
    <cellStyle name="C￥AØ_laroux_1 7" xfId="2500"/>
    <cellStyle name="Ç¥ÁØ_laroux_1 7" xfId="2501"/>
    <cellStyle name="C￥AØ_laroux_1 8" xfId="2502"/>
    <cellStyle name="Ç¥ÁØ_laroux_1 8" xfId="2503"/>
    <cellStyle name="C￥AØ_laroux_1 9" xfId="2504"/>
    <cellStyle name="Ç¥ÁØ_laroux_1 9" xfId="2505"/>
    <cellStyle name="C￥AØ_laroux_1_Sheet1" xfId="340"/>
    <cellStyle name="Ç¥ÁØ_laroux_1_Sheet1" xfId="341"/>
    <cellStyle name="C￥AØ_laroux_1_Sheet1 10" xfId="2506"/>
    <cellStyle name="Ç¥ÁØ_laroux_1_Sheet1 10" xfId="2507"/>
    <cellStyle name="C￥AØ_laroux_1_Sheet1 11" xfId="2508"/>
    <cellStyle name="Ç¥ÁØ_laroux_1_Sheet1 11" xfId="2509"/>
    <cellStyle name="C￥AØ_laroux_1_Sheet1 12" xfId="2510"/>
    <cellStyle name="Ç¥ÁØ_laroux_1_Sheet1 12" xfId="2511"/>
    <cellStyle name="C￥AØ_laroux_1_Sheet1 12 10" xfId="3508"/>
    <cellStyle name="Ç¥ÁØ_laroux_1_Sheet1 13" xfId="2512"/>
    <cellStyle name="C￥AØ_laroux_1_Sheet1 14" xfId="2513"/>
    <cellStyle name="Ç¥ÁØ_laroux_1_Sheet1 14" xfId="2514"/>
    <cellStyle name="C￥AØ_laroux_1_Sheet1 14 10" xfId="13902"/>
    <cellStyle name="Ç¥ÁØ_laroux_1_Sheet1 14 10" xfId="13903"/>
    <cellStyle name="C￥AØ_laroux_1_Sheet1 14 11" xfId="13904"/>
    <cellStyle name="Ç¥ÁØ_laroux_1_Sheet1 14 11" xfId="13905"/>
    <cellStyle name="C￥AØ_laroux_1_Sheet1 14 12" xfId="13906"/>
    <cellStyle name="Ç¥ÁØ_laroux_1_Sheet1 14 12" xfId="13907"/>
    <cellStyle name="C￥AØ_laroux_1_Sheet1 14 13" xfId="13908"/>
    <cellStyle name="Ç¥ÁØ_laroux_1_Sheet1 14 13" xfId="13909"/>
    <cellStyle name="C￥AØ_laroux_1_Sheet1 14 14" xfId="13910"/>
    <cellStyle name="Ç¥ÁØ_laroux_1_Sheet1 14 14" xfId="13911"/>
    <cellStyle name="C￥AØ_laroux_1_Sheet1 14 15" xfId="13912"/>
    <cellStyle name="Ç¥ÁØ_laroux_1_Sheet1 14 15" xfId="13913"/>
    <cellStyle name="C￥AØ_laroux_1_Sheet1 14 16" xfId="13914"/>
    <cellStyle name="Ç¥ÁØ_laroux_1_Sheet1 14 16" xfId="13915"/>
    <cellStyle name="C￥AØ_laroux_1_Sheet1 14 17" xfId="13916"/>
    <cellStyle name="Ç¥ÁØ_laroux_1_Sheet1 14 17" xfId="13917"/>
    <cellStyle name="C￥AØ_laroux_1_Sheet1 14 18" xfId="13918"/>
    <cellStyle name="Ç¥ÁØ_laroux_1_Sheet1 14 18" xfId="13919"/>
    <cellStyle name="C￥AØ_laroux_1_Sheet1 14 19" xfId="13920"/>
    <cellStyle name="Ç¥ÁØ_laroux_1_Sheet1 14 19" xfId="13921"/>
    <cellStyle name="C￥AØ_laroux_1_Sheet1 14 2" xfId="13922"/>
    <cellStyle name="Ç¥ÁØ_laroux_1_Sheet1 14 2" xfId="13923"/>
    <cellStyle name="C￥AØ_laroux_1_Sheet1 14 20" xfId="13924"/>
    <cellStyle name="Ç¥ÁØ_laroux_1_Sheet1 14 20" xfId="13925"/>
    <cellStyle name="C￥AØ_laroux_1_Sheet1 14 21" xfId="13926"/>
    <cellStyle name="Ç¥ÁØ_laroux_1_Sheet1 14 21" xfId="13927"/>
    <cellStyle name="C￥AØ_laroux_1_Sheet1 14 22" xfId="13928"/>
    <cellStyle name="Ç¥ÁØ_laroux_1_Sheet1 14 22" xfId="13929"/>
    <cellStyle name="C￥AØ_laroux_1_Sheet1 14 23" xfId="13930"/>
    <cellStyle name="Ç¥ÁØ_laroux_1_Sheet1 14 23" xfId="13931"/>
    <cellStyle name="C￥AØ_laroux_1_Sheet1 14 24" xfId="13932"/>
    <cellStyle name="Ç¥ÁØ_laroux_1_Sheet1 14 24" xfId="13933"/>
    <cellStyle name="C￥AØ_laroux_1_Sheet1 14 25" xfId="13934"/>
    <cellStyle name="Ç¥ÁØ_laroux_1_Sheet1 14 25" xfId="13935"/>
    <cellStyle name="C￥AØ_laroux_1_Sheet1 14 26" xfId="13936"/>
    <cellStyle name="Ç¥ÁØ_laroux_1_Sheet1 14 26" xfId="13937"/>
    <cellStyle name="C￥AØ_laroux_1_Sheet1 14 27" xfId="13938"/>
    <cellStyle name="Ç¥ÁØ_laroux_1_Sheet1 14 27" xfId="13939"/>
    <cellStyle name="C￥AØ_laroux_1_Sheet1 14 28" xfId="13940"/>
    <cellStyle name="Ç¥ÁØ_laroux_1_Sheet1 14 28" xfId="13941"/>
    <cellStyle name="C￥AØ_laroux_1_Sheet1 14 29" xfId="13942"/>
    <cellStyle name="Ç¥ÁØ_laroux_1_Sheet1 14 29" xfId="13943"/>
    <cellStyle name="C￥AØ_laroux_1_Sheet1 14 3" xfId="13944"/>
    <cellStyle name="Ç¥ÁØ_laroux_1_Sheet1 14 3" xfId="13945"/>
    <cellStyle name="C￥AØ_laroux_1_Sheet1 14 30" xfId="13946"/>
    <cellStyle name="Ç¥ÁØ_laroux_1_Sheet1 14 30" xfId="13947"/>
    <cellStyle name="C￥AØ_laroux_1_Sheet1 14 31" xfId="13948"/>
    <cellStyle name="Ç¥ÁØ_laroux_1_Sheet1 14 31" xfId="13949"/>
    <cellStyle name="C￥AØ_laroux_1_Sheet1 14 32" xfId="13950"/>
    <cellStyle name="Ç¥ÁØ_laroux_1_Sheet1 14 32" xfId="13951"/>
    <cellStyle name="C￥AØ_laroux_1_Sheet1 14 33" xfId="13952"/>
    <cellStyle name="Ç¥ÁØ_laroux_1_Sheet1 14 33" xfId="13953"/>
    <cellStyle name="C￥AØ_laroux_1_Sheet1 14 34" xfId="13954"/>
    <cellStyle name="Ç¥ÁØ_laroux_1_Sheet1 14 34" xfId="13955"/>
    <cellStyle name="C￥AØ_laroux_1_Sheet1 14 35" xfId="13956"/>
    <cellStyle name="Ç¥ÁØ_laroux_1_Sheet1 14 35" xfId="13957"/>
    <cellStyle name="C￥AØ_laroux_1_Sheet1 14 36" xfId="13958"/>
    <cellStyle name="Ç¥ÁØ_laroux_1_Sheet1 14 36" xfId="13959"/>
    <cellStyle name="C￥AØ_laroux_1_Sheet1 14 37" xfId="13960"/>
    <cellStyle name="Ç¥ÁØ_laroux_1_Sheet1 14 37" xfId="13961"/>
    <cellStyle name="C￥AØ_laroux_1_Sheet1 14 38" xfId="13962"/>
    <cellStyle name="Ç¥ÁØ_laroux_1_Sheet1 14 38" xfId="13963"/>
    <cellStyle name="C￥AØ_laroux_1_Sheet1 14 39" xfId="13964"/>
    <cellStyle name="Ç¥ÁØ_laroux_1_Sheet1 14 39" xfId="13965"/>
    <cellStyle name="C￥AØ_laroux_1_Sheet1 14 4" xfId="13966"/>
    <cellStyle name="Ç¥ÁØ_laroux_1_Sheet1 14 4" xfId="13967"/>
    <cellStyle name="C￥AØ_laroux_1_Sheet1 14 40" xfId="13968"/>
    <cellStyle name="Ç¥ÁØ_laroux_1_Sheet1 14 40" xfId="13969"/>
    <cellStyle name="C￥AØ_laroux_1_Sheet1 14 41" xfId="13970"/>
    <cellStyle name="Ç¥ÁØ_laroux_1_Sheet1 14 41" xfId="13971"/>
    <cellStyle name="C￥AØ_laroux_1_Sheet1 14 42" xfId="13972"/>
    <cellStyle name="Ç¥ÁØ_laroux_1_Sheet1 14 42" xfId="13973"/>
    <cellStyle name="C￥AØ_laroux_1_Sheet1 14 43" xfId="13974"/>
    <cellStyle name="Ç¥ÁØ_laroux_1_Sheet1 14 43" xfId="13975"/>
    <cellStyle name="C￥AØ_laroux_1_Sheet1 14 44" xfId="13976"/>
    <cellStyle name="Ç¥ÁØ_laroux_1_Sheet1 14 44" xfId="13977"/>
    <cellStyle name="C￥AØ_laroux_1_Sheet1 14 45" xfId="13978"/>
    <cellStyle name="Ç¥ÁØ_laroux_1_Sheet1 14 45" xfId="13979"/>
    <cellStyle name="C￥AØ_laroux_1_Sheet1 14 46" xfId="13980"/>
    <cellStyle name="Ç¥ÁØ_laroux_1_Sheet1 14 46" xfId="13981"/>
    <cellStyle name="C￥AØ_laroux_1_Sheet1 14 47" xfId="13982"/>
    <cellStyle name="Ç¥ÁØ_laroux_1_Sheet1 14 47" xfId="13983"/>
    <cellStyle name="C￥AØ_laroux_1_Sheet1 14 48" xfId="13984"/>
    <cellStyle name="Ç¥ÁØ_laroux_1_Sheet1 14 48" xfId="13985"/>
    <cellStyle name="C￥AØ_laroux_1_Sheet1 14 49" xfId="13986"/>
    <cellStyle name="Ç¥ÁØ_laroux_1_Sheet1 14 49" xfId="13987"/>
    <cellStyle name="C￥AØ_laroux_1_Sheet1 14 5" xfId="13988"/>
    <cellStyle name="Ç¥ÁØ_laroux_1_Sheet1 14 5" xfId="13989"/>
    <cellStyle name="C￥AØ_laroux_1_Sheet1 14 6" xfId="13990"/>
    <cellStyle name="Ç¥ÁØ_laroux_1_Sheet1 14 6" xfId="13991"/>
    <cellStyle name="C￥AØ_laroux_1_Sheet1 14 7" xfId="13992"/>
    <cellStyle name="Ç¥ÁØ_laroux_1_Sheet1 14 7" xfId="13993"/>
    <cellStyle name="C￥AØ_laroux_1_Sheet1 14 8" xfId="13994"/>
    <cellStyle name="Ç¥ÁØ_laroux_1_Sheet1 14 8" xfId="13995"/>
    <cellStyle name="C￥AØ_laroux_1_Sheet1 14 9" xfId="13996"/>
    <cellStyle name="Ç¥ÁØ_laroux_1_Sheet1 14 9" xfId="13997"/>
    <cellStyle name="C￥AØ_laroux_1_Sheet1 15" xfId="2515"/>
    <cellStyle name="Ç¥ÁØ_laroux_1_Sheet1 15" xfId="2516"/>
    <cellStyle name="C￥AØ_laroux_1_Sheet1 16" xfId="2517"/>
    <cellStyle name="Ç¥ÁØ_laroux_1_Sheet1 16" xfId="2518"/>
    <cellStyle name="C￥AØ_laroux_1_Sheet1 17" xfId="2519"/>
    <cellStyle name="Ç¥ÁØ_laroux_1_Sheet1 17" xfId="2520"/>
    <cellStyle name="C￥AØ_laroux_1_Sheet1 18" xfId="2521"/>
    <cellStyle name="Ç¥ÁØ_laroux_1_Sheet1 18" xfId="2522"/>
    <cellStyle name="C￥AØ_laroux_1_Sheet1 19" xfId="2523"/>
    <cellStyle name="Ç¥ÁØ_laroux_1_Sheet1 19" xfId="2524"/>
    <cellStyle name="C￥AØ_laroux_1_Sheet1 2" xfId="2525"/>
    <cellStyle name="Ç¥ÁØ_laroux_1_Sheet1 2" xfId="2526"/>
    <cellStyle name="C￥AØ_laroux_1_Sheet1 20" xfId="2527"/>
    <cellStyle name="Ç¥ÁØ_laroux_1_Sheet1 20" xfId="2528"/>
    <cellStyle name="C￥AØ_laroux_1_Sheet1 21" xfId="2529"/>
    <cellStyle name="Ç¥ÁØ_laroux_1_Sheet1 21" xfId="2530"/>
    <cellStyle name="C￥AØ_laroux_1_Sheet1 22" xfId="2531"/>
    <cellStyle name="Ç¥ÁØ_laroux_1_Sheet1 22" xfId="2532"/>
    <cellStyle name="C￥AØ_laroux_1_Sheet1 23" xfId="2533"/>
    <cellStyle name="Ç¥ÁØ_laroux_1_Sheet1 23" xfId="2534"/>
    <cellStyle name="C￥AØ_laroux_1_Sheet1 24" xfId="2535"/>
    <cellStyle name="Ç¥ÁØ_laroux_1_Sheet1 24" xfId="2536"/>
    <cellStyle name="C￥AØ_laroux_1_Sheet1 25" xfId="2537"/>
    <cellStyle name="Ç¥ÁØ_laroux_1_Sheet1 25" xfId="2538"/>
    <cellStyle name="C￥AØ_laroux_1_Sheet1 26" xfId="2539"/>
    <cellStyle name="Ç¥ÁØ_laroux_1_Sheet1 26" xfId="2540"/>
    <cellStyle name="C￥AØ_laroux_1_Sheet1 27" xfId="2541"/>
    <cellStyle name="Ç¥ÁØ_laroux_1_Sheet1 27" xfId="2542"/>
    <cellStyle name="C￥AØ_laroux_1_Sheet1 28" xfId="2543"/>
    <cellStyle name="Ç¥ÁØ_laroux_1_Sheet1 28" xfId="2544"/>
    <cellStyle name="C￥AØ_laroux_1_Sheet1 29" xfId="2545"/>
    <cellStyle name="Ç¥ÁØ_laroux_1_Sheet1 29" xfId="2546"/>
    <cellStyle name="C￥AØ_laroux_1_Sheet1 3" xfId="2547"/>
    <cellStyle name="Ç¥ÁØ_laroux_1_Sheet1 3" xfId="2548"/>
    <cellStyle name="C￥AØ_laroux_1_Sheet1 30" xfId="2549"/>
    <cellStyle name="Ç¥ÁØ_laroux_1_Sheet1 30" xfId="2550"/>
    <cellStyle name="C￥AØ_laroux_1_Sheet1 31" xfId="2551"/>
    <cellStyle name="Ç¥ÁØ_laroux_1_Sheet1 31" xfId="2552"/>
    <cellStyle name="C￥AØ_laroux_1_Sheet1 32" xfId="2553"/>
    <cellStyle name="Ç¥ÁØ_laroux_1_Sheet1 32" xfId="2554"/>
    <cellStyle name="C￥AØ_laroux_1_Sheet1 33" xfId="2555"/>
    <cellStyle name="Ç¥ÁØ_laroux_1_Sheet1 33" xfId="2556"/>
    <cellStyle name="C￥AØ_laroux_1_Sheet1 34" xfId="2557"/>
    <cellStyle name="Ç¥ÁØ_laroux_1_Sheet1 34" xfId="2558"/>
    <cellStyle name="C￥AØ_laroux_1_Sheet1 35" xfId="2559"/>
    <cellStyle name="Ç¥ÁØ_laroux_1_Sheet1 35" xfId="2560"/>
    <cellStyle name="C￥AØ_laroux_1_Sheet1 36" xfId="2561"/>
    <cellStyle name="Ç¥ÁØ_laroux_1_Sheet1 36" xfId="2562"/>
    <cellStyle name="C￥AØ_laroux_1_Sheet1 37" xfId="2563"/>
    <cellStyle name="Ç¥ÁØ_laroux_1_Sheet1 37" xfId="2564"/>
    <cellStyle name="C￥AØ_laroux_1_Sheet1 38" xfId="2565"/>
    <cellStyle name="Ç¥ÁØ_laroux_1_Sheet1 38" xfId="2566"/>
    <cellStyle name="C￥AØ_laroux_1_Sheet1 39" xfId="2567"/>
    <cellStyle name="Ç¥ÁØ_laroux_1_Sheet1 39" xfId="2568"/>
    <cellStyle name="C￥AØ_laroux_1_Sheet1 4" xfId="2569"/>
    <cellStyle name="Ç¥ÁØ_laroux_1_Sheet1 4" xfId="2570"/>
    <cellStyle name="C￥AØ_laroux_1_Sheet1 40" xfId="2571"/>
    <cellStyle name="Ç¥ÁØ_laroux_1_Sheet1 40" xfId="2572"/>
    <cellStyle name="C￥AØ_laroux_1_Sheet1 41" xfId="2573"/>
    <cellStyle name="Ç¥ÁØ_laroux_1_Sheet1 41" xfId="2574"/>
    <cellStyle name="C￥AØ_laroux_1_Sheet1 5" xfId="2575"/>
    <cellStyle name="Ç¥ÁØ_laroux_1_Sheet1 5" xfId="2576"/>
    <cellStyle name="C￥AØ_laroux_1_Sheet1 6" xfId="2577"/>
    <cellStyle name="Ç¥ÁØ_laroux_1_Sheet1 6" xfId="2578"/>
    <cellStyle name="C￥AØ_laroux_1_Sheet1 7" xfId="2579"/>
    <cellStyle name="Ç¥ÁØ_laroux_1_Sheet1 7" xfId="2580"/>
    <cellStyle name="C￥AØ_laroux_1_Sheet1 8" xfId="2581"/>
    <cellStyle name="Ç¥ÁØ_laroux_1_Sheet1 8" xfId="2582"/>
    <cellStyle name="C￥AØ_laroux_1_Sheet1 9" xfId="2583"/>
    <cellStyle name="Ç¥ÁØ_laroux_1_Sheet1 9" xfId="2584"/>
    <cellStyle name="C￥AØ_laroux_2" xfId="342"/>
    <cellStyle name="Ç¥ÁØ_laroux_2" xfId="343"/>
    <cellStyle name="C￥AØ_laroux_2 10" xfId="2585"/>
    <cellStyle name="Ç¥ÁØ_laroux_2 10" xfId="2586"/>
    <cellStyle name="C￥AØ_laroux_2 11" xfId="2587"/>
    <cellStyle name="Ç¥ÁØ_laroux_2 11" xfId="2588"/>
    <cellStyle name="C￥AØ_laroux_2 12" xfId="2589"/>
    <cellStyle name="Ç¥ÁØ_laroux_2 12" xfId="2590"/>
    <cellStyle name="C￥AØ_laroux_2 12 10" xfId="3509"/>
    <cellStyle name="Ç¥ÁØ_laroux_2 13" xfId="2591"/>
    <cellStyle name="C￥AØ_laroux_2 14" xfId="2592"/>
    <cellStyle name="Ç¥ÁØ_laroux_2 14" xfId="2593"/>
    <cellStyle name="C￥AØ_laroux_2 14 10" xfId="13998"/>
    <cellStyle name="Ç¥ÁØ_laroux_2 14 10" xfId="13999"/>
    <cellStyle name="C￥AØ_laroux_2 14 11" xfId="14000"/>
    <cellStyle name="Ç¥ÁØ_laroux_2 14 11" xfId="14001"/>
    <cellStyle name="C￥AØ_laroux_2 14 12" xfId="14002"/>
    <cellStyle name="Ç¥ÁØ_laroux_2 14 12" xfId="14003"/>
    <cellStyle name="C￥AØ_laroux_2 14 13" xfId="14004"/>
    <cellStyle name="Ç¥ÁØ_laroux_2 14 13" xfId="14005"/>
    <cellStyle name="C￥AØ_laroux_2 14 14" xfId="14006"/>
    <cellStyle name="Ç¥ÁØ_laroux_2 14 14" xfId="14007"/>
    <cellStyle name="C￥AØ_laroux_2 14 15" xfId="14008"/>
    <cellStyle name="Ç¥ÁØ_laroux_2 14 15" xfId="14009"/>
    <cellStyle name="C￥AØ_laroux_2 14 16" xfId="14010"/>
    <cellStyle name="Ç¥ÁØ_laroux_2 14 16" xfId="14011"/>
    <cellStyle name="C￥AØ_laroux_2 14 17" xfId="14012"/>
    <cellStyle name="Ç¥ÁØ_laroux_2 14 17" xfId="14013"/>
    <cellStyle name="C￥AØ_laroux_2 14 18" xfId="14014"/>
    <cellStyle name="Ç¥ÁØ_laroux_2 14 18" xfId="14015"/>
    <cellStyle name="C￥AØ_laroux_2 14 19" xfId="14016"/>
    <cellStyle name="Ç¥ÁØ_laroux_2 14 19" xfId="14017"/>
    <cellStyle name="C￥AØ_laroux_2 14 2" xfId="14018"/>
    <cellStyle name="Ç¥ÁØ_laroux_2 14 2" xfId="14019"/>
    <cellStyle name="C￥AØ_laroux_2 14 20" xfId="14020"/>
    <cellStyle name="Ç¥ÁØ_laroux_2 14 20" xfId="14021"/>
    <cellStyle name="C￥AØ_laroux_2 14 21" xfId="14022"/>
    <cellStyle name="Ç¥ÁØ_laroux_2 14 21" xfId="14023"/>
    <cellStyle name="C￥AØ_laroux_2 14 22" xfId="14024"/>
    <cellStyle name="Ç¥ÁØ_laroux_2 14 22" xfId="14025"/>
    <cellStyle name="C￥AØ_laroux_2 14 23" xfId="14026"/>
    <cellStyle name="Ç¥ÁØ_laroux_2 14 23" xfId="14027"/>
    <cellStyle name="C￥AØ_laroux_2 14 24" xfId="14028"/>
    <cellStyle name="Ç¥ÁØ_laroux_2 14 24" xfId="14029"/>
    <cellStyle name="C￥AØ_laroux_2 14 25" xfId="14030"/>
    <cellStyle name="Ç¥ÁØ_laroux_2 14 25" xfId="14031"/>
    <cellStyle name="C￥AØ_laroux_2 14 26" xfId="14032"/>
    <cellStyle name="Ç¥ÁØ_laroux_2 14 26" xfId="14033"/>
    <cellStyle name="C￥AØ_laroux_2 14 27" xfId="14034"/>
    <cellStyle name="Ç¥ÁØ_laroux_2 14 27" xfId="14035"/>
    <cellStyle name="C￥AØ_laroux_2 14 28" xfId="14036"/>
    <cellStyle name="Ç¥ÁØ_laroux_2 14 28" xfId="14037"/>
    <cellStyle name="C￥AØ_laroux_2 14 29" xfId="14038"/>
    <cellStyle name="Ç¥ÁØ_laroux_2 14 29" xfId="14039"/>
    <cellStyle name="C￥AØ_laroux_2 14 3" xfId="14040"/>
    <cellStyle name="Ç¥ÁØ_laroux_2 14 3" xfId="14041"/>
    <cellStyle name="C￥AØ_laroux_2 14 30" xfId="14042"/>
    <cellStyle name="Ç¥ÁØ_laroux_2 14 30" xfId="14043"/>
    <cellStyle name="C￥AØ_laroux_2 14 31" xfId="14044"/>
    <cellStyle name="Ç¥ÁØ_laroux_2 14 31" xfId="14045"/>
    <cellStyle name="C￥AØ_laroux_2 14 32" xfId="14046"/>
    <cellStyle name="Ç¥ÁØ_laroux_2 14 32" xfId="14047"/>
    <cellStyle name="C￥AØ_laroux_2 14 33" xfId="14048"/>
    <cellStyle name="Ç¥ÁØ_laroux_2 14 33" xfId="14049"/>
    <cellStyle name="C￥AØ_laroux_2 14 34" xfId="14050"/>
    <cellStyle name="Ç¥ÁØ_laroux_2 14 34" xfId="14051"/>
    <cellStyle name="C￥AØ_laroux_2 14 35" xfId="14052"/>
    <cellStyle name="Ç¥ÁØ_laroux_2 14 35" xfId="14053"/>
    <cellStyle name="C￥AØ_laroux_2 14 36" xfId="14054"/>
    <cellStyle name="Ç¥ÁØ_laroux_2 14 36" xfId="14055"/>
    <cellStyle name="C￥AØ_laroux_2 14 37" xfId="14056"/>
    <cellStyle name="Ç¥ÁØ_laroux_2 14 37" xfId="14057"/>
    <cellStyle name="C￥AØ_laroux_2 14 38" xfId="14058"/>
    <cellStyle name="Ç¥ÁØ_laroux_2 14 38" xfId="14059"/>
    <cellStyle name="C￥AØ_laroux_2 14 39" xfId="14060"/>
    <cellStyle name="Ç¥ÁØ_laroux_2 14 39" xfId="14061"/>
    <cellStyle name="C￥AØ_laroux_2 14 4" xfId="14062"/>
    <cellStyle name="Ç¥ÁØ_laroux_2 14 4" xfId="14063"/>
    <cellStyle name="C￥AØ_laroux_2 14 40" xfId="14064"/>
    <cellStyle name="Ç¥ÁØ_laroux_2 14 40" xfId="14065"/>
    <cellStyle name="C￥AØ_laroux_2 14 41" xfId="14066"/>
    <cellStyle name="Ç¥ÁØ_laroux_2 14 41" xfId="14067"/>
    <cellStyle name="C￥AØ_laroux_2 14 42" xfId="14068"/>
    <cellStyle name="Ç¥ÁØ_laroux_2 14 42" xfId="14069"/>
    <cellStyle name="C￥AØ_laroux_2 14 43" xfId="14070"/>
    <cellStyle name="Ç¥ÁØ_laroux_2 14 43" xfId="14071"/>
    <cellStyle name="C￥AØ_laroux_2 14 44" xfId="14072"/>
    <cellStyle name="Ç¥ÁØ_laroux_2 14 44" xfId="14073"/>
    <cellStyle name="C￥AØ_laroux_2 14 45" xfId="14074"/>
    <cellStyle name="Ç¥ÁØ_laroux_2 14 45" xfId="14075"/>
    <cellStyle name="C￥AØ_laroux_2 14 46" xfId="14076"/>
    <cellStyle name="Ç¥ÁØ_laroux_2 14 46" xfId="14077"/>
    <cellStyle name="C￥AØ_laroux_2 14 47" xfId="14078"/>
    <cellStyle name="Ç¥ÁØ_laroux_2 14 47" xfId="14079"/>
    <cellStyle name="C￥AØ_laroux_2 14 48" xfId="14080"/>
    <cellStyle name="Ç¥ÁØ_laroux_2 14 48" xfId="14081"/>
    <cellStyle name="C￥AØ_laroux_2 14 49" xfId="14082"/>
    <cellStyle name="Ç¥ÁØ_laroux_2 14 49" xfId="14083"/>
    <cellStyle name="C￥AØ_laroux_2 14 5" xfId="14084"/>
    <cellStyle name="Ç¥ÁØ_laroux_2 14 5" xfId="14085"/>
    <cellStyle name="C￥AØ_laroux_2 14 6" xfId="14086"/>
    <cellStyle name="Ç¥ÁØ_laroux_2 14 6" xfId="14087"/>
    <cellStyle name="C￥AØ_laroux_2 14 7" xfId="14088"/>
    <cellStyle name="Ç¥ÁØ_laroux_2 14 7" xfId="14089"/>
    <cellStyle name="C￥AØ_laroux_2 14 8" xfId="14090"/>
    <cellStyle name="Ç¥ÁØ_laroux_2 14 8" xfId="14091"/>
    <cellStyle name="C￥AØ_laroux_2 14 9" xfId="14092"/>
    <cellStyle name="Ç¥ÁØ_laroux_2 14 9" xfId="14093"/>
    <cellStyle name="C￥AØ_laroux_2 15" xfId="2594"/>
    <cellStyle name="Ç¥ÁØ_laroux_2 15" xfId="2595"/>
    <cellStyle name="C￥AØ_laroux_2 16" xfId="2596"/>
    <cellStyle name="Ç¥ÁØ_laroux_2 16" xfId="2597"/>
    <cellStyle name="C￥AØ_laroux_2 17" xfId="2598"/>
    <cellStyle name="Ç¥ÁØ_laroux_2 17" xfId="2599"/>
    <cellStyle name="C￥AØ_laroux_2 18" xfId="2600"/>
    <cellStyle name="Ç¥ÁØ_laroux_2 18" xfId="2601"/>
    <cellStyle name="C￥AØ_laroux_2 19" xfId="2602"/>
    <cellStyle name="Ç¥ÁØ_laroux_2 19" xfId="2603"/>
    <cellStyle name="C￥AØ_laroux_2 2" xfId="2604"/>
    <cellStyle name="Ç¥ÁØ_laroux_2 2" xfId="2605"/>
    <cellStyle name="C￥AØ_laroux_2 20" xfId="2606"/>
    <cellStyle name="Ç¥ÁØ_laroux_2 20" xfId="2607"/>
    <cellStyle name="C￥AØ_laroux_2 21" xfId="2608"/>
    <cellStyle name="Ç¥ÁØ_laroux_2 21" xfId="2609"/>
    <cellStyle name="C￥AØ_laroux_2 22" xfId="2610"/>
    <cellStyle name="Ç¥ÁØ_laroux_2 22" xfId="2611"/>
    <cellStyle name="C￥AØ_laroux_2 23" xfId="2612"/>
    <cellStyle name="Ç¥ÁØ_laroux_2 23" xfId="2613"/>
    <cellStyle name="C￥AØ_laroux_2 24" xfId="2614"/>
    <cellStyle name="Ç¥ÁØ_laroux_2 24" xfId="2615"/>
    <cellStyle name="C￥AØ_laroux_2 25" xfId="2616"/>
    <cellStyle name="Ç¥ÁØ_laroux_2 25" xfId="2617"/>
    <cellStyle name="C￥AØ_laroux_2 26" xfId="2618"/>
    <cellStyle name="Ç¥ÁØ_laroux_2 26" xfId="2619"/>
    <cellStyle name="C￥AØ_laroux_2 27" xfId="2620"/>
    <cellStyle name="Ç¥ÁØ_laroux_2 27" xfId="2621"/>
    <cellStyle name="C￥AØ_laroux_2 28" xfId="2622"/>
    <cellStyle name="Ç¥ÁØ_laroux_2 28" xfId="2623"/>
    <cellStyle name="C￥AØ_laroux_2 29" xfId="2624"/>
    <cellStyle name="Ç¥ÁØ_laroux_2 29" xfId="2625"/>
    <cellStyle name="C￥AØ_laroux_2 3" xfId="2626"/>
    <cellStyle name="Ç¥ÁØ_laroux_2 3" xfId="2627"/>
    <cellStyle name="C￥AØ_laroux_2 30" xfId="2628"/>
    <cellStyle name="Ç¥ÁØ_laroux_2 30" xfId="2629"/>
    <cellStyle name="C￥AØ_laroux_2 31" xfId="2630"/>
    <cellStyle name="Ç¥ÁØ_laroux_2 31" xfId="2631"/>
    <cellStyle name="C￥AØ_laroux_2 32" xfId="2632"/>
    <cellStyle name="Ç¥ÁØ_laroux_2 32" xfId="2633"/>
    <cellStyle name="C￥AØ_laroux_2 33" xfId="2634"/>
    <cellStyle name="Ç¥ÁØ_laroux_2 33" xfId="2635"/>
    <cellStyle name="C￥AØ_laroux_2 34" xfId="2636"/>
    <cellStyle name="Ç¥ÁØ_laroux_2 34" xfId="2637"/>
    <cellStyle name="C￥AØ_laroux_2 35" xfId="2638"/>
    <cellStyle name="Ç¥ÁØ_laroux_2 35" xfId="2639"/>
    <cellStyle name="C￥AØ_laroux_2 36" xfId="2640"/>
    <cellStyle name="Ç¥ÁØ_laroux_2 36" xfId="2641"/>
    <cellStyle name="C￥AØ_laroux_2 37" xfId="2642"/>
    <cellStyle name="Ç¥ÁØ_laroux_2 37" xfId="2643"/>
    <cellStyle name="C￥AØ_laroux_2 38" xfId="2644"/>
    <cellStyle name="Ç¥ÁØ_laroux_2 38" xfId="2645"/>
    <cellStyle name="C￥AØ_laroux_2 39" xfId="2646"/>
    <cellStyle name="Ç¥ÁØ_laroux_2 39" xfId="2647"/>
    <cellStyle name="C￥AØ_laroux_2 4" xfId="2648"/>
    <cellStyle name="Ç¥ÁØ_laroux_2 4" xfId="2649"/>
    <cellStyle name="C￥AØ_laroux_2 40" xfId="2650"/>
    <cellStyle name="Ç¥ÁØ_laroux_2 40" xfId="2651"/>
    <cellStyle name="C￥AØ_laroux_2 41" xfId="2652"/>
    <cellStyle name="Ç¥ÁØ_laroux_2 41" xfId="2653"/>
    <cellStyle name="C￥AØ_laroux_2 5" xfId="2654"/>
    <cellStyle name="Ç¥ÁØ_laroux_2 5" xfId="2655"/>
    <cellStyle name="C￥AØ_laroux_2 6" xfId="2656"/>
    <cellStyle name="Ç¥ÁØ_laroux_2 6" xfId="2657"/>
    <cellStyle name="C￥AØ_laroux_2 7" xfId="2658"/>
    <cellStyle name="Ç¥ÁØ_laroux_2 7" xfId="2659"/>
    <cellStyle name="C￥AØ_laroux_2 8" xfId="2660"/>
    <cellStyle name="Ç¥ÁØ_laroux_2 8" xfId="2661"/>
    <cellStyle name="C￥AØ_laroux_2 9" xfId="2662"/>
    <cellStyle name="Ç¥ÁØ_laroux_2 9" xfId="2663"/>
    <cellStyle name="C￥AØ_laroux_2_Sheet1" xfId="344"/>
    <cellStyle name="Ç¥ÁØ_laroux_2_Sheet1" xfId="345"/>
    <cellStyle name="C￥AØ_laroux_2_Sheet1 10" xfId="2664"/>
    <cellStyle name="Ç¥ÁØ_laroux_2_Sheet1 10" xfId="2665"/>
    <cellStyle name="C￥AØ_laroux_2_Sheet1 11" xfId="2666"/>
    <cellStyle name="Ç¥ÁØ_laroux_2_Sheet1 11" xfId="2667"/>
    <cellStyle name="C￥AØ_laroux_2_Sheet1 12" xfId="2668"/>
    <cellStyle name="Ç¥ÁØ_laroux_2_Sheet1 12" xfId="2669"/>
    <cellStyle name="C￥AØ_laroux_2_Sheet1 13" xfId="2670"/>
    <cellStyle name="Ç¥ÁØ_laroux_2_Sheet1 13" xfId="2671"/>
    <cellStyle name="C￥AØ_laroux_2_Sheet1 14" xfId="2672"/>
    <cellStyle name="Ç¥ÁØ_laroux_2_Sheet1 14" xfId="2673"/>
    <cellStyle name="C￥AØ_laroux_2_Sheet1 14 10" xfId="14094"/>
    <cellStyle name="Ç¥ÁØ_laroux_2_Sheet1 14 10" xfId="14095"/>
    <cellStyle name="C￥AØ_laroux_2_Sheet1 14 11" xfId="14096"/>
    <cellStyle name="Ç¥ÁØ_laroux_2_Sheet1 14 11" xfId="14097"/>
    <cellStyle name="C￥AØ_laroux_2_Sheet1 14 12" xfId="14098"/>
    <cellStyle name="Ç¥ÁØ_laroux_2_Sheet1 14 12" xfId="14099"/>
    <cellStyle name="C￥AØ_laroux_2_Sheet1 14 13" xfId="14100"/>
    <cellStyle name="Ç¥ÁØ_laroux_2_Sheet1 14 13" xfId="14101"/>
    <cellStyle name="C￥AØ_laroux_2_Sheet1 14 14" xfId="14102"/>
    <cellStyle name="Ç¥ÁØ_laroux_2_Sheet1 14 14" xfId="14103"/>
    <cellStyle name="C￥AØ_laroux_2_Sheet1 14 15" xfId="14104"/>
    <cellStyle name="Ç¥ÁØ_laroux_2_Sheet1 14 15" xfId="14105"/>
    <cellStyle name="C￥AØ_laroux_2_Sheet1 14 16" xfId="14106"/>
    <cellStyle name="Ç¥ÁØ_laroux_2_Sheet1 14 16" xfId="14107"/>
    <cellStyle name="C￥AØ_laroux_2_Sheet1 14 17" xfId="14108"/>
    <cellStyle name="Ç¥ÁØ_laroux_2_Sheet1 14 17" xfId="14109"/>
    <cellStyle name="C￥AØ_laroux_2_Sheet1 14 18" xfId="14110"/>
    <cellStyle name="Ç¥ÁØ_laroux_2_Sheet1 14 18" xfId="14111"/>
    <cellStyle name="C￥AØ_laroux_2_Sheet1 14 19" xfId="14112"/>
    <cellStyle name="Ç¥ÁØ_laroux_2_Sheet1 14 19" xfId="14113"/>
    <cellStyle name="C￥AØ_laroux_2_Sheet1 14 2" xfId="14114"/>
    <cellStyle name="Ç¥ÁØ_laroux_2_Sheet1 14 2" xfId="14115"/>
    <cellStyle name="C￥AØ_laroux_2_Sheet1 14 20" xfId="14116"/>
    <cellStyle name="Ç¥ÁØ_laroux_2_Sheet1 14 20" xfId="14117"/>
    <cellStyle name="C￥AØ_laroux_2_Sheet1 14 21" xfId="14118"/>
    <cellStyle name="Ç¥ÁØ_laroux_2_Sheet1 14 21" xfId="14119"/>
    <cellStyle name="C￥AØ_laroux_2_Sheet1 14 22" xfId="14120"/>
    <cellStyle name="Ç¥ÁØ_laroux_2_Sheet1 14 22" xfId="14121"/>
    <cellStyle name="C￥AØ_laroux_2_Sheet1 14 23" xfId="14122"/>
    <cellStyle name="Ç¥ÁØ_laroux_2_Sheet1 14 23" xfId="14123"/>
    <cellStyle name="C￥AØ_laroux_2_Sheet1 14 24" xfId="14124"/>
    <cellStyle name="Ç¥ÁØ_laroux_2_Sheet1 14 24" xfId="14125"/>
    <cellStyle name="C￥AØ_laroux_2_Sheet1 14 25" xfId="14126"/>
    <cellStyle name="Ç¥ÁØ_laroux_2_Sheet1 14 25" xfId="14127"/>
    <cellStyle name="C￥AØ_laroux_2_Sheet1 14 26" xfId="14128"/>
    <cellStyle name="Ç¥ÁØ_laroux_2_Sheet1 14 26" xfId="14129"/>
    <cellStyle name="C￥AØ_laroux_2_Sheet1 14 27" xfId="14130"/>
    <cellStyle name="Ç¥ÁØ_laroux_2_Sheet1 14 27" xfId="14131"/>
    <cellStyle name="C￥AØ_laroux_2_Sheet1 14 28" xfId="14132"/>
    <cellStyle name="Ç¥ÁØ_laroux_2_Sheet1 14 28" xfId="14133"/>
    <cellStyle name="C￥AØ_laroux_2_Sheet1 14 29" xfId="14134"/>
    <cellStyle name="Ç¥ÁØ_laroux_2_Sheet1 14 29" xfId="14135"/>
    <cellStyle name="C￥AØ_laroux_2_Sheet1 14 3" xfId="14136"/>
    <cellStyle name="Ç¥ÁØ_laroux_2_Sheet1 14 3" xfId="14137"/>
    <cellStyle name="C￥AØ_laroux_2_Sheet1 14 30" xfId="14138"/>
    <cellStyle name="Ç¥ÁØ_laroux_2_Sheet1 14 30" xfId="14139"/>
    <cellStyle name="C￥AØ_laroux_2_Sheet1 14 31" xfId="14140"/>
    <cellStyle name="Ç¥ÁØ_laroux_2_Sheet1 14 31" xfId="14141"/>
    <cellStyle name="C￥AØ_laroux_2_Sheet1 14 32" xfId="14142"/>
    <cellStyle name="Ç¥ÁØ_laroux_2_Sheet1 14 32" xfId="14143"/>
    <cellStyle name="C￥AØ_laroux_2_Sheet1 14 33" xfId="14144"/>
    <cellStyle name="Ç¥ÁØ_laroux_2_Sheet1 14 33" xfId="14145"/>
    <cellStyle name="C￥AØ_laroux_2_Sheet1 14 34" xfId="14146"/>
    <cellStyle name="Ç¥ÁØ_laroux_2_Sheet1 14 34" xfId="14147"/>
    <cellStyle name="C￥AØ_laroux_2_Sheet1 14 35" xfId="14148"/>
    <cellStyle name="Ç¥ÁØ_laroux_2_Sheet1 14 35" xfId="14149"/>
    <cellStyle name="C￥AØ_laroux_2_Sheet1 14 36" xfId="14150"/>
    <cellStyle name="Ç¥ÁØ_laroux_2_Sheet1 14 36" xfId="14151"/>
    <cellStyle name="C￥AØ_laroux_2_Sheet1 14 37" xfId="14152"/>
    <cellStyle name="Ç¥ÁØ_laroux_2_Sheet1 14 37" xfId="14153"/>
    <cellStyle name="C￥AØ_laroux_2_Sheet1 14 38" xfId="14154"/>
    <cellStyle name="Ç¥ÁØ_laroux_2_Sheet1 14 38" xfId="14155"/>
    <cellStyle name="C￥AØ_laroux_2_Sheet1 14 39" xfId="14156"/>
    <cellStyle name="Ç¥ÁØ_laroux_2_Sheet1 14 39" xfId="14157"/>
    <cellStyle name="C￥AØ_laroux_2_Sheet1 14 4" xfId="14158"/>
    <cellStyle name="Ç¥ÁØ_laroux_2_Sheet1 14 4" xfId="14159"/>
    <cellStyle name="C￥AØ_laroux_2_Sheet1 14 40" xfId="14160"/>
    <cellStyle name="Ç¥ÁØ_laroux_2_Sheet1 14 40" xfId="14161"/>
    <cellStyle name="C￥AØ_laroux_2_Sheet1 14 41" xfId="14162"/>
    <cellStyle name="Ç¥ÁØ_laroux_2_Sheet1 14 41" xfId="14163"/>
    <cellStyle name="C￥AØ_laroux_2_Sheet1 14 42" xfId="14164"/>
    <cellStyle name="Ç¥ÁØ_laroux_2_Sheet1 14 42" xfId="14165"/>
    <cellStyle name="C￥AØ_laroux_2_Sheet1 14 43" xfId="14166"/>
    <cellStyle name="Ç¥ÁØ_laroux_2_Sheet1 14 43" xfId="14167"/>
    <cellStyle name="C￥AØ_laroux_2_Sheet1 14 44" xfId="14168"/>
    <cellStyle name="Ç¥ÁØ_laroux_2_Sheet1 14 44" xfId="14169"/>
    <cellStyle name="C￥AØ_laroux_2_Sheet1 14 45" xfId="14170"/>
    <cellStyle name="Ç¥ÁØ_laroux_2_Sheet1 14 45" xfId="14171"/>
    <cellStyle name="C￥AØ_laroux_2_Sheet1 14 46" xfId="14172"/>
    <cellStyle name="Ç¥ÁØ_laroux_2_Sheet1 14 46" xfId="14173"/>
    <cellStyle name="C￥AØ_laroux_2_Sheet1 14 47" xfId="14174"/>
    <cellStyle name="Ç¥ÁØ_laroux_2_Sheet1 14 47" xfId="14175"/>
    <cellStyle name="C￥AØ_laroux_2_Sheet1 14 48" xfId="14176"/>
    <cellStyle name="Ç¥ÁØ_laroux_2_Sheet1 14 48" xfId="14177"/>
    <cellStyle name="C￥AØ_laroux_2_Sheet1 14 49" xfId="14178"/>
    <cellStyle name="Ç¥ÁØ_laroux_2_Sheet1 14 49" xfId="14179"/>
    <cellStyle name="C￥AØ_laroux_2_Sheet1 14 5" xfId="14180"/>
    <cellStyle name="Ç¥ÁØ_laroux_2_Sheet1 14 5" xfId="14181"/>
    <cellStyle name="C￥AØ_laroux_2_Sheet1 14 6" xfId="14182"/>
    <cellStyle name="Ç¥ÁØ_laroux_2_Sheet1 14 6" xfId="14183"/>
    <cellStyle name="C￥AØ_laroux_2_Sheet1 14 7" xfId="14184"/>
    <cellStyle name="Ç¥ÁØ_laroux_2_Sheet1 14 7" xfId="14185"/>
    <cellStyle name="C￥AØ_laroux_2_Sheet1 14 8" xfId="14186"/>
    <cellStyle name="Ç¥ÁØ_laroux_2_Sheet1 14 8" xfId="14187"/>
    <cellStyle name="C￥AØ_laroux_2_Sheet1 14 9" xfId="14188"/>
    <cellStyle name="Ç¥ÁØ_laroux_2_Sheet1 14 9" xfId="14189"/>
    <cellStyle name="C￥AØ_laroux_2_Sheet1 15" xfId="2674"/>
    <cellStyle name="Ç¥ÁØ_laroux_2_Sheet1 15" xfId="2675"/>
    <cellStyle name="C￥AØ_laroux_2_Sheet1 16" xfId="2676"/>
    <cellStyle name="Ç¥ÁØ_laroux_2_Sheet1 16" xfId="2677"/>
    <cellStyle name="C￥AØ_laroux_2_Sheet1 17" xfId="2678"/>
    <cellStyle name="Ç¥ÁØ_laroux_2_Sheet1 17" xfId="2679"/>
    <cellStyle name="C￥AØ_laroux_2_Sheet1 18" xfId="2680"/>
    <cellStyle name="Ç¥ÁØ_laroux_2_Sheet1 18" xfId="2681"/>
    <cellStyle name="C￥AØ_laroux_2_Sheet1 19" xfId="2682"/>
    <cellStyle name="Ç¥ÁØ_laroux_2_Sheet1 19" xfId="2683"/>
    <cellStyle name="C￥AØ_laroux_2_Sheet1 2" xfId="2684"/>
    <cellStyle name="Ç¥ÁØ_laroux_2_Sheet1 2" xfId="2685"/>
    <cellStyle name="C￥AØ_laroux_2_Sheet1 20" xfId="2686"/>
    <cellStyle name="Ç¥ÁØ_laroux_2_Sheet1 20" xfId="2687"/>
    <cellStyle name="C￥AØ_laroux_2_Sheet1 21" xfId="2688"/>
    <cellStyle name="Ç¥ÁØ_laroux_2_Sheet1 21" xfId="2689"/>
    <cellStyle name="C￥AØ_laroux_2_Sheet1 22" xfId="2690"/>
    <cellStyle name="Ç¥ÁØ_laroux_2_Sheet1 22" xfId="2691"/>
    <cellStyle name="C￥AØ_laroux_2_Sheet1 23" xfId="2692"/>
    <cellStyle name="Ç¥ÁØ_laroux_2_Sheet1 23" xfId="2693"/>
    <cellStyle name="C￥AØ_laroux_2_Sheet1 24" xfId="2694"/>
    <cellStyle name="Ç¥ÁØ_laroux_2_Sheet1 24" xfId="2695"/>
    <cellStyle name="C￥AØ_laroux_2_Sheet1 25" xfId="2696"/>
    <cellStyle name="Ç¥ÁØ_laroux_2_Sheet1 25" xfId="2697"/>
    <cellStyle name="C￥AØ_laroux_2_Sheet1 26" xfId="2698"/>
    <cellStyle name="Ç¥ÁØ_laroux_2_Sheet1 26" xfId="2699"/>
    <cellStyle name="C￥AØ_laroux_2_Sheet1 27" xfId="2700"/>
    <cellStyle name="Ç¥ÁØ_laroux_2_Sheet1 27" xfId="2701"/>
    <cellStyle name="C￥AØ_laroux_2_Sheet1 28" xfId="2702"/>
    <cellStyle name="Ç¥ÁØ_laroux_2_Sheet1 28" xfId="2703"/>
    <cellStyle name="C￥AØ_laroux_2_Sheet1 29" xfId="2704"/>
    <cellStyle name="Ç¥ÁØ_laroux_2_Sheet1 29" xfId="2705"/>
    <cellStyle name="C￥AØ_laroux_2_Sheet1 3" xfId="2706"/>
    <cellStyle name="Ç¥ÁØ_laroux_2_Sheet1 3" xfId="2707"/>
    <cellStyle name="C￥AØ_laroux_2_Sheet1 30" xfId="2708"/>
    <cellStyle name="Ç¥ÁØ_laroux_2_Sheet1 30" xfId="2709"/>
    <cellStyle name="C￥AØ_laroux_2_Sheet1 31" xfId="2710"/>
    <cellStyle name="Ç¥ÁØ_laroux_2_Sheet1 31" xfId="2711"/>
    <cellStyle name="C￥AØ_laroux_2_Sheet1 32" xfId="2712"/>
    <cellStyle name="Ç¥ÁØ_laroux_2_Sheet1 32" xfId="2713"/>
    <cellStyle name="C￥AØ_laroux_2_Sheet1 33" xfId="2714"/>
    <cellStyle name="Ç¥ÁØ_laroux_2_Sheet1 33" xfId="2715"/>
    <cellStyle name="C￥AØ_laroux_2_Sheet1 34" xfId="2716"/>
    <cellStyle name="Ç¥ÁØ_laroux_2_Sheet1 34" xfId="2717"/>
    <cellStyle name="C￥AØ_laroux_2_Sheet1 35" xfId="2718"/>
    <cellStyle name="Ç¥ÁØ_laroux_2_Sheet1 35" xfId="2719"/>
    <cellStyle name="C￥AØ_laroux_2_Sheet1 36" xfId="2720"/>
    <cellStyle name="Ç¥ÁØ_laroux_2_Sheet1 36" xfId="2721"/>
    <cellStyle name="C￥AØ_laroux_2_Sheet1 37" xfId="2722"/>
    <cellStyle name="Ç¥ÁØ_laroux_2_Sheet1 37" xfId="2723"/>
    <cellStyle name="C￥AØ_laroux_2_Sheet1 38" xfId="2724"/>
    <cellStyle name="Ç¥ÁØ_laroux_2_Sheet1 38" xfId="2725"/>
    <cellStyle name="C￥AØ_laroux_2_Sheet1 39" xfId="2726"/>
    <cellStyle name="Ç¥ÁØ_laroux_2_Sheet1 39" xfId="2727"/>
    <cellStyle name="C￥AØ_laroux_2_Sheet1 4" xfId="2728"/>
    <cellStyle name="Ç¥ÁØ_laroux_2_Sheet1 4" xfId="2729"/>
    <cellStyle name="C￥AØ_laroux_2_Sheet1 40" xfId="2730"/>
    <cellStyle name="Ç¥ÁØ_laroux_2_Sheet1 40" xfId="2731"/>
    <cellStyle name="C￥AØ_laroux_2_Sheet1 41" xfId="2732"/>
    <cellStyle name="Ç¥ÁØ_laroux_2_Sheet1 41" xfId="2733"/>
    <cellStyle name="C￥AØ_laroux_2_Sheet1 5" xfId="2734"/>
    <cellStyle name="Ç¥ÁØ_laroux_2_Sheet1 5" xfId="2735"/>
    <cellStyle name="C￥AØ_laroux_2_Sheet1 6" xfId="2736"/>
    <cellStyle name="Ç¥ÁØ_laroux_2_Sheet1 6" xfId="2737"/>
    <cellStyle name="C￥AØ_laroux_2_Sheet1 7" xfId="2738"/>
    <cellStyle name="Ç¥ÁØ_laroux_2_Sheet1 7" xfId="2739"/>
    <cellStyle name="C￥AØ_laroux_2_Sheet1 8" xfId="2740"/>
    <cellStyle name="Ç¥ÁØ_laroux_2_Sheet1 8" xfId="2741"/>
    <cellStyle name="C￥AØ_laroux_2_Sheet1 9" xfId="2742"/>
    <cellStyle name="Ç¥ÁØ_laroux_2_Sheet1 9" xfId="2743"/>
    <cellStyle name="C￥AØ_laroux_3" xfId="346"/>
    <cellStyle name="Ç¥ÁØ_laroux_3" xfId="347"/>
    <cellStyle name="C￥AØ_laroux_3 10" xfId="2744"/>
    <cellStyle name="Ç¥ÁØ_laroux_3 10" xfId="2745"/>
    <cellStyle name="C￥AØ_laroux_3 11" xfId="2746"/>
    <cellStyle name="Ç¥ÁØ_laroux_3 11" xfId="2747"/>
    <cellStyle name="C￥AØ_laroux_3 12" xfId="2748"/>
    <cellStyle name="Ç¥ÁØ_laroux_3 12" xfId="2749"/>
    <cellStyle name="C￥AØ_laroux_3 13" xfId="2750"/>
    <cellStyle name="Ç¥ÁØ_laroux_3 13" xfId="2751"/>
    <cellStyle name="C￥AØ_laroux_3 14" xfId="2752"/>
    <cellStyle name="Ç¥ÁØ_laroux_3 14" xfId="2753"/>
    <cellStyle name="C￥AØ_laroux_3 14 10" xfId="14190"/>
    <cellStyle name="Ç¥ÁØ_laroux_3 14 10" xfId="14191"/>
    <cellStyle name="C￥AØ_laroux_3 14 11" xfId="14192"/>
    <cellStyle name="Ç¥ÁØ_laroux_3 14 11" xfId="14193"/>
    <cellStyle name="C￥AØ_laroux_3 14 12" xfId="14194"/>
    <cellStyle name="Ç¥ÁØ_laroux_3 14 12" xfId="14195"/>
    <cellStyle name="C￥AØ_laroux_3 14 13" xfId="14196"/>
    <cellStyle name="Ç¥ÁØ_laroux_3 14 13" xfId="14197"/>
    <cellStyle name="C￥AØ_laroux_3 14 14" xfId="14198"/>
    <cellStyle name="Ç¥ÁØ_laroux_3 14 14" xfId="14199"/>
    <cellStyle name="C￥AØ_laroux_3 14 15" xfId="14200"/>
    <cellStyle name="Ç¥ÁØ_laroux_3 14 15" xfId="14201"/>
    <cellStyle name="C￥AØ_laroux_3 14 16" xfId="14202"/>
    <cellStyle name="Ç¥ÁØ_laroux_3 14 16" xfId="14203"/>
    <cellStyle name="C￥AØ_laroux_3 14 17" xfId="14204"/>
    <cellStyle name="Ç¥ÁØ_laroux_3 14 17" xfId="14205"/>
    <cellStyle name="C￥AØ_laroux_3 14 18" xfId="14206"/>
    <cellStyle name="Ç¥ÁØ_laroux_3 14 18" xfId="14207"/>
    <cellStyle name="C￥AØ_laroux_3 14 19" xfId="14208"/>
    <cellStyle name="Ç¥ÁØ_laroux_3 14 19" xfId="14209"/>
    <cellStyle name="C￥AØ_laroux_3 14 2" xfId="14210"/>
    <cellStyle name="Ç¥ÁØ_laroux_3 14 2" xfId="14211"/>
    <cellStyle name="C￥AØ_laroux_3 14 20" xfId="14212"/>
    <cellStyle name="Ç¥ÁØ_laroux_3 14 20" xfId="14213"/>
    <cellStyle name="C￥AØ_laroux_3 14 21" xfId="14214"/>
    <cellStyle name="Ç¥ÁØ_laroux_3 14 21" xfId="14215"/>
    <cellStyle name="C￥AØ_laroux_3 14 22" xfId="14216"/>
    <cellStyle name="Ç¥ÁØ_laroux_3 14 22" xfId="14217"/>
    <cellStyle name="C￥AØ_laroux_3 14 23" xfId="14218"/>
    <cellStyle name="Ç¥ÁØ_laroux_3 14 23" xfId="14219"/>
    <cellStyle name="C￥AØ_laroux_3 14 24" xfId="14220"/>
    <cellStyle name="Ç¥ÁØ_laroux_3 14 24" xfId="14221"/>
    <cellStyle name="C￥AØ_laroux_3 14 25" xfId="14222"/>
    <cellStyle name="Ç¥ÁØ_laroux_3 14 25" xfId="14223"/>
    <cellStyle name="C￥AØ_laroux_3 14 26" xfId="14224"/>
    <cellStyle name="Ç¥ÁØ_laroux_3 14 26" xfId="14225"/>
    <cellStyle name="C￥AØ_laroux_3 14 27" xfId="14226"/>
    <cellStyle name="Ç¥ÁØ_laroux_3 14 27" xfId="14227"/>
    <cellStyle name="C￥AØ_laroux_3 14 28" xfId="14228"/>
    <cellStyle name="Ç¥ÁØ_laroux_3 14 28" xfId="14229"/>
    <cellStyle name="C￥AØ_laroux_3 14 29" xfId="14230"/>
    <cellStyle name="Ç¥ÁØ_laroux_3 14 29" xfId="14231"/>
    <cellStyle name="C￥AØ_laroux_3 14 3" xfId="14232"/>
    <cellStyle name="Ç¥ÁØ_laroux_3 14 3" xfId="14233"/>
    <cellStyle name="C￥AØ_laroux_3 14 30" xfId="14234"/>
    <cellStyle name="Ç¥ÁØ_laroux_3 14 30" xfId="14235"/>
    <cellStyle name="C￥AØ_laroux_3 14 31" xfId="14236"/>
    <cellStyle name="Ç¥ÁØ_laroux_3 14 31" xfId="14237"/>
    <cellStyle name="C￥AØ_laroux_3 14 32" xfId="14238"/>
    <cellStyle name="Ç¥ÁØ_laroux_3 14 32" xfId="14239"/>
    <cellStyle name="C￥AØ_laroux_3 14 33" xfId="14240"/>
    <cellStyle name="Ç¥ÁØ_laroux_3 14 33" xfId="14241"/>
    <cellStyle name="C￥AØ_laroux_3 14 34" xfId="14242"/>
    <cellStyle name="Ç¥ÁØ_laroux_3 14 34" xfId="14243"/>
    <cellStyle name="C￥AØ_laroux_3 14 35" xfId="14244"/>
    <cellStyle name="Ç¥ÁØ_laroux_3 14 35" xfId="14245"/>
    <cellStyle name="C￥AØ_laroux_3 14 36" xfId="14246"/>
    <cellStyle name="Ç¥ÁØ_laroux_3 14 36" xfId="14247"/>
    <cellStyle name="C￥AØ_laroux_3 14 37" xfId="14248"/>
    <cellStyle name="Ç¥ÁØ_laroux_3 14 37" xfId="14249"/>
    <cellStyle name="C￥AØ_laroux_3 14 38" xfId="14250"/>
    <cellStyle name="Ç¥ÁØ_laroux_3 14 38" xfId="14251"/>
    <cellStyle name="C￥AØ_laroux_3 14 39" xfId="14252"/>
    <cellStyle name="Ç¥ÁØ_laroux_3 14 39" xfId="14253"/>
    <cellStyle name="C￥AØ_laroux_3 14 4" xfId="14254"/>
    <cellStyle name="Ç¥ÁØ_laroux_3 14 4" xfId="14255"/>
    <cellStyle name="C￥AØ_laroux_3 14 40" xfId="14256"/>
    <cellStyle name="Ç¥ÁØ_laroux_3 14 40" xfId="14257"/>
    <cellStyle name="C￥AØ_laroux_3 14 41" xfId="14258"/>
    <cellStyle name="Ç¥ÁØ_laroux_3 14 41" xfId="14259"/>
    <cellStyle name="C￥AØ_laroux_3 14 42" xfId="14260"/>
    <cellStyle name="Ç¥ÁØ_laroux_3 14 42" xfId="14261"/>
    <cellStyle name="C￥AØ_laroux_3 14 43" xfId="14262"/>
    <cellStyle name="Ç¥ÁØ_laroux_3 14 43" xfId="14263"/>
    <cellStyle name="C￥AØ_laroux_3 14 44" xfId="14264"/>
    <cellStyle name="Ç¥ÁØ_laroux_3 14 44" xfId="14265"/>
    <cellStyle name="C￥AØ_laroux_3 14 45" xfId="14266"/>
    <cellStyle name="Ç¥ÁØ_laroux_3 14 45" xfId="14267"/>
    <cellStyle name="C￥AØ_laroux_3 14 46" xfId="14268"/>
    <cellStyle name="Ç¥ÁØ_laroux_3 14 46" xfId="14269"/>
    <cellStyle name="C￥AØ_laroux_3 14 47" xfId="14270"/>
    <cellStyle name="Ç¥ÁØ_laroux_3 14 47" xfId="14271"/>
    <cellStyle name="C￥AØ_laroux_3 14 48" xfId="14272"/>
    <cellStyle name="Ç¥ÁØ_laroux_3 14 48" xfId="14273"/>
    <cellStyle name="C￥AØ_laroux_3 14 49" xfId="14274"/>
    <cellStyle name="Ç¥ÁØ_laroux_3 14 49" xfId="14275"/>
    <cellStyle name="C￥AØ_laroux_3 14 5" xfId="14276"/>
    <cellStyle name="Ç¥ÁØ_laroux_3 14 5" xfId="14277"/>
    <cellStyle name="C￥AØ_laroux_3 14 6" xfId="14278"/>
    <cellStyle name="Ç¥ÁØ_laroux_3 14 6" xfId="14279"/>
    <cellStyle name="C￥AØ_laroux_3 14 7" xfId="14280"/>
    <cellStyle name="Ç¥ÁØ_laroux_3 14 7" xfId="14281"/>
    <cellStyle name="C￥AØ_laroux_3 14 8" xfId="14282"/>
    <cellStyle name="Ç¥ÁØ_laroux_3 14 8" xfId="14283"/>
    <cellStyle name="C￥AØ_laroux_3 14 9" xfId="14284"/>
    <cellStyle name="Ç¥ÁØ_laroux_3 14 9" xfId="14285"/>
    <cellStyle name="C￥AØ_laroux_3 15" xfId="2754"/>
    <cellStyle name="Ç¥ÁØ_laroux_3 15" xfId="2755"/>
    <cellStyle name="C￥AØ_laroux_3 16" xfId="2756"/>
    <cellStyle name="Ç¥ÁØ_laroux_3 16" xfId="2757"/>
    <cellStyle name="C￥AØ_laroux_3 17" xfId="2758"/>
    <cellStyle name="Ç¥ÁØ_laroux_3 17" xfId="2759"/>
    <cellStyle name="C￥AØ_laroux_3 18" xfId="2760"/>
    <cellStyle name="Ç¥ÁØ_laroux_3 18" xfId="2761"/>
    <cellStyle name="C￥AØ_laroux_3 19" xfId="2762"/>
    <cellStyle name="Ç¥ÁØ_laroux_3 19" xfId="2763"/>
    <cellStyle name="C￥AØ_laroux_3 2" xfId="2764"/>
    <cellStyle name="Ç¥ÁØ_laroux_3 2" xfId="2765"/>
    <cellStyle name="C￥AØ_laroux_3 20" xfId="2766"/>
    <cellStyle name="Ç¥ÁØ_laroux_3 20" xfId="2767"/>
    <cellStyle name="C￥AØ_laroux_3 21" xfId="2768"/>
    <cellStyle name="Ç¥ÁØ_laroux_3 21" xfId="2769"/>
    <cellStyle name="C￥AØ_laroux_3 22" xfId="2770"/>
    <cellStyle name="Ç¥ÁØ_laroux_3 22" xfId="2771"/>
    <cellStyle name="C￥AØ_laroux_3 23" xfId="2772"/>
    <cellStyle name="Ç¥ÁØ_laroux_3 23" xfId="2773"/>
    <cellStyle name="C￥AØ_laroux_3 24" xfId="2774"/>
    <cellStyle name="Ç¥ÁØ_laroux_3 24" xfId="2775"/>
    <cellStyle name="C￥AØ_laroux_3 25" xfId="2776"/>
    <cellStyle name="Ç¥ÁØ_laroux_3 25" xfId="2777"/>
    <cellStyle name="C￥AØ_laroux_3 26" xfId="2778"/>
    <cellStyle name="Ç¥ÁØ_laroux_3 26" xfId="2779"/>
    <cellStyle name="C￥AØ_laroux_3 27" xfId="2780"/>
    <cellStyle name="Ç¥ÁØ_laroux_3 27" xfId="2781"/>
    <cellStyle name="C￥AØ_laroux_3 28" xfId="2782"/>
    <cellStyle name="Ç¥ÁØ_laroux_3 28" xfId="2783"/>
    <cellStyle name="C￥AØ_laroux_3 29" xfId="2784"/>
    <cellStyle name="Ç¥ÁØ_laroux_3 29" xfId="2785"/>
    <cellStyle name="C￥AØ_laroux_3 3" xfId="2786"/>
    <cellStyle name="Ç¥ÁØ_laroux_3 3" xfId="2787"/>
    <cellStyle name="C￥AØ_laroux_3 30" xfId="2788"/>
    <cellStyle name="Ç¥ÁØ_laroux_3 30" xfId="2789"/>
    <cellStyle name="C￥AØ_laroux_3 31" xfId="2790"/>
    <cellStyle name="Ç¥ÁØ_laroux_3 31" xfId="2791"/>
    <cellStyle name="C￥AØ_laroux_3 32" xfId="2792"/>
    <cellStyle name="Ç¥ÁØ_laroux_3 32" xfId="2793"/>
    <cellStyle name="C￥AØ_laroux_3 33" xfId="2794"/>
    <cellStyle name="Ç¥ÁØ_laroux_3 33" xfId="2795"/>
    <cellStyle name="C￥AØ_laroux_3 34" xfId="2796"/>
    <cellStyle name="Ç¥ÁØ_laroux_3 34" xfId="2797"/>
    <cellStyle name="C￥AØ_laroux_3 35" xfId="2798"/>
    <cellStyle name="Ç¥ÁØ_laroux_3 35" xfId="2799"/>
    <cellStyle name="C￥AØ_laroux_3 36" xfId="2800"/>
    <cellStyle name="Ç¥ÁØ_laroux_3 36" xfId="2801"/>
    <cellStyle name="C￥AØ_laroux_3 37" xfId="2802"/>
    <cellStyle name="Ç¥ÁØ_laroux_3 37" xfId="2803"/>
    <cellStyle name="C￥AØ_laroux_3 38" xfId="2804"/>
    <cellStyle name="Ç¥ÁØ_laroux_3 38" xfId="2805"/>
    <cellStyle name="C￥AØ_laroux_3 39" xfId="2806"/>
    <cellStyle name="Ç¥ÁØ_laroux_3 39" xfId="2807"/>
    <cellStyle name="C￥AØ_laroux_3 4" xfId="2808"/>
    <cellStyle name="Ç¥ÁØ_laroux_3 4" xfId="2809"/>
    <cellStyle name="C￥AØ_laroux_3 40" xfId="2810"/>
    <cellStyle name="Ç¥ÁØ_laroux_3 40" xfId="2811"/>
    <cellStyle name="C￥AØ_laroux_3 41" xfId="2812"/>
    <cellStyle name="Ç¥ÁØ_laroux_3 41" xfId="2813"/>
    <cellStyle name="C￥AØ_laroux_3 5" xfId="2814"/>
    <cellStyle name="Ç¥ÁØ_laroux_3 5" xfId="2815"/>
    <cellStyle name="C￥AØ_laroux_3 6" xfId="2816"/>
    <cellStyle name="Ç¥ÁØ_laroux_3 6" xfId="2817"/>
    <cellStyle name="C￥AØ_laroux_3 7" xfId="2818"/>
    <cellStyle name="Ç¥ÁØ_laroux_3 7" xfId="2819"/>
    <cellStyle name="C￥AØ_laroux_3 8" xfId="2820"/>
    <cellStyle name="Ç¥ÁØ_laroux_3 8" xfId="2821"/>
    <cellStyle name="C￥AØ_laroux_3 9" xfId="2822"/>
    <cellStyle name="Ç¥ÁØ_laroux_3 9" xfId="2823"/>
    <cellStyle name="C￥AØ_laroux_4" xfId="348"/>
    <cellStyle name="Ç¥ÁØ_laroux_4" xfId="349"/>
    <cellStyle name="C￥AØ_laroux_4 10" xfId="2824"/>
    <cellStyle name="Ç¥ÁØ_laroux_4 10" xfId="2825"/>
    <cellStyle name="C￥AØ_laroux_4 11" xfId="2826"/>
    <cellStyle name="Ç¥ÁØ_laroux_4 11" xfId="2827"/>
    <cellStyle name="C￥AØ_laroux_4 12" xfId="2828"/>
    <cellStyle name="Ç¥ÁØ_laroux_4 12" xfId="2829"/>
    <cellStyle name="C￥AØ_laroux_4 13" xfId="2830"/>
    <cellStyle name="Ç¥ÁØ_laroux_4 13" xfId="2831"/>
    <cellStyle name="C￥AØ_laroux_4 14" xfId="2832"/>
    <cellStyle name="Ç¥ÁØ_laroux_4 14" xfId="2833"/>
    <cellStyle name="C￥AØ_laroux_4 15" xfId="2834"/>
    <cellStyle name="Ç¥ÁØ_laroux_4 15" xfId="2835"/>
    <cellStyle name="C￥AØ_laroux_4 16" xfId="2836"/>
    <cellStyle name="Ç¥ÁØ_laroux_4 16" xfId="2837"/>
    <cellStyle name="C￥AØ_laroux_4 17" xfId="2838"/>
    <cellStyle name="Ç¥ÁØ_laroux_4 17" xfId="2839"/>
    <cellStyle name="C￥AØ_laroux_4 18" xfId="2840"/>
    <cellStyle name="Ç¥ÁØ_laroux_4 18" xfId="2841"/>
    <cellStyle name="C￥AØ_laroux_4 19" xfId="2842"/>
    <cellStyle name="Ç¥ÁØ_laroux_4 19" xfId="2843"/>
    <cellStyle name="C￥AØ_laroux_4 2" xfId="2844"/>
    <cellStyle name="Ç¥ÁØ_laroux_4 2" xfId="2845"/>
    <cellStyle name="C￥AØ_laroux_4 20" xfId="2846"/>
    <cellStyle name="Ç¥ÁØ_laroux_4 20" xfId="2847"/>
    <cellStyle name="C￥AØ_laroux_4 21" xfId="2848"/>
    <cellStyle name="Ç¥ÁØ_laroux_4 21" xfId="2849"/>
    <cellStyle name="C￥AØ_laroux_4 22" xfId="2850"/>
    <cellStyle name="Ç¥ÁØ_laroux_4 22" xfId="2851"/>
    <cellStyle name="C￥AØ_laroux_4 23" xfId="2852"/>
    <cellStyle name="Ç¥ÁØ_laroux_4 23" xfId="2853"/>
    <cellStyle name="C￥AØ_laroux_4 24" xfId="2854"/>
    <cellStyle name="Ç¥ÁØ_laroux_4 24" xfId="2855"/>
    <cellStyle name="C￥AØ_laroux_4 25" xfId="2856"/>
    <cellStyle name="Ç¥ÁØ_laroux_4 25" xfId="2857"/>
    <cellStyle name="C￥AØ_laroux_4 26" xfId="2858"/>
    <cellStyle name="Ç¥ÁØ_laroux_4 26" xfId="2859"/>
    <cellStyle name="C￥AØ_laroux_4 27" xfId="2860"/>
    <cellStyle name="Ç¥ÁØ_laroux_4 27" xfId="2861"/>
    <cellStyle name="C￥AØ_laroux_4 28" xfId="2862"/>
    <cellStyle name="Ç¥ÁØ_laroux_4 28" xfId="2863"/>
    <cellStyle name="C￥AØ_laroux_4 29" xfId="2864"/>
    <cellStyle name="Ç¥ÁØ_laroux_4 29" xfId="2865"/>
    <cellStyle name="C￥AØ_laroux_4 3" xfId="2866"/>
    <cellStyle name="Ç¥ÁØ_laroux_4 3" xfId="2867"/>
    <cellStyle name="C￥AØ_laroux_4 30" xfId="2868"/>
    <cellStyle name="Ç¥ÁØ_laroux_4 30" xfId="2869"/>
    <cellStyle name="C￥AØ_laroux_4 31" xfId="2870"/>
    <cellStyle name="Ç¥ÁØ_laroux_4 31" xfId="2871"/>
    <cellStyle name="C￥AØ_laroux_4 32" xfId="2872"/>
    <cellStyle name="Ç¥ÁØ_laroux_4 32" xfId="2873"/>
    <cellStyle name="C￥AØ_laroux_4 33" xfId="2874"/>
    <cellStyle name="Ç¥ÁØ_laroux_4 33" xfId="2875"/>
    <cellStyle name="C￥AØ_laroux_4 34" xfId="2876"/>
    <cellStyle name="Ç¥ÁØ_laroux_4 34" xfId="2877"/>
    <cellStyle name="C￥AØ_laroux_4 35" xfId="2878"/>
    <cellStyle name="Ç¥ÁØ_laroux_4 35" xfId="2879"/>
    <cellStyle name="C￥AØ_laroux_4 36" xfId="2880"/>
    <cellStyle name="Ç¥ÁØ_laroux_4 36" xfId="2881"/>
    <cellStyle name="C￥AØ_laroux_4 37" xfId="2882"/>
    <cellStyle name="Ç¥ÁØ_laroux_4 37" xfId="2883"/>
    <cellStyle name="C￥AØ_laroux_4 38" xfId="2884"/>
    <cellStyle name="Ç¥ÁØ_laroux_4 38" xfId="2885"/>
    <cellStyle name="C￥AØ_laroux_4 39" xfId="2886"/>
    <cellStyle name="Ç¥ÁØ_laroux_4 39" xfId="2887"/>
    <cellStyle name="C￥AØ_laroux_4 4" xfId="2888"/>
    <cellStyle name="Ç¥ÁØ_laroux_4 4" xfId="2889"/>
    <cellStyle name="C￥AØ_laroux_4 40" xfId="2890"/>
    <cellStyle name="Ç¥ÁØ_laroux_4 40" xfId="2891"/>
    <cellStyle name="C￥AØ_laroux_4 41" xfId="2892"/>
    <cellStyle name="Ç¥ÁØ_laroux_4 41" xfId="2893"/>
    <cellStyle name="C￥AØ_laroux_4 5" xfId="2894"/>
    <cellStyle name="Ç¥ÁØ_laroux_4 5" xfId="2895"/>
    <cellStyle name="C￥AØ_laroux_4 6" xfId="2896"/>
    <cellStyle name="Ç¥ÁØ_laroux_4 6" xfId="2897"/>
    <cellStyle name="C￥AØ_laroux_4 7" xfId="2898"/>
    <cellStyle name="Ç¥ÁØ_laroux_4 7" xfId="2899"/>
    <cellStyle name="C￥AØ_laroux_4 8" xfId="2900"/>
    <cellStyle name="Ç¥ÁØ_laroux_4 8" xfId="2901"/>
    <cellStyle name="C￥AØ_laroux_4 9" xfId="2902"/>
    <cellStyle name="Ç¥ÁØ_laroux_4 9" xfId="2903"/>
    <cellStyle name="C￥AØ_laroux_Sheet1" xfId="350"/>
    <cellStyle name="Ç¥ÁØ_laroux_Sheet1" xfId="351"/>
    <cellStyle name="C￥AØ_laroux_Sheet1 10" xfId="2904"/>
    <cellStyle name="Ç¥ÁØ_laroux_Sheet1 10" xfId="2905"/>
    <cellStyle name="C￥AØ_laroux_Sheet1 11" xfId="2906"/>
    <cellStyle name="Ç¥ÁØ_laroux_Sheet1 11" xfId="2907"/>
    <cellStyle name="C￥AØ_laroux_Sheet1 12" xfId="2908"/>
    <cellStyle name="Ç¥ÁØ_laroux_Sheet1 12" xfId="2909"/>
    <cellStyle name="C￥AØ_laroux_Sheet1 13" xfId="2910"/>
    <cellStyle name="Ç¥ÁØ_laroux_Sheet1 13" xfId="2911"/>
    <cellStyle name="C￥AØ_laroux_Sheet1 14" xfId="2912"/>
    <cellStyle name="Ç¥ÁØ_laroux_Sheet1 14" xfId="2913"/>
    <cellStyle name="C￥AØ_laroux_Sheet1 14 10" xfId="14286"/>
    <cellStyle name="Ç¥ÁØ_laroux_Sheet1 14 10" xfId="14287"/>
    <cellStyle name="C￥AØ_laroux_Sheet1 14 11" xfId="14288"/>
    <cellStyle name="Ç¥ÁØ_laroux_Sheet1 14 11" xfId="14289"/>
    <cellStyle name="C￥AØ_laroux_Sheet1 14 12" xfId="14290"/>
    <cellStyle name="Ç¥ÁØ_laroux_Sheet1 14 12" xfId="14291"/>
    <cellStyle name="C￥AØ_laroux_Sheet1 14 13" xfId="14292"/>
    <cellStyle name="Ç¥ÁØ_laroux_Sheet1 14 13" xfId="14293"/>
    <cellStyle name="C￥AØ_laroux_Sheet1 14 14" xfId="14294"/>
    <cellStyle name="Ç¥ÁØ_laroux_Sheet1 14 14" xfId="14295"/>
    <cellStyle name="C￥AØ_laroux_Sheet1 14 15" xfId="14296"/>
    <cellStyle name="Ç¥ÁØ_laroux_Sheet1 14 15" xfId="14297"/>
    <cellStyle name="C￥AØ_laroux_Sheet1 14 16" xfId="14298"/>
    <cellStyle name="Ç¥ÁØ_laroux_Sheet1 14 16" xfId="14299"/>
    <cellStyle name="C￥AØ_laroux_Sheet1 14 17" xfId="14300"/>
    <cellStyle name="Ç¥ÁØ_laroux_Sheet1 14 17" xfId="14301"/>
    <cellStyle name="C￥AØ_laroux_Sheet1 14 18" xfId="14302"/>
    <cellStyle name="Ç¥ÁØ_laroux_Sheet1 14 18" xfId="14303"/>
    <cellStyle name="C￥AØ_laroux_Sheet1 14 19" xfId="14304"/>
    <cellStyle name="Ç¥ÁØ_laroux_Sheet1 14 19" xfId="14305"/>
    <cellStyle name="C￥AØ_laroux_Sheet1 14 2" xfId="14306"/>
    <cellStyle name="Ç¥ÁØ_laroux_Sheet1 14 2" xfId="14307"/>
    <cellStyle name="C￥AØ_laroux_Sheet1 14 20" xfId="14308"/>
    <cellStyle name="Ç¥ÁØ_laroux_Sheet1 14 20" xfId="14309"/>
    <cellStyle name="C￥AØ_laroux_Sheet1 14 21" xfId="14310"/>
    <cellStyle name="Ç¥ÁØ_laroux_Sheet1 14 21" xfId="14311"/>
    <cellStyle name="C￥AØ_laroux_Sheet1 14 22" xfId="14312"/>
    <cellStyle name="Ç¥ÁØ_laroux_Sheet1 14 22" xfId="14313"/>
    <cellStyle name="C￥AØ_laroux_Sheet1 14 23" xfId="14314"/>
    <cellStyle name="Ç¥ÁØ_laroux_Sheet1 14 23" xfId="14315"/>
    <cellStyle name="C￥AØ_laroux_Sheet1 14 24" xfId="14316"/>
    <cellStyle name="Ç¥ÁØ_laroux_Sheet1 14 24" xfId="14317"/>
    <cellStyle name="C￥AØ_laroux_Sheet1 14 25" xfId="14318"/>
    <cellStyle name="Ç¥ÁØ_laroux_Sheet1 14 25" xfId="14319"/>
    <cellStyle name="C￥AØ_laroux_Sheet1 14 26" xfId="14320"/>
    <cellStyle name="Ç¥ÁØ_laroux_Sheet1 14 26" xfId="14321"/>
    <cellStyle name="C￥AØ_laroux_Sheet1 14 27" xfId="14322"/>
    <cellStyle name="Ç¥ÁØ_laroux_Sheet1 14 27" xfId="14323"/>
    <cellStyle name="C￥AØ_laroux_Sheet1 14 28" xfId="14324"/>
    <cellStyle name="Ç¥ÁØ_laroux_Sheet1 14 28" xfId="14325"/>
    <cellStyle name="C￥AØ_laroux_Sheet1 14 29" xfId="14326"/>
    <cellStyle name="Ç¥ÁØ_laroux_Sheet1 14 29" xfId="14327"/>
    <cellStyle name="C￥AØ_laroux_Sheet1 14 3" xfId="14328"/>
    <cellStyle name="Ç¥ÁØ_laroux_Sheet1 14 3" xfId="14329"/>
    <cellStyle name="C￥AØ_laroux_Sheet1 14 30" xfId="14330"/>
    <cellStyle name="Ç¥ÁØ_laroux_Sheet1 14 30" xfId="14331"/>
    <cellStyle name="C￥AØ_laroux_Sheet1 14 31" xfId="14332"/>
    <cellStyle name="Ç¥ÁØ_laroux_Sheet1 14 31" xfId="14333"/>
    <cellStyle name="C￥AØ_laroux_Sheet1 14 32" xfId="14334"/>
    <cellStyle name="Ç¥ÁØ_laroux_Sheet1 14 32" xfId="14335"/>
    <cellStyle name="C￥AØ_laroux_Sheet1 14 33" xfId="14336"/>
    <cellStyle name="Ç¥ÁØ_laroux_Sheet1 14 33" xfId="14337"/>
    <cellStyle name="C￥AØ_laroux_Sheet1 14 34" xfId="14338"/>
    <cellStyle name="Ç¥ÁØ_laroux_Sheet1 14 34" xfId="14339"/>
    <cellStyle name="C￥AØ_laroux_Sheet1 14 35" xfId="14340"/>
    <cellStyle name="Ç¥ÁØ_laroux_Sheet1 14 35" xfId="14341"/>
    <cellStyle name="C￥AØ_laroux_Sheet1 14 36" xfId="14342"/>
    <cellStyle name="Ç¥ÁØ_laroux_Sheet1 14 36" xfId="14343"/>
    <cellStyle name="C￥AØ_laroux_Sheet1 14 37" xfId="14344"/>
    <cellStyle name="Ç¥ÁØ_laroux_Sheet1 14 37" xfId="14345"/>
    <cellStyle name="C￥AØ_laroux_Sheet1 14 38" xfId="14346"/>
    <cellStyle name="Ç¥ÁØ_laroux_Sheet1 14 38" xfId="14347"/>
    <cellStyle name="C￥AØ_laroux_Sheet1 14 39" xfId="14348"/>
    <cellStyle name="Ç¥ÁØ_laroux_Sheet1 14 39" xfId="14349"/>
    <cellStyle name="C￥AØ_laroux_Sheet1 14 4" xfId="14350"/>
    <cellStyle name="Ç¥ÁØ_laroux_Sheet1 14 4" xfId="14351"/>
    <cellStyle name="C￥AØ_laroux_Sheet1 14 40" xfId="14352"/>
    <cellStyle name="Ç¥ÁØ_laroux_Sheet1 14 40" xfId="14353"/>
    <cellStyle name="C￥AØ_laroux_Sheet1 14 41" xfId="14354"/>
    <cellStyle name="Ç¥ÁØ_laroux_Sheet1 14 41" xfId="14355"/>
    <cellStyle name="C￥AØ_laroux_Sheet1 14 42" xfId="14356"/>
    <cellStyle name="Ç¥ÁØ_laroux_Sheet1 14 42" xfId="14357"/>
    <cellStyle name="C￥AØ_laroux_Sheet1 14 43" xfId="14358"/>
    <cellStyle name="Ç¥ÁØ_laroux_Sheet1 14 43" xfId="14359"/>
    <cellStyle name="C￥AØ_laroux_Sheet1 14 44" xfId="14360"/>
    <cellStyle name="Ç¥ÁØ_laroux_Sheet1 14 44" xfId="14361"/>
    <cellStyle name="C￥AØ_laroux_Sheet1 14 45" xfId="14362"/>
    <cellStyle name="Ç¥ÁØ_laroux_Sheet1 14 45" xfId="14363"/>
    <cellStyle name="C￥AØ_laroux_Sheet1 14 46" xfId="14364"/>
    <cellStyle name="Ç¥ÁØ_laroux_Sheet1 14 46" xfId="14365"/>
    <cellStyle name="C￥AØ_laroux_Sheet1 14 47" xfId="14366"/>
    <cellStyle name="Ç¥ÁØ_laroux_Sheet1 14 47" xfId="14367"/>
    <cellStyle name="C￥AØ_laroux_Sheet1 14 48" xfId="14368"/>
    <cellStyle name="Ç¥ÁØ_laroux_Sheet1 14 48" xfId="14369"/>
    <cellStyle name="C￥AØ_laroux_Sheet1 14 49" xfId="14370"/>
    <cellStyle name="Ç¥ÁØ_laroux_Sheet1 14 49" xfId="14371"/>
    <cellStyle name="C￥AØ_laroux_Sheet1 14 5" xfId="14372"/>
    <cellStyle name="Ç¥ÁØ_laroux_Sheet1 14 5" xfId="14373"/>
    <cellStyle name="C￥AØ_laroux_Sheet1 14 6" xfId="14374"/>
    <cellStyle name="Ç¥ÁØ_laroux_Sheet1 14 6" xfId="14375"/>
    <cellStyle name="C￥AØ_laroux_Sheet1 14 7" xfId="14376"/>
    <cellStyle name="Ç¥ÁØ_laroux_Sheet1 14 7" xfId="14377"/>
    <cellStyle name="C￥AØ_laroux_Sheet1 14 8" xfId="14378"/>
    <cellStyle name="Ç¥ÁØ_laroux_Sheet1 14 8" xfId="14379"/>
    <cellStyle name="C￥AØ_laroux_Sheet1 14 9" xfId="14380"/>
    <cellStyle name="Ç¥ÁØ_laroux_Sheet1 14 9" xfId="14381"/>
    <cellStyle name="C￥AØ_laroux_Sheet1 15" xfId="2914"/>
    <cellStyle name="Ç¥ÁØ_laroux_Sheet1 15" xfId="2915"/>
    <cellStyle name="C￥AØ_laroux_Sheet1 16" xfId="2916"/>
    <cellStyle name="Ç¥ÁØ_laroux_Sheet1 16" xfId="2917"/>
    <cellStyle name="C￥AØ_laroux_Sheet1 17" xfId="2918"/>
    <cellStyle name="Ç¥ÁØ_laroux_Sheet1 17" xfId="2919"/>
    <cellStyle name="C￥AØ_laroux_Sheet1 18" xfId="2920"/>
    <cellStyle name="Ç¥ÁØ_laroux_Sheet1 18" xfId="2921"/>
    <cellStyle name="C￥AØ_laroux_Sheet1 19" xfId="2922"/>
    <cellStyle name="Ç¥ÁØ_laroux_Sheet1 19" xfId="2923"/>
    <cellStyle name="C￥AØ_laroux_Sheet1 2" xfId="2924"/>
    <cellStyle name="Ç¥ÁØ_laroux_Sheet1 2" xfId="2925"/>
    <cellStyle name="C￥AØ_laroux_Sheet1 20" xfId="2926"/>
    <cellStyle name="Ç¥ÁØ_laroux_Sheet1 20" xfId="2927"/>
    <cellStyle name="C￥AØ_laroux_Sheet1 21" xfId="2928"/>
    <cellStyle name="Ç¥ÁØ_laroux_Sheet1 21" xfId="2929"/>
    <cellStyle name="C￥AØ_laroux_Sheet1 22" xfId="2930"/>
    <cellStyle name="Ç¥ÁØ_laroux_Sheet1 22" xfId="2931"/>
    <cellStyle name="C￥AØ_laroux_Sheet1 23" xfId="2932"/>
    <cellStyle name="Ç¥ÁØ_laroux_Sheet1 23" xfId="2933"/>
    <cellStyle name="C￥AØ_laroux_Sheet1 24" xfId="2934"/>
    <cellStyle name="Ç¥ÁØ_laroux_Sheet1 24" xfId="2935"/>
    <cellStyle name="C￥AØ_laroux_Sheet1 25" xfId="2936"/>
    <cellStyle name="Ç¥ÁØ_laroux_Sheet1 25" xfId="2937"/>
    <cellStyle name="C￥AØ_laroux_Sheet1 26" xfId="2938"/>
    <cellStyle name="Ç¥ÁØ_laroux_Sheet1 26" xfId="2939"/>
    <cellStyle name="C￥AØ_laroux_Sheet1 27" xfId="2940"/>
    <cellStyle name="Ç¥ÁØ_laroux_Sheet1 27" xfId="2941"/>
    <cellStyle name="C￥AØ_laroux_Sheet1 28" xfId="2942"/>
    <cellStyle name="Ç¥ÁØ_laroux_Sheet1 28" xfId="2943"/>
    <cellStyle name="C￥AØ_laroux_Sheet1 29" xfId="2944"/>
    <cellStyle name="Ç¥ÁØ_laroux_Sheet1 29" xfId="2945"/>
    <cellStyle name="C￥AØ_laroux_Sheet1 3" xfId="2946"/>
    <cellStyle name="Ç¥ÁØ_laroux_Sheet1 3" xfId="2947"/>
    <cellStyle name="C￥AØ_laroux_Sheet1 30" xfId="2948"/>
    <cellStyle name="Ç¥ÁØ_laroux_Sheet1 30" xfId="2949"/>
    <cellStyle name="C￥AØ_laroux_Sheet1 31" xfId="2950"/>
    <cellStyle name="Ç¥ÁØ_laroux_Sheet1 31" xfId="2951"/>
    <cellStyle name="C￥AØ_laroux_Sheet1 32" xfId="2952"/>
    <cellStyle name="Ç¥ÁØ_laroux_Sheet1 32" xfId="2953"/>
    <cellStyle name="C￥AØ_laroux_Sheet1 33" xfId="2954"/>
    <cellStyle name="Ç¥ÁØ_laroux_Sheet1 33" xfId="2955"/>
    <cellStyle name="C￥AØ_laroux_Sheet1 34" xfId="2956"/>
    <cellStyle name="Ç¥ÁØ_laroux_Sheet1 34" xfId="2957"/>
    <cellStyle name="C￥AØ_laroux_Sheet1 35" xfId="2958"/>
    <cellStyle name="Ç¥ÁØ_laroux_Sheet1 35" xfId="2959"/>
    <cellStyle name="C￥AØ_laroux_Sheet1 36" xfId="2960"/>
    <cellStyle name="Ç¥ÁØ_laroux_Sheet1 36" xfId="2961"/>
    <cellStyle name="C￥AØ_laroux_Sheet1 37" xfId="2962"/>
    <cellStyle name="Ç¥ÁØ_laroux_Sheet1 37" xfId="2963"/>
    <cellStyle name="C￥AØ_laroux_Sheet1 38" xfId="2964"/>
    <cellStyle name="Ç¥ÁØ_laroux_Sheet1 38" xfId="2965"/>
    <cellStyle name="C￥AØ_laroux_Sheet1 39" xfId="2966"/>
    <cellStyle name="Ç¥ÁØ_laroux_Sheet1 39" xfId="2967"/>
    <cellStyle name="C￥AØ_laroux_Sheet1 4" xfId="2968"/>
    <cellStyle name="Ç¥ÁØ_laroux_Sheet1 4" xfId="2969"/>
    <cellStyle name="C￥AØ_laroux_Sheet1 40" xfId="2970"/>
    <cellStyle name="Ç¥ÁØ_laroux_Sheet1 40" xfId="2971"/>
    <cellStyle name="C￥AØ_laroux_Sheet1 41" xfId="2972"/>
    <cellStyle name="Ç¥ÁØ_laroux_Sheet1 41" xfId="2973"/>
    <cellStyle name="C￥AØ_laroux_Sheet1 5" xfId="2974"/>
    <cellStyle name="Ç¥ÁØ_laroux_Sheet1 5" xfId="2975"/>
    <cellStyle name="C￥AØ_laroux_Sheet1 6" xfId="2976"/>
    <cellStyle name="Ç¥ÁØ_laroux_Sheet1 6" xfId="2977"/>
    <cellStyle name="C￥AØ_laroux_Sheet1 7" xfId="2978"/>
    <cellStyle name="Ç¥ÁØ_laroux_Sheet1 7" xfId="2979"/>
    <cellStyle name="C￥AØ_laroux_Sheet1 8" xfId="2980"/>
    <cellStyle name="Ç¥ÁØ_laroux_Sheet1 8" xfId="2981"/>
    <cellStyle name="C￥AØ_laroux_Sheet1 9" xfId="2982"/>
    <cellStyle name="Ç¥ÁØ_laroux_Sheet1 9" xfId="2983"/>
    <cellStyle name="C￥AØ_page 2 " xfId="14382"/>
    <cellStyle name="Ç¥ÁØ_page 2 " xfId="14383"/>
    <cellStyle name="C￥AØ_page 2 _중앙연구소+용역인원사번_03.02.21" xfId="14384"/>
    <cellStyle name="Ç¥ÁØ_page 2 _중앙연구소+용역인원사번_03.02.21" xfId="14385"/>
    <cellStyle name="C￥AØ_PERSONAL" xfId="14386"/>
    <cellStyle name="Ç¥ÁØ_Sheet1" xfId="352"/>
    <cellStyle name="C￥AØ_Sheet1 10" xfId="2984"/>
    <cellStyle name="Ç¥ÁØ_Sheet1 10" xfId="2985"/>
    <cellStyle name="C￥AØ_Sheet1 11" xfId="2986"/>
    <cellStyle name="Ç¥ÁØ_Sheet1 11" xfId="2987"/>
    <cellStyle name="C￥AØ_Sheet1 12" xfId="2988"/>
    <cellStyle name="Ç¥ÁØ_Sheet1 12" xfId="2989"/>
    <cellStyle name="C￥AØ_Sheet1 12 10" xfId="3510"/>
    <cellStyle name="Ç¥ÁØ_Sheet1 13" xfId="2990"/>
    <cellStyle name="C￥AØ_Sheet1 14" xfId="2991"/>
    <cellStyle name="Ç¥ÁØ_Sheet1 14" xfId="2992"/>
    <cellStyle name="C￥AØ_Sheet1 14 10" xfId="14387"/>
    <cellStyle name="Ç¥ÁØ_Sheet1 14 10" xfId="14388"/>
    <cellStyle name="C￥AØ_Sheet1 14 11" xfId="14389"/>
    <cellStyle name="Ç¥ÁØ_Sheet1 14 11" xfId="14390"/>
    <cellStyle name="C￥AØ_Sheet1 14 12" xfId="14391"/>
    <cellStyle name="Ç¥ÁØ_Sheet1 14 12" xfId="14392"/>
    <cellStyle name="C￥AØ_Sheet1 14 13" xfId="14393"/>
    <cellStyle name="Ç¥ÁØ_Sheet1 14 13" xfId="14394"/>
    <cellStyle name="C￥AØ_Sheet1 14 14" xfId="14395"/>
    <cellStyle name="Ç¥ÁØ_Sheet1 14 14" xfId="14396"/>
    <cellStyle name="C￥AØ_Sheet1 14 15" xfId="14397"/>
    <cellStyle name="Ç¥ÁØ_Sheet1 14 15" xfId="14398"/>
    <cellStyle name="C￥AØ_Sheet1 14 16" xfId="14399"/>
    <cellStyle name="Ç¥ÁØ_Sheet1 14 16" xfId="14400"/>
    <cellStyle name="C￥AØ_Sheet1 14 17" xfId="14401"/>
    <cellStyle name="Ç¥ÁØ_Sheet1 14 17" xfId="14402"/>
    <cellStyle name="C￥AØ_Sheet1 14 18" xfId="14403"/>
    <cellStyle name="Ç¥ÁØ_Sheet1 14 18" xfId="14404"/>
    <cellStyle name="C￥AØ_Sheet1 14 19" xfId="14405"/>
    <cellStyle name="Ç¥ÁØ_Sheet1 14 19" xfId="14406"/>
    <cellStyle name="C￥AØ_Sheet1 14 2" xfId="14407"/>
    <cellStyle name="Ç¥ÁØ_Sheet1 14 2" xfId="14408"/>
    <cellStyle name="C￥AØ_Sheet1 14 20" xfId="14409"/>
    <cellStyle name="Ç¥ÁØ_Sheet1 14 20" xfId="14410"/>
    <cellStyle name="C￥AØ_Sheet1 14 21" xfId="14411"/>
    <cellStyle name="Ç¥ÁØ_Sheet1 14 21" xfId="14412"/>
    <cellStyle name="C￥AØ_Sheet1 14 22" xfId="14413"/>
    <cellStyle name="Ç¥ÁØ_Sheet1 14 22" xfId="14414"/>
    <cellStyle name="C￥AØ_Sheet1 14 23" xfId="14415"/>
    <cellStyle name="Ç¥ÁØ_Sheet1 14 23" xfId="14416"/>
    <cellStyle name="C￥AØ_Sheet1 14 24" xfId="14417"/>
    <cellStyle name="Ç¥ÁØ_Sheet1 14 24" xfId="14418"/>
    <cellStyle name="C￥AØ_Sheet1 14 25" xfId="14419"/>
    <cellStyle name="Ç¥ÁØ_Sheet1 14 25" xfId="14420"/>
    <cellStyle name="C￥AØ_Sheet1 14 26" xfId="14421"/>
    <cellStyle name="Ç¥ÁØ_Sheet1 14 26" xfId="14422"/>
    <cellStyle name="C￥AØ_Sheet1 14 27" xfId="14423"/>
    <cellStyle name="Ç¥ÁØ_Sheet1 14 27" xfId="14424"/>
    <cellStyle name="C￥AØ_Sheet1 14 28" xfId="14425"/>
    <cellStyle name="Ç¥ÁØ_Sheet1 14 28" xfId="14426"/>
    <cellStyle name="C￥AØ_Sheet1 14 29" xfId="14427"/>
    <cellStyle name="Ç¥ÁØ_Sheet1 14 29" xfId="14428"/>
    <cellStyle name="C￥AØ_Sheet1 14 3" xfId="14429"/>
    <cellStyle name="Ç¥ÁØ_Sheet1 14 3" xfId="14430"/>
    <cellStyle name="C￥AØ_Sheet1 14 30" xfId="14431"/>
    <cellStyle name="Ç¥ÁØ_Sheet1 14 30" xfId="14432"/>
    <cellStyle name="C￥AØ_Sheet1 14 31" xfId="14433"/>
    <cellStyle name="Ç¥ÁØ_Sheet1 14 31" xfId="14434"/>
    <cellStyle name="C￥AØ_Sheet1 14 32" xfId="14435"/>
    <cellStyle name="Ç¥ÁØ_Sheet1 14 32" xfId="14436"/>
    <cellStyle name="C￥AØ_Sheet1 14 33" xfId="14437"/>
    <cellStyle name="Ç¥ÁØ_Sheet1 14 33" xfId="14438"/>
    <cellStyle name="C￥AØ_Sheet1 14 34" xfId="14439"/>
    <cellStyle name="Ç¥ÁØ_Sheet1 14 34" xfId="14440"/>
    <cellStyle name="C￥AØ_Sheet1 14 35" xfId="14441"/>
    <cellStyle name="Ç¥ÁØ_Sheet1 14 35" xfId="14442"/>
    <cellStyle name="C￥AØ_Sheet1 14 36" xfId="14443"/>
    <cellStyle name="Ç¥ÁØ_Sheet1 14 36" xfId="14444"/>
    <cellStyle name="C￥AØ_Sheet1 14 37" xfId="14445"/>
    <cellStyle name="Ç¥ÁØ_Sheet1 14 37" xfId="14446"/>
    <cellStyle name="C￥AØ_Sheet1 14 38" xfId="14447"/>
    <cellStyle name="Ç¥ÁØ_Sheet1 14 38" xfId="14448"/>
    <cellStyle name="C￥AØ_Sheet1 14 39" xfId="14449"/>
    <cellStyle name="Ç¥ÁØ_Sheet1 14 39" xfId="14450"/>
    <cellStyle name="C￥AØ_Sheet1 14 4" xfId="14451"/>
    <cellStyle name="Ç¥ÁØ_Sheet1 14 4" xfId="14452"/>
    <cellStyle name="C￥AØ_Sheet1 14 40" xfId="14453"/>
    <cellStyle name="Ç¥ÁØ_Sheet1 14 40" xfId="14454"/>
    <cellStyle name="C￥AØ_Sheet1 14 41" xfId="14455"/>
    <cellStyle name="Ç¥ÁØ_Sheet1 14 41" xfId="14456"/>
    <cellStyle name="C￥AØ_Sheet1 14 42" xfId="14457"/>
    <cellStyle name="Ç¥ÁØ_Sheet1 14 42" xfId="14458"/>
    <cellStyle name="C￥AØ_Sheet1 14 43" xfId="14459"/>
    <cellStyle name="Ç¥ÁØ_Sheet1 14 43" xfId="14460"/>
    <cellStyle name="C￥AØ_Sheet1 14 44" xfId="14461"/>
    <cellStyle name="Ç¥ÁØ_Sheet1 14 44" xfId="14462"/>
    <cellStyle name="C￥AØ_Sheet1 14 45" xfId="14463"/>
    <cellStyle name="Ç¥ÁØ_Sheet1 14 45" xfId="14464"/>
    <cellStyle name="C￥AØ_Sheet1 14 46" xfId="14465"/>
    <cellStyle name="Ç¥ÁØ_Sheet1 14 46" xfId="14466"/>
    <cellStyle name="C￥AØ_Sheet1 14 47" xfId="14467"/>
    <cellStyle name="Ç¥ÁØ_Sheet1 14 47" xfId="14468"/>
    <cellStyle name="C￥AØ_Sheet1 14 48" xfId="14469"/>
    <cellStyle name="Ç¥ÁØ_Sheet1 14 48" xfId="14470"/>
    <cellStyle name="C￥AØ_Sheet1 14 49" xfId="14471"/>
    <cellStyle name="Ç¥ÁØ_Sheet1 14 49" xfId="14472"/>
    <cellStyle name="C￥AØ_Sheet1 14 5" xfId="14473"/>
    <cellStyle name="Ç¥ÁØ_Sheet1 14 5" xfId="14474"/>
    <cellStyle name="C￥AØ_Sheet1 14 6" xfId="14475"/>
    <cellStyle name="Ç¥ÁØ_Sheet1 14 6" xfId="14476"/>
    <cellStyle name="C￥AØ_Sheet1 14 7" xfId="14477"/>
    <cellStyle name="Ç¥ÁØ_Sheet1 14 7" xfId="14478"/>
    <cellStyle name="C￥AØ_Sheet1 14 8" xfId="14479"/>
    <cellStyle name="Ç¥ÁØ_Sheet1 14 8" xfId="14480"/>
    <cellStyle name="C￥AØ_Sheet1 14 9" xfId="14481"/>
    <cellStyle name="Ç¥ÁØ_Sheet1 14 9" xfId="14482"/>
    <cellStyle name="C￥AØ_Sheet1 15" xfId="2993"/>
    <cellStyle name="Ç¥ÁØ_Sheet1 15" xfId="2994"/>
    <cellStyle name="C￥AØ_Sheet1 16" xfId="2995"/>
    <cellStyle name="Ç¥ÁØ_Sheet1 16" xfId="2996"/>
    <cellStyle name="C￥AØ_Sheet1 17" xfId="2997"/>
    <cellStyle name="Ç¥ÁØ_Sheet1 17" xfId="2998"/>
    <cellStyle name="C￥AØ_Sheet1 18" xfId="2999"/>
    <cellStyle name="Ç¥ÁØ_Sheet1 18" xfId="3000"/>
    <cellStyle name="C￥AØ_Sheet1 19" xfId="3001"/>
    <cellStyle name="Ç¥ÁØ_Sheet1 19" xfId="3002"/>
    <cellStyle name="C￥AØ_Sheet1 2" xfId="3003"/>
    <cellStyle name="Ç¥ÁØ_Sheet1 2" xfId="3004"/>
    <cellStyle name="C￥AØ_Sheet1 20" xfId="3005"/>
    <cellStyle name="Ç¥ÁØ_Sheet1 20" xfId="3006"/>
    <cellStyle name="C￥AØ_Sheet1 21" xfId="3007"/>
    <cellStyle name="Ç¥ÁØ_Sheet1 21" xfId="3008"/>
    <cellStyle name="C￥AØ_Sheet1 22" xfId="3009"/>
    <cellStyle name="Ç¥ÁØ_Sheet1 22" xfId="3010"/>
    <cellStyle name="C￥AØ_Sheet1 23" xfId="3011"/>
    <cellStyle name="Ç¥ÁØ_Sheet1 23" xfId="3012"/>
    <cellStyle name="C￥AØ_Sheet1 24" xfId="3013"/>
    <cellStyle name="Ç¥ÁØ_Sheet1 24" xfId="3014"/>
    <cellStyle name="C￥AØ_Sheet1 25" xfId="3015"/>
    <cellStyle name="Ç¥ÁØ_Sheet1 25" xfId="3016"/>
    <cellStyle name="C￥AØ_Sheet1 26" xfId="3017"/>
    <cellStyle name="Ç¥ÁØ_Sheet1 26" xfId="3018"/>
    <cellStyle name="C￥AØ_Sheet1 27" xfId="3019"/>
    <cellStyle name="Ç¥ÁØ_Sheet1 27" xfId="3020"/>
    <cellStyle name="C￥AØ_Sheet1 28" xfId="3021"/>
    <cellStyle name="Ç¥ÁØ_Sheet1 28" xfId="3022"/>
    <cellStyle name="C￥AØ_Sheet1 29" xfId="3023"/>
    <cellStyle name="Ç¥ÁØ_Sheet1 29" xfId="3024"/>
    <cellStyle name="C￥AØ_Sheet1 3" xfId="3025"/>
    <cellStyle name="Ç¥ÁØ_Sheet1 3" xfId="3026"/>
    <cellStyle name="C￥AØ_Sheet1 30" xfId="3027"/>
    <cellStyle name="Ç¥ÁØ_Sheet1 30" xfId="3028"/>
    <cellStyle name="C￥AØ_Sheet1 31" xfId="3029"/>
    <cellStyle name="Ç¥ÁØ_Sheet1 31" xfId="3030"/>
    <cellStyle name="C￥AØ_Sheet1 32" xfId="3031"/>
    <cellStyle name="Ç¥ÁØ_Sheet1 32" xfId="3032"/>
    <cellStyle name="C￥AØ_Sheet1 33" xfId="3033"/>
    <cellStyle name="Ç¥ÁØ_Sheet1 33" xfId="3034"/>
    <cellStyle name="C￥AØ_Sheet1 34" xfId="3035"/>
    <cellStyle name="Ç¥ÁØ_Sheet1 34" xfId="3036"/>
    <cellStyle name="C￥AØ_Sheet1 35" xfId="3037"/>
    <cellStyle name="Ç¥ÁØ_Sheet1 35" xfId="3038"/>
    <cellStyle name="C￥AØ_Sheet1 36" xfId="3039"/>
    <cellStyle name="Ç¥ÁØ_Sheet1 36" xfId="3040"/>
    <cellStyle name="C￥AØ_Sheet1 37" xfId="3041"/>
    <cellStyle name="Ç¥ÁØ_Sheet1 37" xfId="3042"/>
    <cellStyle name="C￥AØ_Sheet1 38" xfId="3043"/>
    <cellStyle name="Ç¥ÁØ_Sheet1 38" xfId="3044"/>
    <cellStyle name="C￥AØ_Sheet1 39" xfId="3045"/>
    <cellStyle name="Ç¥ÁØ_Sheet1 39" xfId="3046"/>
    <cellStyle name="C￥AØ_Sheet1 4" xfId="3047"/>
    <cellStyle name="Ç¥ÁØ_Sheet1 4" xfId="3048"/>
    <cellStyle name="C￥AØ_Sheet1 40" xfId="3049"/>
    <cellStyle name="Ç¥ÁØ_Sheet1 40" xfId="3050"/>
    <cellStyle name="C￥AØ_Sheet1 41" xfId="3051"/>
    <cellStyle name="Ç¥ÁØ_Sheet1 41" xfId="3052"/>
    <cellStyle name="C￥AØ_Sheet1 5" xfId="3053"/>
    <cellStyle name="Ç¥ÁØ_Sheet1 5" xfId="3054"/>
    <cellStyle name="C￥AØ_Sheet1 6" xfId="3055"/>
    <cellStyle name="Ç¥ÁØ_Sheet1 6" xfId="3056"/>
    <cellStyle name="C￥AØ_Sheet1 7" xfId="3057"/>
    <cellStyle name="Ç¥ÁØ_Sheet1 7" xfId="3058"/>
    <cellStyle name="C￥AØ_Sheet1 8" xfId="3059"/>
    <cellStyle name="Ç¥ÁØ_Sheet1 8" xfId="3060"/>
    <cellStyle name="C￥AØ_Sheet1 9" xfId="3061"/>
    <cellStyle name="Ç¥ÁØ_Sheet1 9" xfId="3062"/>
    <cellStyle name="Calc Currency (0)" xfId="14483"/>
    <cellStyle name="Calculation" xfId="353"/>
    <cellStyle name="Calculation 2" xfId="354"/>
    <cellStyle name="Calculation 2 2" xfId="3511"/>
    <cellStyle name="Calculation 2 3" xfId="14484"/>
    <cellStyle name="Calculation 3" xfId="3512"/>
    <cellStyle name="Calculation 4" xfId="14485"/>
    <cellStyle name="Calculation_010_주택건설" xfId="3513"/>
    <cellStyle name="category" xfId="355"/>
    <cellStyle name="category 2" xfId="3063"/>
    <cellStyle name="Check Cell" xfId="356"/>
    <cellStyle name="Check Cell 2" xfId="357"/>
    <cellStyle name="Check Cell 2 2" xfId="14486"/>
    <cellStyle name="Check Cell 2 2 2" xfId="14487"/>
    <cellStyle name="Check Cell 2 3" xfId="14488"/>
    <cellStyle name="Check Cell 3" xfId="3514"/>
    <cellStyle name="Check Cell 4" xfId="14489"/>
    <cellStyle name="Check Cell_010_주택건설" xfId="3515"/>
    <cellStyle name="Comma [0]" xfId="14490"/>
    <cellStyle name="comma zerodec" xfId="358"/>
    <cellStyle name="comma zerodec 2" xfId="14491"/>
    <cellStyle name="comma zerodec 2 2" xfId="14492"/>
    <cellStyle name="comma zerodec 2 3" xfId="14493"/>
    <cellStyle name="comma zerodec 3" xfId="14494"/>
    <cellStyle name="Comma_ SG&amp;A Bridge " xfId="359"/>
    <cellStyle name="Comma0" xfId="360"/>
    <cellStyle name="Comma0 2" xfId="3064"/>
    <cellStyle name="Curren?_x0012_퐀_x0017_?" xfId="361"/>
    <cellStyle name="Curren?_x0012_퐀_x0017_? 2" xfId="3065"/>
    <cellStyle name="Currency [0]" xfId="14495"/>
    <cellStyle name="Currency_ SG&amp;A Bridge " xfId="362"/>
    <cellStyle name="Currency0" xfId="363"/>
    <cellStyle name="Currency0 2" xfId="3066"/>
    <cellStyle name="Currency0 3" xfId="3516"/>
    <cellStyle name="Currency0 3 2" xfId="14496"/>
    <cellStyle name="Currency1" xfId="364"/>
    <cellStyle name="Currency1 2" xfId="14497"/>
    <cellStyle name="Currency1 2 2" xfId="14498"/>
    <cellStyle name="Currency1 2 3" xfId="14499"/>
    <cellStyle name="Currency1 2 4" xfId="14500"/>
    <cellStyle name="Currency1 3" xfId="14501"/>
    <cellStyle name="Currency1 4" xfId="14502"/>
    <cellStyle name="Date" xfId="365"/>
    <cellStyle name="Date 2" xfId="3067"/>
    <cellStyle name="Dollar (zero dec)" xfId="366"/>
    <cellStyle name="Dollar (zero dec) 2" xfId="14503"/>
    <cellStyle name="Dollar (zero dec) 2 2" xfId="14504"/>
    <cellStyle name="Dollar (zero dec) 2 3" xfId="14505"/>
    <cellStyle name="Dollar (zero dec) 3" xfId="14506"/>
    <cellStyle name="Euro" xfId="367"/>
    <cellStyle name="Euro 2" xfId="14507"/>
    <cellStyle name="Explanatory Text" xfId="368"/>
    <cellStyle name="Explanatory Text 2" xfId="369"/>
    <cellStyle name="Explanatory Text 3" xfId="3517"/>
    <cellStyle name="Explanatory Text 4" xfId="14508"/>
    <cellStyle name="Explanatory Text_010_주택건설" xfId="3518"/>
    <cellStyle name="Fixed" xfId="370"/>
    <cellStyle name="Fixed 2" xfId="3068"/>
    <cellStyle name="Followed Hyperlink" xfId="14509"/>
    <cellStyle name="Good" xfId="371"/>
    <cellStyle name="Good 2" xfId="372"/>
    <cellStyle name="Good 2 2" xfId="14510"/>
    <cellStyle name="Good 2 2 2" xfId="14511"/>
    <cellStyle name="Good 2 3" xfId="14512"/>
    <cellStyle name="Good 3" xfId="3519"/>
    <cellStyle name="Good 4" xfId="14513"/>
    <cellStyle name="Good_010_주택건설" xfId="3520"/>
    <cellStyle name="Grey" xfId="373"/>
    <cellStyle name="Grey 2" xfId="374"/>
    <cellStyle name="Grey 2 2" xfId="3522"/>
    <cellStyle name="Grey 2 2 2" xfId="14514"/>
    <cellStyle name="Grey 2 3" xfId="3523"/>
    <cellStyle name="Grey 2 4" xfId="3521"/>
    <cellStyle name="Grey 3" xfId="375"/>
    <cellStyle name="HEADER" xfId="376"/>
    <cellStyle name="HEADER 2" xfId="3069"/>
    <cellStyle name="Header1" xfId="377"/>
    <cellStyle name="Header1 2" xfId="3070"/>
    <cellStyle name="Header2" xfId="378"/>
    <cellStyle name="Header2 2" xfId="379"/>
    <cellStyle name="Header2 2 2" xfId="3071"/>
    <cellStyle name="Header2 2 2 2" xfId="3524"/>
    <cellStyle name="Header2 2 2 2 2" xfId="14515"/>
    <cellStyle name="Header2 2 2 3" xfId="14516"/>
    <cellStyle name="Header2 2 3" xfId="3525"/>
    <cellStyle name="Header2 2 3 2" xfId="14517"/>
    <cellStyle name="Header2 2 3 2 2" xfId="14518"/>
    <cellStyle name="Header2 2 3 3" xfId="14519"/>
    <cellStyle name="Header2 2 4" xfId="14520"/>
    <cellStyle name="Header2 2 4 2" xfId="14521"/>
    <cellStyle name="Header2 2 5" xfId="14522"/>
    <cellStyle name="Header2 2 6" xfId="14523"/>
    <cellStyle name="Header2 2_3_3관경별 현황" xfId="14524"/>
    <cellStyle name="Header2 3" xfId="380"/>
    <cellStyle name="Header2 3 2" xfId="3072"/>
    <cellStyle name="Header2 3 2 2" xfId="3526"/>
    <cellStyle name="Header2 3 3" xfId="3527"/>
    <cellStyle name="Header2 3 3 2" xfId="14525"/>
    <cellStyle name="Header2 3 4" xfId="14526"/>
    <cellStyle name="Header2 3 5" xfId="14527"/>
    <cellStyle name="Header2 4" xfId="3073"/>
    <cellStyle name="Header2 4 2" xfId="3528"/>
    <cellStyle name="Header2 4 2 2" xfId="14528"/>
    <cellStyle name="Header2 4 3" xfId="14529"/>
    <cellStyle name="Header2 5" xfId="3529"/>
    <cellStyle name="Header2 6" xfId="14530"/>
    <cellStyle name="Header2 7" xfId="14531"/>
    <cellStyle name="Header2_3_3관경별 현황" xfId="14532"/>
    <cellStyle name="Heading 1" xfId="381"/>
    <cellStyle name="Heading 1 2" xfId="382"/>
    <cellStyle name="Heading 1 2 2" xfId="3531"/>
    <cellStyle name="Heading 1 2 2 2" xfId="14533"/>
    <cellStyle name="Heading 1 2 3" xfId="3532"/>
    <cellStyle name="Heading 1 2 4" xfId="3530"/>
    <cellStyle name="Heading 1 3" xfId="383"/>
    <cellStyle name="Heading 2" xfId="384"/>
    <cellStyle name="Heading 2 2" xfId="385"/>
    <cellStyle name="Heading 2 2 2" xfId="3534"/>
    <cellStyle name="Heading 2 2 2 2" xfId="14534"/>
    <cellStyle name="Heading 2 2 3" xfId="3535"/>
    <cellStyle name="Heading 2 2 4" xfId="3533"/>
    <cellStyle name="Heading 2 3" xfId="386"/>
    <cellStyle name="Heading 3" xfId="387"/>
    <cellStyle name="Heading 3 2" xfId="388"/>
    <cellStyle name="Heading 3 2 2" xfId="14535"/>
    <cellStyle name="Heading 3 2 2 2" xfId="14536"/>
    <cellStyle name="Heading 3 2 2 2 2" xfId="14537"/>
    <cellStyle name="Heading 3 3" xfId="3536"/>
    <cellStyle name="Heading 3 3 2" xfId="14538"/>
    <cellStyle name="Heading 3 3 2 2" xfId="14539"/>
    <cellStyle name="Heading 3 4" xfId="14540"/>
    <cellStyle name="Heading 3_010_주택건설" xfId="3537"/>
    <cellStyle name="Heading 4" xfId="389"/>
    <cellStyle name="Heading 4 2" xfId="390"/>
    <cellStyle name="Heading 4 3" xfId="3538"/>
    <cellStyle name="Heading 4 4" xfId="14541"/>
    <cellStyle name="Heading 4_010_주택건설" xfId="3539"/>
    <cellStyle name="HEADING1" xfId="391"/>
    <cellStyle name="HEADING1 2" xfId="3074"/>
    <cellStyle name="HEADING2" xfId="392"/>
    <cellStyle name="HEADING2 2" xfId="3075"/>
    <cellStyle name="Hyperlink" xfId="393"/>
    <cellStyle name="Hyperlink 2" xfId="14542"/>
    <cellStyle name="Hyperlink 3" xfId="14543"/>
    <cellStyle name="Input" xfId="394"/>
    <cellStyle name="Input [yellow]" xfId="395"/>
    <cellStyle name="Input [yellow] 2" xfId="396"/>
    <cellStyle name="Input [yellow] 2 2" xfId="3076"/>
    <cellStyle name="Input [yellow] 2 2 2" xfId="14544"/>
    <cellStyle name="Input [yellow] 2 2 3" xfId="14545"/>
    <cellStyle name="Input [yellow] 2 2 4" xfId="14546"/>
    <cellStyle name="Input [yellow] 2 2 4 2" xfId="14547"/>
    <cellStyle name="Input [yellow] 2 2 5" xfId="14548"/>
    <cellStyle name="Input [yellow] 2 3" xfId="14549"/>
    <cellStyle name="Input [yellow] 2 4" xfId="14550"/>
    <cellStyle name="Input [yellow] 2 5" xfId="14551"/>
    <cellStyle name="Input [yellow] 2 5 2" xfId="14552"/>
    <cellStyle name="Input [yellow] 3" xfId="397"/>
    <cellStyle name="Input [yellow] 3 2" xfId="3077"/>
    <cellStyle name="Input [yellow] 3 3" xfId="3540"/>
    <cellStyle name="Input [yellow] 3 3 2" xfId="14553"/>
    <cellStyle name="Input [yellow] 4" xfId="398"/>
    <cellStyle name="Input [yellow] 4 2" xfId="3078"/>
    <cellStyle name="Input [yellow] 4 2 2" xfId="14554"/>
    <cellStyle name="Input [yellow] 4 3" xfId="14555"/>
    <cellStyle name="Input [yellow] 5" xfId="399"/>
    <cellStyle name="Input [yellow] 5 2" xfId="3542"/>
    <cellStyle name="Input [yellow] 5 2 2" xfId="14556"/>
    <cellStyle name="Input [yellow] 5 3" xfId="3541"/>
    <cellStyle name="Input 10" xfId="3079"/>
    <cellStyle name="Input 11" xfId="3080"/>
    <cellStyle name="Input 12" xfId="3081"/>
    <cellStyle name="Input 13" xfId="3082"/>
    <cellStyle name="Input 14" xfId="3083"/>
    <cellStyle name="Input 15" xfId="3084"/>
    <cellStyle name="Input 16" xfId="3085"/>
    <cellStyle name="Input 17" xfId="3086"/>
    <cellStyle name="Input 18" xfId="3087"/>
    <cellStyle name="Input 19" xfId="3088"/>
    <cellStyle name="Input 2" xfId="400"/>
    <cellStyle name="Input 2 2" xfId="3543"/>
    <cellStyle name="Input 2 3" xfId="14557"/>
    <cellStyle name="Input 20" xfId="3089"/>
    <cellStyle name="Input 21" xfId="3090"/>
    <cellStyle name="Input 22" xfId="3091"/>
    <cellStyle name="Input 23" xfId="3092"/>
    <cellStyle name="Input 24" xfId="3093"/>
    <cellStyle name="Input 25" xfId="3094"/>
    <cellStyle name="Input 26" xfId="3095"/>
    <cellStyle name="Input 27" xfId="3096"/>
    <cellStyle name="Input 28" xfId="3097"/>
    <cellStyle name="Input 29" xfId="3098"/>
    <cellStyle name="Input 3" xfId="3099"/>
    <cellStyle name="Input 3 2" xfId="3545"/>
    <cellStyle name="Input 3 3" xfId="3544"/>
    <cellStyle name="Input 3 3 2" xfId="14558"/>
    <cellStyle name="Input 3 4" xfId="14559"/>
    <cellStyle name="Input 30" xfId="3546"/>
    <cellStyle name="Input 31" xfId="3547"/>
    <cellStyle name="Input 32" xfId="3548"/>
    <cellStyle name="Input 33" xfId="14560"/>
    <cellStyle name="Input 34" xfId="14561"/>
    <cellStyle name="Input 35" xfId="14562"/>
    <cellStyle name="Input 36" xfId="14563"/>
    <cellStyle name="Input 37" xfId="14564"/>
    <cellStyle name="Input 38" xfId="14565"/>
    <cellStyle name="Input 39" xfId="14566"/>
    <cellStyle name="Input 4" xfId="3100"/>
    <cellStyle name="Input 40" xfId="14567"/>
    <cellStyle name="Input 5" xfId="3101"/>
    <cellStyle name="Input 6" xfId="3102"/>
    <cellStyle name="Input 7" xfId="3103"/>
    <cellStyle name="Input 8" xfId="3104"/>
    <cellStyle name="Input 9" xfId="3105"/>
    <cellStyle name="Input_010_주택건설" xfId="3549"/>
    <cellStyle name="Linked Cell" xfId="401"/>
    <cellStyle name="Linked Cell 2" xfId="402"/>
    <cellStyle name="Linked Cell 3" xfId="3550"/>
    <cellStyle name="Linked Cell 4" xfId="14568"/>
    <cellStyle name="Linked Cell_010_주택건설" xfId="3551"/>
    <cellStyle name="Millares [0]_2AV_M_M " xfId="403"/>
    <cellStyle name="Milliers [0]_Arabian Spec" xfId="404"/>
    <cellStyle name="Milliers_Arabian Spec" xfId="405"/>
    <cellStyle name="Model" xfId="406"/>
    <cellStyle name="Model 2" xfId="3106"/>
    <cellStyle name="Model 2 2" xfId="3554"/>
    <cellStyle name="Model 2 2 2" xfId="3555"/>
    <cellStyle name="Model 2 2 2 2" xfId="3556"/>
    <cellStyle name="Model 2 2 2 2 2" xfId="4296"/>
    <cellStyle name="Model 2 2 2 2 2 2" xfId="14569"/>
    <cellStyle name="Model 2 2 2 2 2 2 2" xfId="14570"/>
    <cellStyle name="Model 2 2 2 2 2 2 2 2" xfId="21629"/>
    <cellStyle name="Model 2 2 2 2 2 2 3" xfId="21628"/>
    <cellStyle name="Model 2 2 2 2 2 3" xfId="14571"/>
    <cellStyle name="Model 2 2 2 2 2 3 2" xfId="14572"/>
    <cellStyle name="Model 2 2 2 2 2 3 2 2" xfId="14573"/>
    <cellStyle name="Model 2 2 2 2 2 3 2 2 2" xfId="21632"/>
    <cellStyle name="Model 2 2 2 2 2 3 2 3" xfId="21631"/>
    <cellStyle name="Model 2 2 2 2 2 3 3" xfId="21630"/>
    <cellStyle name="Model 2 2 2 2 3" xfId="14574"/>
    <cellStyle name="Model 2 2 2 2 3 2" xfId="14575"/>
    <cellStyle name="Model 2 2 2 2 3 2 2" xfId="21634"/>
    <cellStyle name="Model 2 2 2 2 3 3" xfId="21633"/>
    <cellStyle name="Model 2 2 2 3" xfId="3557"/>
    <cellStyle name="Model 2 2 2 3 2" xfId="4297"/>
    <cellStyle name="Model 2 2 2 3 2 2" xfId="14576"/>
    <cellStyle name="Model 2 2 2 3 2 2 2" xfId="14577"/>
    <cellStyle name="Model 2 2 2 3 2 2 2 2" xfId="21636"/>
    <cellStyle name="Model 2 2 2 3 2 2 3" xfId="21635"/>
    <cellStyle name="Model 2 2 2 3 2 3" xfId="14578"/>
    <cellStyle name="Model 2 2 2 3 2 3 2" xfId="14579"/>
    <cellStyle name="Model 2 2 2 3 2 3 2 2" xfId="14580"/>
    <cellStyle name="Model 2 2 2 3 2 3 2 2 2" xfId="21639"/>
    <cellStyle name="Model 2 2 2 3 2 3 2 3" xfId="21638"/>
    <cellStyle name="Model 2 2 2 3 2 3 3" xfId="21637"/>
    <cellStyle name="Model 2 2 2 3 3" xfId="14581"/>
    <cellStyle name="Model 2 2 2 3 3 2" xfId="14582"/>
    <cellStyle name="Model 2 2 2 3 3 2 2" xfId="21641"/>
    <cellStyle name="Model 2 2 2 3 3 3" xfId="21640"/>
    <cellStyle name="Model 2 2 2 4" xfId="4295"/>
    <cellStyle name="Model 2 2 2 4 2" xfId="14583"/>
    <cellStyle name="Model 2 2 2 4 2 2" xfId="14584"/>
    <cellStyle name="Model 2 2 2 4 2 2 2" xfId="21643"/>
    <cellStyle name="Model 2 2 2 4 2 3" xfId="21642"/>
    <cellStyle name="Model 2 2 2 4 3" xfId="14585"/>
    <cellStyle name="Model 2 2 2 4 3 2" xfId="14586"/>
    <cellStyle name="Model 2 2 2 4 3 2 2" xfId="14587"/>
    <cellStyle name="Model 2 2 2 4 3 2 2 2" xfId="21646"/>
    <cellStyle name="Model 2 2 2 4 3 2 3" xfId="21645"/>
    <cellStyle name="Model 2 2 2 4 3 3" xfId="21644"/>
    <cellStyle name="Model 2 2 2 5" xfId="14588"/>
    <cellStyle name="Model 2 2 2 5 2" xfId="21647"/>
    <cellStyle name="Model 2 2 3" xfId="3558"/>
    <cellStyle name="Model 2 2 3 2" xfId="3559"/>
    <cellStyle name="Model 2 2 3 2 2" xfId="4299"/>
    <cellStyle name="Model 2 2 3 2 2 2" xfId="14589"/>
    <cellStyle name="Model 2 2 3 2 2 2 2" xfId="14590"/>
    <cellStyle name="Model 2 2 3 2 2 2 2 2" xfId="21649"/>
    <cellStyle name="Model 2 2 3 2 2 2 3" xfId="21648"/>
    <cellStyle name="Model 2 2 3 2 2 3" xfId="14591"/>
    <cellStyle name="Model 2 2 3 2 2 3 2" xfId="14592"/>
    <cellStyle name="Model 2 2 3 2 2 3 2 2" xfId="14593"/>
    <cellStyle name="Model 2 2 3 2 2 3 2 2 2" xfId="21652"/>
    <cellStyle name="Model 2 2 3 2 2 3 2 3" xfId="21651"/>
    <cellStyle name="Model 2 2 3 2 2 3 3" xfId="21650"/>
    <cellStyle name="Model 2 2 3 2 3" xfId="14594"/>
    <cellStyle name="Model 2 2 3 2 3 2" xfId="14595"/>
    <cellStyle name="Model 2 2 3 2 3 2 2" xfId="21654"/>
    <cellStyle name="Model 2 2 3 2 3 3" xfId="21653"/>
    <cellStyle name="Model 2 2 3 3" xfId="4298"/>
    <cellStyle name="Model 2 2 3 3 2" xfId="14596"/>
    <cellStyle name="Model 2 2 3 3 2 2" xfId="14597"/>
    <cellStyle name="Model 2 2 3 3 2 2 2" xfId="21656"/>
    <cellStyle name="Model 2 2 3 3 2 3" xfId="21655"/>
    <cellStyle name="Model 2 2 3 3 3" xfId="14598"/>
    <cellStyle name="Model 2 2 3 3 3 2" xfId="14599"/>
    <cellStyle name="Model 2 2 3 3 3 2 2" xfId="14600"/>
    <cellStyle name="Model 2 2 3 3 3 2 2 2" xfId="21659"/>
    <cellStyle name="Model 2 2 3 3 3 2 3" xfId="21658"/>
    <cellStyle name="Model 2 2 3 3 3 3" xfId="21657"/>
    <cellStyle name="Model 2 2 3 4" xfId="14601"/>
    <cellStyle name="Model 2 2 3 4 2" xfId="14602"/>
    <cellStyle name="Model 2 2 3 4 2 2" xfId="21661"/>
    <cellStyle name="Model 2 2 3 4 3" xfId="21660"/>
    <cellStyle name="Model 2 2 4" xfId="3560"/>
    <cellStyle name="Model 2 2 4 2" xfId="4300"/>
    <cellStyle name="Model 2 2 4 2 2" xfId="14603"/>
    <cellStyle name="Model 2 2 4 2 2 2" xfId="14604"/>
    <cellStyle name="Model 2 2 4 2 2 2 2" xfId="21663"/>
    <cellStyle name="Model 2 2 4 2 2 3" xfId="21662"/>
    <cellStyle name="Model 2 2 4 2 3" xfId="14605"/>
    <cellStyle name="Model 2 2 4 2 3 2" xfId="14606"/>
    <cellStyle name="Model 2 2 4 2 3 2 2" xfId="14607"/>
    <cellStyle name="Model 2 2 4 2 3 2 2 2" xfId="21666"/>
    <cellStyle name="Model 2 2 4 2 3 2 3" xfId="21665"/>
    <cellStyle name="Model 2 2 4 2 3 3" xfId="21664"/>
    <cellStyle name="Model 2 2 4 3" xfId="14608"/>
    <cellStyle name="Model 2 2 4 3 2" xfId="14609"/>
    <cellStyle name="Model 2 2 4 3 2 2" xfId="21668"/>
    <cellStyle name="Model 2 2 4 3 3" xfId="21667"/>
    <cellStyle name="Model 2 2 5" xfId="3561"/>
    <cellStyle name="Model 2 2 5 2" xfId="4301"/>
    <cellStyle name="Model 2 2 5 2 2" xfId="14610"/>
    <cellStyle name="Model 2 2 5 2 2 2" xfId="14611"/>
    <cellStyle name="Model 2 2 5 2 2 2 2" xfId="21670"/>
    <cellStyle name="Model 2 2 5 2 2 3" xfId="21669"/>
    <cellStyle name="Model 2 2 5 2 3" xfId="14612"/>
    <cellStyle name="Model 2 2 5 2 3 2" xfId="14613"/>
    <cellStyle name="Model 2 2 5 2 3 2 2" xfId="14614"/>
    <cellStyle name="Model 2 2 5 2 3 2 2 2" xfId="21673"/>
    <cellStyle name="Model 2 2 5 2 3 2 3" xfId="21672"/>
    <cellStyle name="Model 2 2 5 2 3 3" xfId="21671"/>
    <cellStyle name="Model 2 2 5 3" xfId="14615"/>
    <cellStyle name="Model 2 2 5 3 2" xfId="14616"/>
    <cellStyle name="Model 2 2 5 3 2 2" xfId="21675"/>
    <cellStyle name="Model 2 2 5 3 3" xfId="21674"/>
    <cellStyle name="Model 2 2 6" xfId="4294"/>
    <cellStyle name="Model 2 2 6 2" xfId="14617"/>
    <cellStyle name="Model 2 2 6 2 2" xfId="14618"/>
    <cellStyle name="Model 2 2 6 2 2 2" xfId="21677"/>
    <cellStyle name="Model 2 2 6 2 3" xfId="21676"/>
    <cellStyle name="Model 2 2 6 3" xfId="14619"/>
    <cellStyle name="Model 2 2 6 3 2" xfId="14620"/>
    <cellStyle name="Model 2 2 6 3 2 2" xfId="14621"/>
    <cellStyle name="Model 2 2 6 3 2 2 2" xfId="21680"/>
    <cellStyle name="Model 2 2 6 3 2 3" xfId="21679"/>
    <cellStyle name="Model 2 2 6 3 3" xfId="21678"/>
    <cellStyle name="Model 2 2 7" xfId="14622"/>
    <cellStyle name="Model 2 2 7 2" xfId="21681"/>
    <cellStyle name="Model 2 2_7.생활폐기물매립지" xfId="14623"/>
    <cellStyle name="Model 2 3" xfId="3562"/>
    <cellStyle name="Model 2 3 2" xfId="4302"/>
    <cellStyle name="Model 2 3 2 2" xfId="14624"/>
    <cellStyle name="Model 2 3 2 2 2" xfId="14625"/>
    <cellStyle name="Model 2 3 2 2 2 2" xfId="21683"/>
    <cellStyle name="Model 2 3 2 2 3" xfId="21682"/>
    <cellStyle name="Model 2 3 3" xfId="14626"/>
    <cellStyle name="Model 2 3 3 2" xfId="14627"/>
    <cellStyle name="Model 2 3 3 2 2" xfId="14628"/>
    <cellStyle name="Model 2 3 3 2 2 2" xfId="21686"/>
    <cellStyle name="Model 2 3 3 2 3" xfId="21685"/>
    <cellStyle name="Model 2 3 3 3" xfId="14629"/>
    <cellStyle name="Model 2 3 3 3 2" xfId="14630"/>
    <cellStyle name="Model 2 3 3 3 2 2" xfId="14631"/>
    <cellStyle name="Model 2 3 3 3 2 2 2" xfId="21689"/>
    <cellStyle name="Model 2 3 3 3 2 3" xfId="21688"/>
    <cellStyle name="Model 2 3 3 3 3" xfId="21687"/>
    <cellStyle name="Model 2 3 3 4" xfId="21684"/>
    <cellStyle name="Model 2 3 4" xfId="14632"/>
    <cellStyle name="Model 2 3 4 2" xfId="14633"/>
    <cellStyle name="Model 2 3 4 2 2" xfId="21691"/>
    <cellStyle name="Model 2 3 4 3" xfId="21690"/>
    <cellStyle name="Model 2 4" xfId="3563"/>
    <cellStyle name="Model 2 4 2" xfId="4303"/>
    <cellStyle name="Model 2 4 2 2" xfId="14634"/>
    <cellStyle name="Model 2 4 2 2 2" xfId="14635"/>
    <cellStyle name="Model 2 4 2 2 2 2" xfId="21693"/>
    <cellStyle name="Model 2 4 2 2 3" xfId="21692"/>
    <cellStyle name="Model 2 4 2 3" xfId="14636"/>
    <cellStyle name="Model 2 4 2 3 2" xfId="14637"/>
    <cellStyle name="Model 2 4 2 3 2 2" xfId="14638"/>
    <cellStyle name="Model 2 4 2 3 2 2 2" xfId="21696"/>
    <cellStyle name="Model 2 4 2 3 2 3" xfId="21695"/>
    <cellStyle name="Model 2 4 2 3 3" xfId="21694"/>
    <cellStyle name="Model 2 4 3" xfId="14639"/>
    <cellStyle name="Model 2 4 3 2" xfId="14640"/>
    <cellStyle name="Model 2 4 3 2 2" xfId="21698"/>
    <cellStyle name="Model 2 4 3 3" xfId="21697"/>
    <cellStyle name="Model 2 5" xfId="3553"/>
    <cellStyle name="Model 2 5 2" xfId="5453"/>
    <cellStyle name="Model 2 5 2 2" xfId="14641"/>
    <cellStyle name="Model 2 5 2 2 2" xfId="21699"/>
    <cellStyle name="Model 2 5 3" xfId="14642"/>
    <cellStyle name="Model 2 5 3 2" xfId="14643"/>
    <cellStyle name="Model 2 5 3 2 2" xfId="14644"/>
    <cellStyle name="Model 2 5 3 2 2 2" xfId="21702"/>
    <cellStyle name="Model 2 5 3 2 3" xfId="21701"/>
    <cellStyle name="Model 2 5 3 3" xfId="21700"/>
    <cellStyle name="Model 2 6" xfId="14645"/>
    <cellStyle name="Model 2 6 2" xfId="14646"/>
    <cellStyle name="Model 2 6 2 2" xfId="21704"/>
    <cellStyle name="Model 2 6 3" xfId="21703"/>
    <cellStyle name="Model 3" xfId="3564"/>
    <cellStyle name="Model 3 2" xfId="3565"/>
    <cellStyle name="Model 3 2 2" xfId="3566"/>
    <cellStyle name="Model 3 2 2 2" xfId="4306"/>
    <cellStyle name="Model 3 2 2 2 2" xfId="14647"/>
    <cellStyle name="Model 3 2 2 2 2 2" xfId="14648"/>
    <cellStyle name="Model 3 2 2 2 2 2 2" xfId="21706"/>
    <cellStyle name="Model 3 2 2 2 2 3" xfId="21705"/>
    <cellStyle name="Model 3 2 2 2 3" xfId="14649"/>
    <cellStyle name="Model 3 2 2 2 3 2" xfId="14650"/>
    <cellStyle name="Model 3 2 2 2 3 2 2" xfId="14651"/>
    <cellStyle name="Model 3 2 2 2 3 2 2 2" xfId="21709"/>
    <cellStyle name="Model 3 2 2 2 3 2 3" xfId="21708"/>
    <cellStyle name="Model 3 2 2 2 3 3" xfId="21707"/>
    <cellStyle name="Model 3 2 2 3" xfId="14652"/>
    <cellStyle name="Model 3 2 2 3 2" xfId="14653"/>
    <cellStyle name="Model 3 2 2 3 2 2" xfId="21711"/>
    <cellStyle name="Model 3 2 2 3 3" xfId="21710"/>
    <cellStyle name="Model 3 2 3" xfId="3567"/>
    <cellStyle name="Model 3 2 3 2" xfId="4307"/>
    <cellStyle name="Model 3 2 3 2 2" xfId="14654"/>
    <cellStyle name="Model 3 2 3 2 2 2" xfId="14655"/>
    <cellStyle name="Model 3 2 3 2 2 2 2" xfId="21713"/>
    <cellStyle name="Model 3 2 3 2 2 3" xfId="21712"/>
    <cellStyle name="Model 3 2 3 2 3" xfId="14656"/>
    <cellStyle name="Model 3 2 3 2 3 2" xfId="14657"/>
    <cellStyle name="Model 3 2 3 2 3 2 2" xfId="14658"/>
    <cellStyle name="Model 3 2 3 2 3 2 2 2" xfId="21716"/>
    <cellStyle name="Model 3 2 3 2 3 2 3" xfId="21715"/>
    <cellStyle name="Model 3 2 3 2 3 3" xfId="21714"/>
    <cellStyle name="Model 3 2 3 3" xfId="14659"/>
    <cellStyle name="Model 3 2 3 3 2" xfId="14660"/>
    <cellStyle name="Model 3 2 3 3 2 2" xfId="21718"/>
    <cellStyle name="Model 3 2 3 3 3" xfId="21717"/>
    <cellStyle name="Model 3 2 4" xfId="4305"/>
    <cellStyle name="Model 3 2 4 2" xfId="14661"/>
    <cellStyle name="Model 3 2 4 2 2" xfId="14662"/>
    <cellStyle name="Model 3 2 4 2 2 2" xfId="21720"/>
    <cellStyle name="Model 3 2 4 2 3" xfId="21719"/>
    <cellStyle name="Model 3 2 4 3" xfId="14663"/>
    <cellStyle name="Model 3 2 4 3 2" xfId="14664"/>
    <cellStyle name="Model 3 2 4 3 2 2" xfId="14665"/>
    <cellStyle name="Model 3 2 4 3 2 2 2" xfId="21723"/>
    <cellStyle name="Model 3 2 4 3 2 3" xfId="21722"/>
    <cellStyle name="Model 3 2 4 3 3" xfId="21721"/>
    <cellStyle name="Model 3 2 5" xfId="14666"/>
    <cellStyle name="Model 3 2 5 2" xfId="14667"/>
    <cellStyle name="Model 3 2 5 2 2" xfId="21725"/>
    <cellStyle name="Model 3 2 5 3" xfId="21724"/>
    <cellStyle name="Model 3 3" xfId="3568"/>
    <cellStyle name="Model 3 3 2" xfId="4308"/>
    <cellStyle name="Model 3 3 2 2" xfId="14668"/>
    <cellStyle name="Model 3 3 2 2 2" xfId="14669"/>
    <cellStyle name="Model 3 3 2 2 2 2" xfId="21727"/>
    <cellStyle name="Model 3 3 2 2 3" xfId="21726"/>
    <cellStyle name="Model 3 3 2 3" xfId="14670"/>
    <cellStyle name="Model 3 3 2 3 2" xfId="14671"/>
    <cellStyle name="Model 3 3 2 3 2 2" xfId="14672"/>
    <cellStyle name="Model 3 3 2 3 2 2 2" xfId="21730"/>
    <cellStyle name="Model 3 3 2 3 2 3" xfId="21729"/>
    <cellStyle name="Model 3 3 2 3 3" xfId="21728"/>
    <cellStyle name="Model 3 3 3" xfId="14673"/>
    <cellStyle name="Model 3 3 3 2" xfId="14674"/>
    <cellStyle name="Model 3 3 3 2 2" xfId="21732"/>
    <cellStyle name="Model 3 3 3 3" xfId="21731"/>
    <cellStyle name="Model 3 4" xfId="3569"/>
    <cellStyle name="Model 3 4 2" xfId="4309"/>
    <cellStyle name="Model 3 4 2 2" xfId="14675"/>
    <cellStyle name="Model 3 4 2 2 2" xfId="14676"/>
    <cellStyle name="Model 3 4 2 2 2 2" xfId="21734"/>
    <cellStyle name="Model 3 4 2 2 3" xfId="21733"/>
    <cellStyle name="Model 3 4 2 3" xfId="14677"/>
    <cellStyle name="Model 3 4 2 3 2" xfId="14678"/>
    <cellStyle name="Model 3 4 2 3 2 2" xfId="14679"/>
    <cellStyle name="Model 3 4 2 3 2 2 2" xfId="21737"/>
    <cellStyle name="Model 3 4 2 3 2 3" xfId="21736"/>
    <cellStyle name="Model 3 4 2 3 3" xfId="21735"/>
    <cellStyle name="Model 3 4 3" xfId="14680"/>
    <cellStyle name="Model 3 4 3 2" xfId="14681"/>
    <cellStyle name="Model 3 4 3 2 2" xfId="21739"/>
    <cellStyle name="Model 3 4 3 3" xfId="21738"/>
    <cellStyle name="Model 3 5" xfId="4304"/>
    <cellStyle name="Model 3 5 2" xfId="14682"/>
    <cellStyle name="Model 3 5 2 2" xfId="14683"/>
    <cellStyle name="Model 3 5 2 2 2" xfId="21741"/>
    <cellStyle name="Model 3 5 2 3" xfId="21740"/>
    <cellStyle name="Model 3 5 3" xfId="14684"/>
    <cellStyle name="Model 3 5 3 2" xfId="14685"/>
    <cellStyle name="Model 3 5 3 2 2" xfId="14686"/>
    <cellStyle name="Model 3 5 3 2 2 2" xfId="21744"/>
    <cellStyle name="Model 3 5 3 2 3" xfId="21743"/>
    <cellStyle name="Model 3 5 3 3" xfId="21742"/>
    <cellStyle name="Model 3 6" xfId="14687"/>
    <cellStyle name="Model 3 6 2" xfId="21745"/>
    <cellStyle name="Model 3_7.생활폐기물매립지" xfId="14688"/>
    <cellStyle name="Model 4" xfId="3570"/>
    <cellStyle name="Model 4 2" xfId="4310"/>
    <cellStyle name="Model 4 2 2" xfId="14689"/>
    <cellStyle name="Model 4 2 2 2" xfId="14690"/>
    <cellStyle name="Model 4 2 2 2 2" xfId="21747"/>
    <cellStyle name="Model 4 2 2 3" xfId="21746"/>
    <cellStyle name="Model 4 2 3" xfId="14691"/>
    <cellStyle name="Model 4 2 3 2" xfId="14692"/>
    <cellStyle name="Model 4 2 3 2 2" xfId="14693"/>
    <cellStyle name="Model 4 2 3 2 2 2" xfId="21750"/>
    <cellStyle name="Model 4 2 3 2 3" xfId="21749"/>
    <cellStyle name="Model 4 2 3 3" xfId="21748"/>
    <cellStyle name="Model 4 3" xfId="14694"/>
    <cellStyle name="Model 4 3 2" xfId="14695"/>
    <cellStyle name="Model 4 3 2 2" xfId="21752"/>
    <cellStyle name="Model 4 3 3" xfId="21751"/>
    <cellStyle name="Model 5" xfId="3571"/>
    <cellStyle name="Model 5 2" xfId="4311"/>
    <cellStyle name="Model 5 2 2" xfId="14696"/>
    <cellStyle name="Model 5 2 2 2" xfId="14697"/>
    <cellStyle name="Model 5 2 2 2 2" xfId="21754"/>
    <cellStyle name="Model 5 2 2 3" xfId="21753"/>
    <cellStyle name="Model 5 2 3" xfId="14698"/>
    <cellStyle name="Model 5 2 3 2" xfId="14699"/>
    <cellStyle name="Model 5 2 3 2 2" xfId="14700"/>
    <cellStyle name="Model 5 2 3 2 2 2" xfId="21757"/>
    <cellStyle name="Model 5 2 3 2 3" xfId="21756"/>
    <cellStyle name="Model 5 2 3 3" xfId="21755"/>
    <cellStyle name="Model 5 3" xfId="14701"/>
    <cellStyle name="Model 5 3 2" xfId="14702"/>
    <cellStyle name="Model 5 3 2 2" xfId="21759"/>
    <cellStyle name="Model 5 3 3" xfId="21758"/>
    <cellStyle name="Model 6" xfId="3552"/>
    <cellStyle name="Model 6 2" xfId="5454"/>
    <cellStyle name="Model 6 2 2" xfId="14703"/>
    <cellStyle name="Model 6 2 2 2" xfId="21760"/>
    <cellStyle name="Model 6 3" xfId="14704"/>
    <cellStyle name="Model 6 3 2" xfId="14705"/>
    <cellStyle name="Model 6 3 2 2" xfId="14706"/>
    <cellStyle name="Model 6 3 2 2 2" xfId="21763"/>
    <cellStyle name="Model 6 3 2 3" xfId="21762"/>
    <cellStyle name="Model 6 3 3" xfId="21761"/>
    <cellStyle name="Model 7" xfId="14707"/>
    <cellStyle name="Model 7 2" xfId="14708"/>
    <cellStyle name="Model 7 2 2" xfId="14709"/>
    <cellStyle name="Model 7 2 2 2" xfId="21766"/>
    <cellStyle name="Model 7 2 3" xfId="21765"/>
    <cellStyle name="Model 7 3" xfId="21764"/>
    <cellStyle name="Mon?aire [0]_Arabian Spec" xfId="407"/>
    <cellStyle name="Mon?aire_Arabian Spec" xfId="408"/>
    <cellStyle name="Moneda [0]_2AV_M_M " xfId="409"/>
    <cellStyle name="Moneda_2AV_M_M " xfId="410"/>
    <cellStyle name="Neutral" xfId="411"/>
    <cellStyle name="Neutral 2" xfId="412"/>
    <cellStyle name="Neutral 2 2" xfId="14710"/>
    <cellStyle name="Neutral 2 2 2" xfId="14711"/>
    <cellStyle name="Neutral 2 3" xfId="14712"/>
    <cellStyle name="Neutral 3" xfId="3572"/>
    <cellStyle name="Neutral 4" xfId="14713"/>
    <cellStyle name="Neutral_010_주택건설" xfId="3573"/>
    <cellStyle name="Normal - Style1" xfId="413"/>
    <cellStyle name="Normal - Style1 2" xfId="414"/>
    <cellStyle name="Normal - Style1 2 2" xfId="14714"/>
    <cellStyle name="Normal - Style1 2 2 2" xfId="14715"/>
    <cellStyle name="Normal - Style1 2 3" xfId="14716"/>
    <cellStyle name="Normal - Style1 3" xfId="415"/>
    <cellStyle name="Normal - Style1 3 2" xfId="14717"/>
    <cellStyle name="Normal - Style1 4" xfId="14718"/>
    <cellStyle name="Normal - Style1 5" xfId="14719"/>
    <cellStyle name="Normal_ SG&amp;A Bridge " xfId="416"/>
    <cellStyle name="Note" xfId="417"/>
    <cellStyle name="Note 2" xfId="418"/>
    <cellStyle name="Note 2 2" xfId="14720"/>
    <cellStyle name="Note 2 2 2" xfId="14721"/>
    <cellStyle name="Note 2 3" xfId="14722"/>
    <cellStyle name="Note 3" xfId="3574"/>
    <cellStyle name="Note 4" xfId="14723"/>
    <cellStyle name="NUM_" xfId="14724"/>
    <cellStyle name="Œ…?æ맖?e [0.00]_laroux" xfId="14725"/>
    <cellStyle name="Œ…?æ맖?e_laroux" xfId="14726"/>
    <cellStyle name="Output" xfId="419"/>
    <cellStyle name="Output 2" xfId="420"/>
    <cellStyle name="Output 2 2" xfId="14727"/>
    <cellStyle name="Output 2 2 2" xfId="14728"/>
    <cellStyle name="Output 2 3" xfId="14729"/>
    <cellStyle name="Output 3" xfId="3575"/>
    <cellStyle name="Output 4" xfId="14730"/>
    <cellStyle name="Output_010_주택건설" xfId="3576"/>
    <cellStyle name="Percent [2]" xfId="421"/>
    <cellStyle name="Percent [2] 2" xfId="3107"/>
    <cellStyle name="R_TITLE" xfId="14731"/>
    <cellStyle name="subhead" xfId="422"/>
    <cellStyle name="subhead 2" xfId="3108"/>
    <cellStyle name="Title" xfId="423"/>
    <cellStyle name="title [1]" xfId="424"/>
    <cellStyle name="title [1] 2" xfId="3109"/>
    <cellStyle name="title [2]" xfId="425"/>
    <cellStyle name="title [2] 2" xfId="3110"/>
    <cellStyle name="Title 10" xfId="14732"/>
    <cellStyle name="Title 11" xfId="14733"/>
    <cellStyle name="Title 12" xfId="14734"/>
    <cellStyle name="Title 13" xfId="14735"/>
    <cellStyle name="Title 14" xfId="14736"/>
    <cellStyle name="Title 2" xfId="426"/>
    <cellStyle name="Title 3" xfId="3577"/>
    <cellStyle name="Title 4" xfId="3578"/>
    <cellStyle name="Title 5" xfId="3579"/>
    <cellStyle name="Title 6" xfId="3580"/>
    <cellStyle name="Title 7" xfId="14737"/>
    <cellStyle name="Title 8" xfId="14738"/>
    <cellStyle name="Title 9" xfId="14739"/>
    <cellStyle name="Title_010_주택건설" xfId="3581"/>
    <cellStyle name="Total" xfId="427"/>
    <cellStyle name="Total 2" xfId="428"/>
    <cellStyle name="Total 2 2" xfId="3583"/>
    <cellStyle name="Total 2 2 2" xfId="14740"/>
    <cellStyle name="Total 2 3" xfId="3584"/>
    <cellStyle name="Total 2 4" xfId="3582"/>
    <cellStyle name="Total 3" xfId="429"/>
    <cellStyle name="UM" xfId="430"/>
    <cellStyle name="UM 2" xfId="3111"/>
    <cellStyle name="UM 2 2" xfId="14741"/>
    <cellStyle name="Warning Text" xfId="431"/>
    <cellStyle name="Warning Text 2" xfId="432"/>
    <cellStyle name="Warning Text 3" xfId="3585"/>
    <cellStyle name="Warning Text 4" xfId="14742"/>
    <cellStyle name="Warning Text_010_주택건설" xfId="3586"/>
    <cellStyle name="강조색1" xfId="433" builtinId="29" customBuiltin="1"/>
    <cellStyle name="강조색1 2" xfId="434"/>
    <cellStyle name="강조색1 2 2" xfId="435"/>
    <cellStyle name="강조색1 2 2 2" xfId="3588"/>
    <cellStyle name="강조색1 2 2 2 2" xfId="3589"/>
    <cellStyle name="강조색1 2 2 2 2 2" xfId="14743"/>
    <cellStyle name="강조색1 2 2 2 3" xfId="3590"/>
    <cellStyle name="강조색1 2 2 2 4" xfId="14744"/>
    <cellStyle name="강조색1 2 2 2 4 2" xfId="14745"/>
    <cellStyle name="강조색1 2 2 3" xfId="3591"/>
    <cellStyle name="강조색1 2 2 3 2" xfId="4791"/>
    <cellStyle name="강조색1 2 2 4" xfId="3587"/>
    <cellStyle name="강조색1 2 2 4 2" xfId="4792"/>
    <cellStyle name="강조색1 2 2 5" xfId="14746"/>
    <cellStyle name="강조색1 2 3" xfId="436"/>
    <cellStyle name="강조색1 2 3 2" xfId="4793"/>
    <cellStyle name="강조색1 2 3 3" xfId="14747"/>
    <cellStyle name="강조색1 2 3 4" xfId="19883"/>
    <cellStyle name="강조색1 2 4" xfId="4794"/>
    <cellStyle name="강조색1 2 5" xfId="4795"/>
    <cellStyle name="강조색1 2 6" xfId="4796"/>
    <cellStyle name="강조색1 2 7" xfId="4797"/>
    <cellStyle name="강조색1 3" xfId="437"/>
    <cellStyle name="강조색1 3 2" xfId="438"/>
    <cellStyle name="강조색1 3 2 2" xfId="3593"/>
    <cellStyle name="강조색1 3 2 2 2" xfId="14748"/>
    <cellStyle name="강조색1 3 2 3" xfId="3592"/>
    <cellStyle name="강조색1 3 2 3 2" xfId="14749"/>
    <cellStyle name="강조색1 3 2 4" xfId="14750"/>
    <cellStyle name="강조색1 3 3" xfId="3594"/>
    <cellStyle name="강조색1 3 3 2" xfId="14751"/>
    <cellStyle name="강조색1 3 4" xfId="4798"/>
    <cellStyle name="강조색1 3 4 2" xfId="14752"/>
    <cellStyle name="강조색1 3 5" xfId="14753"/>
    <cellStyle name="강조색1 3 6" xfId="14754"/>
    <cellStyle name="강조색1 3_012_보건및사회보장" xfId="3595"/>
    <cellStyle name="강조색1 4" xfId="439"/>
    <cellStyle name="강조색1 4 2" xfId="3597"/>
    <cellStyle name="강조색1 4 2 2" xfId="4799"/>
    <cellStyle name="강조색1 4 3" xfId="3596"/>
    <cellStyle name="강조색1 4 3 2" xfId="4800"/>
    <cellStyle name="강조색1 4 3 3" xfId="14755"/>
    <cellStyle name="강조색1 4 4" xfId="4801"/>
    <cellStyle name="강조색1 4 5" xfId="4802"/>
    <cellStyle name="강조색1 4 6" xfId="14756"/>
    <cellStyle name="강조색1 5" xfId="933"/>
    <cellStyle name="강조색1 5 2" xfId="3599"/>
    <cellStyle name="강조색1 5 3" xfId="3600"/>
    <cellStyle name="강조색1 5 4" xfId="3598"/>
    <cellStyle name="강조색1 5 5" xfId="14757"/>
    <cellStyle name="강조색1 5 6" xfId="14758"/>
    <cellStyle name="강조색1 6" xfId="4803"/>
    <cellStyle name="강조색1 6 2" xfId="14759"/>
    <cellStyle name="강조색1 7" xfId="4804"/>
    <cellStyle name="강조색1 7 2" xfId="14760"/>
    <cellStyle name="강조색1 8" xfId="4805"/>
    <cellStyle name="강조색1 9" xfId="4806"/>
    <cellStyle name="강조색2" xfId="440" builtinId="33" customBuiltin="1"/>
    <cellStyle name="강조색2 2" xfId="441"/>
    <cellStyle name="강조색2 2 2" xfId="442"/>
    <cellStyle name="강조색2 2 2 2" xfId="3602"/>
    <cellStyle name="강조색2 2 2 2 2" xfId="3603"/>
    <cellStyle name="강조색2 2 2 2 2 2" xfId="14761"/>
    <cellStyle name="강조색2 2 2 2 3" xfId="3604"/>
    <cellStyle name="강조색2 2 2 2 4" xfId="14762"/>
    <cellStyle name="강조색2 2 2 2 4 2" xfId="14763"/>
    <cellStyle name="강조색2 2 2 3" xfId="3605"/>
    <cellStyle name="강조색2 2 2 3 2" xfId="4807"/>
    <cellStyle name="강조색2 2 2 4" xfId="3601"/>
    <cellStyle name="강조색2 2 2 4 2" xfId="4808"/>
    <cellStyle name="강조색2 2 2 5" xfId="14764"/>
    <cellStyle name="강조색2 2 3" xfId="443"/>
    <cellStyle name="강조색2 2 3 2" xfId="4809"/>
    <cellStyle name="강조색2 2 3 3" xfId="14765"/>
    <cellStyle name="강조색2 2 4" xfId="4810"/>
    <cellStyle name="강조색2 2 5" xfId="4811"/>
    <cellStyle name="강조색2 3" xfId="444"/>
    <cellStyle name="강조색2 3 2" xfId="445"/>
    <cellStyle name="강조색2 3 2 2" xfId="3607"/>
    <cellStyle name="강조색2 3 2 2 2" xfId="14766"/>
    <cellStyle name="강조색2 3 2 3" xfId="3606"/>
    <cellStyle name="강조색2 3 2 3 2" xfId="14767"/>
    <cellStyle name="강조색2 3 2 4" xfId="14768"/>
    <cellStyle name="강조색2 3 3" xfId="3608"/>
    <cellStyle name="강조색2 3 3 2" xfId="14769"/>
    <cellStyle name="강조색2 3 4" xfId="4812"/>
    <cellStyle name="강조색2 3 4 2" xfId="14770"/>
    <cellStyle name="강조색2 3 5" xfId="14771"/>
    <cellStyle name="강조색2 3 6" xfId="14772"/>
    <cellStyle name="강조색2 3_012_보건및사회보장" xfId="3609"/>
    <cellStyle name="강조색2 4" xfId="446"/>
    <cellStyle name="강조색2 4 2" xfId="3611"/>
    <cellStyle name="강조색2 4 2 2" xfId="4813"/>
    <cellStyle name="강조색2 4 3" xfId="3610"/>
    <cellStyle name="강조색2 4 3 2" xfId="4814"/>
    <cellStyle name="강조색2 4 3 3" xfId="14773"/>
    <cellStyle name="강조색2 4 4" xfId="4815"/>
    <cellStyle name="강조색2 4 5" xfId="4816"/>
    <cellStyle name="강조색2 4 6" xfId="14774"/>
    <cellStyle name="강조색2 5" xfId="937"/>
    <cellStyle name="강조색2 5 2" xfId="3613"/>
    <cellStyle name="강조색2 5 3" xfId="3614"/>
    <cellStyle name="강조색2 5 4" xfId="3612"/>
    <cellStyle name="강조색2 5 5" xfId="14775"/>
    <cellStyle name="강조색2 5 6" xfId="14776"/>
    <cellStyle name="강조색2 6" xfId="4817"/>
    <cellStyle name="강조색2 6 2" xfId="14777"/>
    <cellStyle name="강조색2 7" xfId="4818"/>
    <cellStyle name="강조색2 7 2" xfId="14778"/>
    <cellStyle name="강조색2 8" xfId="4819"/>
    <cellStyle name="강조색2 9" xfId="4820"/>
    <cellStyle name="강조색3" xfId="447" builtinId="37" customBuiltin="1"/>
    <cellStyle name="강조색3 2" xfId="448"/>
    <cellStyle name="강조색3 2 2" xfId="449"/>
    <cellStyle name="강조색3 2 2 2" xfId="3616"/>
    <cellStyle name="강조색3 2 2 2 2" xfId="3617"/>
    <cellStyle name="강조색3 2 2 2 2 2" xfId="14779"/>
    <cellStyle name="강조색3 2 2 2 3" xfId="3618"/>
    <cellStyle name="강조색3 2 2 2 4" xfId="14780"/>
    <cellStyle name="강조색3 2 2 2 4 2" xfId="14781"/>
    <cellStyle name="강조색3 2 2 3" xfId="3619"/>
    <cellStyle name="강조색3 2 2 3 2" xfId="4821"/>
    <cellStyle name="강조색3 2 2 4" xfId="3615"/>
    <cellStyle name="강조색3 2 2 4 2" xfId="4822"/>
    <cellStyle name="강조색3 2 2 5" xfId="14782"/>
    <cellStyle name="강조색3 2 3" xfId="450"/>
    <cellStyle name="강조색3 2 3 2" xfId="4823"/>
    <cellStyle name="강조색3 2 3 3" xfId="14783"/>
    <cellStyle name="강조색3 2 3 4" xfId="19884"/>
    <cellStyle name="강조색3 2 4" xfId="4824"/>
    <cellStyle name="강조색3 2 5" xfId="4825"/>
    <cellStyle name="강조색3 2 6" xfId="4826"/>
    <cellStyle name="강조색3 2 7" xfId="4827"/>
    <cellStyle name="강조색3 3" xfId="451"/>
    <cellStyle name="강조색3 3 2" xfId="452"/>
    <cellStyle name="강조색3 3 2 2" xfId="3621"/>
    <cellStyle name="강조색3 3 2 2 2" xfId="14784"/>
    <cellStyle name="강조색3 3 2 3" xfId="3620"/>
    <cellStyle name="강조색3 3 2 3 2" xfId="14785"/>
    <cellStyle name="강조색3 3 2 4" xfId="14786"/>
    <cellStyle name="강조색3 3 3" xfId="3622"/>
    <cellStyle name="강조색3 3 3 2" xfId="14787"/>
    <cellStyle name="강조색3 3 4" xfId="4828"/>
    <cellStyle name="강조색3 3 4 2" xfId="14788"/>
    <cellStyle name="강조색3 3 5" xfId="14789"/>
    <cellStyle name="강조색3 3 6" xfId="14790"/>
    <cellStyle name="강조색3 3_012_보건및사회보장" xfId="3623"/>
    <cellStyle name="강조색3 4" xfId="453"/>
    <cellStyle name="강조색3 4 2" xfId="3625"/>
    <cellStyle name="강조색3 4 2 2" xfId="4829"/>
    <cellStyle name="강조색3 4 3" xfId="3624"/>
    <cellStyle name="강조색3 4 3 2" xfId="4830"/>
    <cellStyle name="강조색3 4 3 3" xfId="14791"/>
    <cellStyle name="강조색3 4 4" xfId="4831"/>
    <cellStyle name="강조색3 4 5" xfId="4832"/>
    <cellStyle name="강조색3 4 6" xfId="14792"/>
    <cellStyle name="강조색3 5" xfId="941"/>
    <cellStyle name="강조색3 5 2" xfId="3627"/>
    <cellStyle name="강조색3 5 3" xfId="3628"/>
    <cellStyle name="강조색3 5 4" xfId="3626"/>
    <cellStyle name="강조색3 5 5" xfId="14793"/>
    <cellStyle name="강조색3 5 6" xfId="14794"/>
    <cellStyle name="강조색3 6" xfId="4833"/>
    <cellStyle name="강조색3 6 2" xfId="14795"/>
    <cellStyle name="강조색3 7" xfId="4834"/>
    <cellStyle name="강조색3 7 2" xfId="14796"/>
    <cellStyle name="강조색3 8" xfId="4835"/>
    <cellStyle name="강조색3 9" xfId="4836"/>
    <cellStyle name="강조색4" xfId="454" builtinId="41" customBuiltin="1"/>
    <cellStyle name="강조색4 2" xfId="455"/>
    <cellStyle name="강조색4 2 2" xfId="456"/>
    <cellStyle name="강조색4 2 2 2" xfId="3630"/>
    <cellStyle name="강조색4 2 2 2 2" xfId="3631"/>
    <cellStyle name="강조색4 2 2 2 2 2" xfId="14797"/>
    <cellStyle name="강조색4 2 2 2 3" xfId="3632"/>
    <cellStyle name="강조색4 2 2 2 4" xfId="14798"/>
    <cellStyle name="강조색4 2 2 2 4 2" xfId="14799"/>
    <cellStyle name="강조색4 2 2 3" xfId="3633"/>
    <cellStyle name="강조색4 2 2 3 2" xfId="4837"/>
    <cellStyle name="강조색4 2 2 4" xfId="3629"/>
    <cellStyle name="강조색4 2 2 4 2" xfId="4838"/>
    <cellStyle name="강조색4 2 2 5" xfId="14800"/>
    <cellStyle name="강조색4 2 3" xfId="457"/>
    <cellStyle name="강조색4 2 3 2" xfId="4839"/>
    <cellStyle name="강조색4 2 3 3" xfId="14801"/>
    <cellStyle name="강조색4 2 3 4" xfId="19885"/>
    <cellStyle name="강조색4 2 4" xfId="4840"/>
    <cellStyle name="강조색4 2 5" xfId="4841"/>
    <cellStyle name="강조색4 2 6" xfId="4842"/>
    <cellStyle name="강조색4 2 7" xfId="4843"/>
    <cellStyle name="강조색4 3" xfId="458"/>
    <cellStyle name="강조색4 3 2" xfId="459"/>
    <cellStyle name="강조색4 3 2 2" xfId="3635"/>
    <cellStyle name="강조색4 3 2 2 2" xfId="14802"/>
    <cellStyle name="강조색4 3 2 3" xfId="3634"/>
    <cellStyle name="강조색4 3 2 3 2" xfId="14803"/>
    <cellStyle name="강조색4 3 2 4" xfId="14804"/>
    <cellStyle name="강조색4 3 3" xfId="3636"/>
    <cellStyle name="강조색4 3 3 2" xfId="14805"/>
    <cellStyle name="강조색4 3 4" xfId="4844"/>
    <cellStyle name="강조색4 3 4 2" xfId="14806"/>
    <cellStyle name="강조색4 3 5" xfId="14807"/>
    <cellStyle name="강조색4 3 6" xfId="14808"/>
    <cellStyle name="강조색4 3_012_보건및사회보장" xfId="3637"/>
    <cellStyle name="강조색4 4" xfId="460"/>
    <cellStyle name="강조색4 4 2" xfId="3639"/>
    <cellStyle name="강조색4 4 2 2" xfId="4845"/>
    <cellStyle name="강조색4 4 3" xfId="3638"/>
    <cellStyle name="강조색4 4 3 2" xfId="4846"/>
    <cellStyle name="강조색4 4 3 3" xfId="14809"/>
    <cellStyle name="강조색4 4 4" xfId="4847"/>
    <cellStyle name="강조색4 4 5" xfId="4848"/>
    <cellStyle name="강조색4 4 6" xfId="14810"/>
    <cellStyle name="강조색4 5" xfId="945"/>
    <cellStyle name="강조색4 5 2" xfId="3641"/>
    <cellStyle name="강조색4 5 3" xfId="3642"/>
    <cellStyle name="강조색4 5 4" xfId="3640"/>
    <cellStyle name="강조색4 5 5" xfId="14811"/>
    <cellStyle name="강조색4 5 6" xfId="14812"/>
    <cellStyle name="강조색4 6" xfId="4849"/>
    <cellStyle name="강조색4 6 2" xfId="14813"/>
    <cellStyle name="강조색4 7" xfId="4850"/>
    <cellStyle name="강조색4 7 2" xfId="14814"/>
    <cellStyle name="강조색4 8" xfId="4851"/>
    <cellStyle name="강조색4 9" xfId="4852"/>
    <cellStyle name="강조색5" xfId="461" builtinId="45" customBuiltin="1"/>
    <cellStyle name="강조색5 2" xfId="462"/>
    <cellStyle name="강조색5 2 2" xfId="463"/>
    <cellStyle name="강조색5 2 2 2" xfId="3644"/>
    <cellStyle name="강조색5 2 2 2 2" xfId="3645"/>
    <cellStyle name="강조색5 2 2 2 2 2" xfId="14815"/>
    <cellStyle name="강조색5 2 2 2 3" xfId="3646"/>
    <cellStyle name="강조색5 2 2 2 4" xfId="14816"/>
    <cellStyle name="강조색5 2 2 2 4 2" xfId="14817"/>
    <cellStyle name="강조색5 2 2 3" xfId="3647"/>
    <cellStyle name="강조색5 2 2 3 2" xfId="4853"/>
    <cellStyle name="강조색5 2 2 4" xfId="3643"/>
    <cellStyle name="강조색5 2 2 4 2" xfId="4854"/>
    <cellStyle name="강조색5 2 2 5" xfId="14818"/>
    <cellStyle name="강조색5 2 3" xfId="464"/>
    <cellStyle name="강조색5 2 3 2" xfId="4855"/>
    <cellStyle name="강조색5 2 3 3" xfId="14819"/>
    <cellStyle name="강조색5 2 4" xfId="4856"/>
    <cellStyle name="강조색5 2 5" xfId="4857"/>
    <cellStyle name="강조색5 3" xfId="465"/>
    <cellStyle name="강조색5 3 2" xfId="466"/>
    <cellStyle name="강조색5 3 2 2" xfId="3649"/>
    <cellStyle name="강조색5 3 2 2 2" xfId="14820"/>
    <cellStyle name="강조색5 3 2 3" xfId="3648"/>
    <cellStyle name="강조색5 3 2 3 2" xfId="14821"/>
    <cellStyle name="강조색5 3 2 4" xfId="14822"/>
    <cellStyle name="강조색5 3 3" xfId="3650"/>
    <cellStyle name="강조색5 3 3 2" xfId="14823"/>
    <cellStyle name="강조색5 3 4" xfId="4858"/>
    <cellStyle name="강조색5 3 4 2" xfId="14824"/>
    <cellStyle name="강조색5 3 5" xfId="14825"/>
    <cellStyle name="강조색5 3 6" xfId="14826"/>
    <cellStyle name="강조색5 3_012_보건및사회보장" xfId="3651"/>
    <cellStyle name="강조색5 4" xfId="467"/>
    <cellStyle name="강조색5 4 2" xfId="3653"/>
    <cellStyle name="강조색5 4 2 2" xfId="4859"/>
    <cellStyle name="강조색5 4 3" xfId="3652"/>
    <cellStyle name="강조색5 4 3 2" xfId="4860"/>
    <cellStyle name="강조색5 4 3 3" xfId="14827"/>
    <cellStyle name="강조색5 4 4" xfId="4861"/>
    <cellStyle name="강조색5 4 5" xfId="4862"/>
    <cellStyle name="강조색5 4 6" xfId="14828"/>
    <cellStyle name="강조색5 5" xfId="949"/>
    <cellStyle name="강조색5 5 2" xfId="3655"/>
    <cellStyle name="강조색5 5 3" xfId="3656"/>
    <cellStyle name="강조색5 5 4" xfId="3654"/>
    <cellStyle name="강조색5 5 5" xfId="14829"/>
    <cellStyle name="강조색5 5 6" xfId="14830"/>
    <cellStyle name="강조색5 6" xfId="4863"/>
    <cellStyle name="강조색5 6 2" xfId="14831"/>
    <cellStyle name="강조색5 7" xfId="4864"/>
    <cellStyle name="강조색5 7 2" xfId="14832"/>
    <cellStyle name="강조색5 8" xfId="4865"/>
    <cellStyle name="강조색5 9" xfId="4866"/>
    <cellStyle name="강조색6" xfId="468" builtinId="49" customBuiltin="1"/>
    <cellStyle name="강조색6 2" xfId="469"/>
    <cellStyle name="강조색6 2 2" xfId="470"/>
    <cellStyle name="강조색6 2 2 2" xfId="3658"/>
    <cellStyle name="강조색6 2 2 2 2" xfId="3659"/>
    <cellStyle name="강조색6 2 2 2 2 2" xfId="14833"/>
    <cellStyle name="강조색6 2 2 2 3" xfId="3660"/>
    <cellStyle name="강조색6 2 2 2 4" xfId="14834"/>
    <cellStyle name="강조색6 2 2 2 4 2" xfId="14835"/>
    <cellStyle name="강조색6 2 2 3" xfId="3661"/>
    <cellStyle name="강조색6 2 2 3 2" xfId="4867"/>
    <cellStyle name="강조색6 2 2 4" xfId="3657"/>
    <cellStyle name="강조색6 2 2 4 2" xfId="4868"/>
    <cellStyle name="강조색6 2 2 5" xfId="14836"/>
    <cellStyle name="강조색6 2 3" xfId="471"/>
    <cellStyle name="강조색6 2 3 2" xfId="4869"/>
    <cellStyle name="강조색6 2 3 3" xfId="14837"/>
    <cellStyle name="강조색6 2 4" xfId="4870"/>
    <cellStyle name="강조색6 2 5" xfId="4871"/>
    <cellStyle name="강조색6 3" xfId="472"/>
    <cellStyle name="강조색6 3 2" xfId="473"/>
    <cellStyle name="강조색6 3 2 2" xfId="3663"/>
    <cellStyle name="강조색6 3 2 2 2" xfId="14838"/>
    <cellStyle name="강조색6 3 2 3" xfId="3662"/>
    <cellStyle name="강조색6 3 2 3 2" xfId="14839"/>
    <cellStyle name="강조색6 3 2 4" xfId="14840"/>
    <cellStyle name="강조색6 3 3" xfId="3664"/>
    <cellStyle name="강조색6 3 3 2" xfId="14841"/>
    <cellStyle name="강조색6 3 4" xfId="4872"/>
    <cellStyle name="강조색6 3 4 2" xfId="14842"/>
    <cellStyle name="강조색6 3 5" xfId="14843"/>
    <cellStyle name="강조색6 3 6" xfId="14844"/>
    <cellStyle name="강조색6 3_012_보건및사회보장" xfId="3665"/>
    <cellStyle name="강조색6 4" xfId="474"/>
    <cellStyle name="강조색6 4 2" xfId="3667"/>
    <cellStyle name="강조색6 4 2 2" xfId="4873"/>
    <cellStyle name="강조색6 4 3" xfId="3666"/>
    <cellStyle name="강조색6 4 3 2" xfId="4874"/>
    <cellStyle name="강조색6 4 3 3" xfId="14845"/>
    <cellStyle name="강조색6 4 4" xfId="4875"/>
    <cellStyle name="강조색6 4 5" xfId="4876"/>
    <cellStyle name="강조색6 4 6" xfId="14846"/>
    <cellStyle name="강조색6 5" xfId="953"/>
    <cellStyle name="강조색6 5 2" xfId="3669"/>
    <cellStyle name="강조색6 5 3" xfId="3670"/>
    <cellStyle name="강조색6 5 4" xfId="3668"/>
    <cellStyle name="강조색6 5 5" xfId="14847"/>
    <cellStyle name="강조색6 5 6" xfId="14848"/>
    <cellStyle name="강조색6 6" xfId="4877"/>
    <cellStyle name="강조색6 6 2" xfId="14849"/>
    <cellStyle name="강조색6 7" xfId="4878"/>
    <cellStyle name="강조색6 7 2" xfId="14850"/>
    <cellStyle name="강조색6 8" xfId="4879"/>
    <cellStyle name="강조색6 9" xfId="4880"/>
    <cellStyle name="경고문" xfId="475" builtinId="11" customBuiltin="1"/>
    <cellStyle name="경고문 2" xfId="476"/>
    <cellStyle name="경고문 2 2" xfId="477"/>
    <cellStyle name="경고문 2 2 2" xfId="3672"/>
    <cellStyle name="경고문 2 2 2 2" xfId="3673"/>
    <cellStyle name="경고문 2 2 2 2 2" xfId="14851"/>
    <cellStyle name="경고문 2 2 2 3" xfId="3674"/>
    <cellStyle name="경고문 2 2 2 4" xfId="14852"/>
    <cellStyle name="경고문 2 2 3" xfId="3675"/>
    <cellStyle name="경고문 2 2 3 2" xfId="4881"/>
    <cellStyle name="경고문 2 2 4" xfId="3671"/>
    <cellStyle name="경고문 2 2 4 2" xfId="4882"/>
    <cellStyle name="경고문 2 2 5" xfId="14853"/>
    <cellStyle name="경고문 2 3" xfId="478"/>
    <cellStyle name="경고문 2 3 2" xfId="4883"/>
    <cellStyle name="경고문 2 3 3" xfId="14854"/>
    <cellStyle name="경고문 2 4" xfId="4884"/>
    <cellStyle name="경고문 2 5" xfId="4885"/>
    <cellStyle name="경고문 3" xfId="479"/>
    <cellStyle name="경고문 3 2" xfId="480"/>
    <cellStyle name="경고문 3 2 2" xfId="3677"/>
    <cellStyle name="경고문 3 2 3" xfId="3676"/>
    <cellStyle name="경고문 3 3" xfId="3678"/>
    <cellStyle name="경고문 3 3 2" xfId="14855"/>
    <cellStyle name="경고문 3 4" xfId="4886"/>
    <cellStyle name="경고문 3 4 2" xfId="14856"/>
    <cellStyle name="경고문 3 5" xfId="14857"/>
    <cellStyle name="경고문 3 6" xfId="14858"/>
    <cellStyle name="경고문 3_012_보건및사회보장" xfId="3679"/>
    <cellStyle name="경고문 4" xfId="481"/>
    <cellStyle name="경고문 4 2" xfId="3681"/>
    <cellStyle name="경고문 4 2 2" xfId="4887"/>
    <cellStyle name="경고문 4 3" xfId="3680"/>
    <cellStyle name="경고문 4 3 2" xfId="4888"/>
    <cellStyle name="경고문 4 4" xfId="4889"/>
    <cellStyle name="경고문 4 5" xfId="4890"/>
    <cellStyle name="경고문 5" xfId="929"/>
    <cellStyle name="경고문 5 2" xfId="3683"/>
    <cellStyle name="경고문 5 3" xfId="3684"/>
    <cellStyle name="경고문 5 4" xfId="3682"/>
    <cellStyle name="경고문 5 5" xfId="14859"/>
    <cellStyle name="경고문 5 6" xfId="14860"/>
    <cellStyle name="경고문 6" xfId="4891"/>
    <cellStyle name="경고문 6 2" xfId="14861"/>
    <cellStyle name="경고문 7" xfId="4892"/>
    <cellStyle name="경고문 7 2" xfId="14862"/>
    <cellStyle name="경고문 8" xfId="4893"/>
    <cellStyle name="경고문 9" xfId="4894"/>
    <cellStyle name="계산" xfId="482" builtinId="22" customBuiltin="1"/>
    <cellStyle name="계산 2" xfId="483"/>
    <cellStyle name="계산 2 2" xfId="484"/>
    <cellStyle name="계산 2 2 2" xfId="485"/>
    <cellStyle name="계산 2 2 2 2" xfId="3686"/>
    <cellStyle name="계산 2 2 2 2 2" xfId="14863"/>
    <cellStyle name="계산 2 2 2 2 2 2" xfId="14864"/>
    <cellStyle name="계산 2 2 2 3" xfId="3687"/>
    <cellStyle name="계산 2 2 2 3 2" xfId="14865"/>
    <cellStyle name="계산 2 2 2 4" xfId="3685"/>
    <cellStyle name="계산 2 2 2 5" xfId="4895"/>
    <cellStyle name="계산 2 2 3" xfId="3688"/>
    <cellStyle name="계산 2 2 3 2" xfId="3689"/>
    <cellStyle name="계산 2 2 3 3" xfId="14866"/>
    <cellStyle name="계산 2 2 4" xfId="3690"/>
    <cellStyle name="계산 2 2 4 2" xfId="4896"/>
    <cellStyle name="계산 2 2 5" xfId="14867"/>
    <cellStyle name="계산 2 2 5 2" xfId="14868"/>
    <cellStyle name="계산 2 2 6" xfId="14869"/>
    <cellStyle name="계산 2 2 6 2" xfId="14870"/>
    <cellStyle name="계산 2 2 7" xfId="14871"/>
    <cellStyle name="계산 2 3" xfId="486"/>
    <cellStyle name="계산 2 3 2" xfId="3112"/>
    <cellStyle name="계산 2 3 2 2" xfId="3691"/>
    <cellStyle name="계산 2 3 3" xfId="3692"/>
    <cellStyle name="계산 2 3 3 2" xfId="14872"/>
    <cellStyle name="계산 2 3 4" xfId="4897"/>
    <cellStyle name="계산 2 3 5" xfId="14873"/>
    <cellStyle name="계산 2 4" xfId="487"/>
    <cellStyle name="계산 2 4 2" xfId="3693"/>
    <cellStyle name="계산 2 4 2 2" xfId="14874"/>
    <cellStyle name="계산 2 4 3" xfId="3694"/>
    <cellStyle name="계산 2 4 4" xfId="4898"/>
    <cellStyle name="계산 2 4 5" xfId="14875"/>
    <cellStyle name="계산 2 4 5 2" xfId="19900"/>
    <cellStyle name="계산 2 5" xfId="3695"/>
    <cellStyle name="계산 2 5 2" xfId="4899"/>
    <cellStyle name="계산 2 5 2 2" xfId="14876"/>
    <cellStyle name="계산 2 6" xfId="3696"/>
    <cellStyle name="계산 2 6 2" xfId="4900"/>
    <cellStyle name="계산 2 7" xfId="4901"/>
    <cellStyle name="계산 2 8" xfId="14877"/>
    <cellStyle name="계산 3" xfId="488"/>
    <cellStyle name="계산 3 2" xfId="489"/>
    <cellStyle name="계산 3 2 2" xfId="3698"/>
    <cellStyle name="계산 3 2 2 2" xfId="14878"/>
    <cellStyle name="계산 3 2 3" xfId="3699"/>
    <cellStyle name="계산 3 2 4" xfId="3697"/>
    <cellStyle name="계산 3 2 4 2" xfId="14879"/>
    <cellStyle name="계산 3 2 5" xfId="14880"/>
    <cellStyle name="계산 3 3" xfId="3700"/>
    <cellStyle name="계산 3 3 2" xfId="14881"/>
    <cellStyle name="계산 3 3 2 2" xfId="14882"/>
    <cellStyle name="계산 3 3 3" xfId="14883"/>
    <cellStyle name="계산 3 4" xfId="3701"/>
    <cellStyle name="계산 3 4 2" xfId="4902"/>
    <cellStyle name="계산 3 4 2 2" xfId="14884"/>
    <cellStyle name="계산 3 5" xfId="14885"/>
    <cellStyle name="계산 3 5 2" xfId="14886"/>
    <cellStyle name="계산 3 6" xfId="14887"/>
    <cellStyle name="계산 3_012_보건및사회보장" xfId="3702"/>
    <cellStyle name="계산 4" xfId="490"/>
    <cellStyle name="계산 4 2" xfId="3704"/>
    <cellStyle name="계산 4 2 2" xfId="4903"/>
    <cellStyle name="계산 4 3" xfId="3705"/>
    <cellStyle name="계산 4 3 2" xfId="4904"/>
    <cellStyle name="계산 4 4" xfId="3703"/>
    <cellStyle name="계산 4 4 2" xfId="4905"/>
    <cellStyle name="계산 4 5" xfId="4906"/>
    <cellStyle name="계산 4 6" xfId="14888"/>
    <cellStyle name="계산 5" xfId="926"/>
    <cellStyle name="계산 5 2" xfId="3707"/>
    <cellStyle name="계산 5 2 2" xfId="14889"/>
    <cellStyle name="계산 5 3" xfId="3708"/>
    <cellStyle name="계산 5 4" xfId="3706"/>
    <cellStyle name="계산 5 5" xfId="14890"/>
    <cellStyle name="계산 5 6" xfId="14891"/>
    <cellStyle name="계산 6" xfId="4907"/>
    <cellStyle name="계산 6 2" xfId="14892"/>
    <cellStyle name="계산 6 2 2" xfId="14893"/>
    <cellStyle name="계산 7" xfId="4908"/>
    <cellStyle name="계산 7 2" xfId="14894"/>
    <cellStyle name="계산 8" xfId="4909"/>
    <cellStyle name="계산 9" xfId="4910"/>
    <cellStyle name="고정소숫점" xfId="491"/>
    <cellStyle name="고정소숫점 2" xfId="492"/>
    <cellStyle name="고정소숫점 2 2" xfId="3113"/>
    <cellStyle name="고정소숫점 2 3" xfId="14895"/>
    <cellStyle name="고정소숫점 2 4" xfId="14896"/>
    <cellStyle name="고정소숫점 2 5" xfId="14897"/>
    <cellStyle name="고정소숫점 3" xfId="14898"/>
    <cellStyle name="고정출력1" xfId="493"/>
    <cellStyle name="고정출력1 2" xfId="3114"/>
    <cellStyle name="고정출력1 2 2" xfId="14899"/>
    <cellStyle name="고정출력2" xfId="494"/>
    <cellStyle name="고정출력2 2" xfId="3115"/>
    <cellStyle name="고정출력2 2 2" xfId="14900"/>
    <cellStyle name="咬訌裝?INCOM1" xfId="14901"/>
    <cellStyle name="咬訌裝?INCOM10" xfId="14902"/>
    <cellStyle name="咬訌裝?INCOM2" xfId="14903"/>
    <cellStyle name="咬訌裝?INCOM3" xfId="14904"/>
    <cellStyle name="咬訌裝?INCOM4" xfId="14905"/>
    <cellStyle name="咬訌裝?INCOM5" xfId="14906"/>
    <cellStyle name="咬訌裝?INCOM6" xfId="14907"/>
    <cellStyle name="咬訌裝?INCOM7" xfId="14908"/>
    <cellStyle name="咬訌裝?INCOM8" xfId="14909"/>
    <cellStyle name="咬訌裝?INCOM9" xfId="14910"/>
    <cellStyle name="咬訌裝?PRIB11" xfId="14911"/>
    <cellStyle name="나쁨" xfId="495" builtinId="27" customBuiltin="1"/>
    <cellStyle name="나쁨 2" xfId="496"/>
    <cellStyle name="나쁨 2 2" xfId="497"/>
    <cellStyle name="나쁨 2 2 2" xfId="3710"/>
    <cellStyle name="나쁨 2 2 2 2" xfId="3711"/>
    <cellStyle name="나쁨 2 2 2 2 2" xfId="14912"/>
    <cellStyle name="나쁨 2 2 2 3" xfId="3712"/>
    <cellStyle name="나쁨 2 2 2 4" xfId="14913"/>
    <cellStyle name="나쁨 2 2 2 4 2" xfId="14914"/>
    <cellStyle name="나쁨 2 2 3" xfId="3713"/>
    <cellStyle name="나쁨 2 2 3 2" xfId="4911"/>
    <cellStyle name="나쁨 2 2 4" xfId="3709"/>
    <cellStyle name="나쁨 2 2 4 2" xfId="4912"/>
    <cellStyle name="나쁨 2 2 5" xfId="14915"/>
    <cellStyle name="나쁨 2 3" xfId="498"/>
    <cellStyle name="나쁨 2 3 2" xfId="4913"/>
    <cellStyle name="나쁨 2 3 3" xfId="14916"/>
    <cellStyle name="나쁨 2 4" xfId="4914"/>
    <cellStyle name="나쁨 2 5" xfId="4915"/>
    <cellStyle name="나쁨 3" xfId="499"/>
    <cellStyle name="나쁨 3 2" xfId="500"/>
    <cellStyle name="나쁨 3 2 2" xfId="3715"/>
    <cellStyle name="나쁨 3 2 2 2" xfId="14917"/>
    <cellStyle name="나쁨 3 2 3" xfId="3714"/>
    <cellStyle name="나쁨 3 2 3 2" xfId="14918"/>
    <cellStyle name="나쁨 3 2 4" xfId="14919"/>
    <cellStyle name="나쁨 3 3" xfId="3716"/>
    <cellStyle name="나쁨 3 3 2" xfId="14920"/>
    <cellStyle name="나쁨 3 4" xfId="4916"/>
    <cellStyle name="나쁨 3 4 2" xfId="14921"/>
    <cellStyle name="나쁨 3 5" xfId="14922"/>
    <cellStyle name="나쁨 3 6" xfId="14923"/>
    <cellStyle name="나쁨 3_012_보건및사회보장" xfId="3717"/>
    <cellStyle name="나쁨 4" xfId="501"/>
    <cellStyle name="나쁨 4 2" xfId="3719"/>
    <cellStyle name="나쁨 4 2 2" xfId="4917"/>
    <cellStyle name="나쁨 4 3" xfId="3718"/>
    <cellStyle name="나쁨 4 3 2" xfId="4918"/>
    <cellStyle name="나쁨 4 3 3" xfId="14924"/>
    <cellStyle name="나쁨 4 4" xfId="4919"/>
    <cellStyle name="나쁨 4 5" xfId="4920"/>
    <cellStyle name="나쁨 4 6" xfId="14925"/>
    <cellStyle name="나쁨 5" xfId="922"/>
    <cellStyle name="나쁨 5 2" xfId="3721"/>
    <cellStyle name="나쁨 5 3" xfId="3722"/>
    <cellStyle name="나쁨 5 4" xfId="3720"/>
    <cellStyle name="나쁨 5 5" xfId="14926"/>
    <cellStyle name="나쁨 5 6" xfId="14927"/>
    <cellStyle name="나쁨 6" xfId="4921"/>
    <cellStyle name="나쁨 6 2" xfId="14928"/>
    <cellStyle name="나쁨 7" xfId="4922"/>
    <cellStyle name="나쁨 7 2" xfId="14929"/>
    <cellStyle name="나쁨 8" xfId="4923"/>
    <cellStyle name="나쁨 9" xfId="4924"/>
    <cellStyle name="날짜" xfId="502"/>
    <cellStyle name="날짜 2" xfId="3116"/>
    <cellStyle name="날짜 2 2" xfId="14930"/>
    <cellStyle name="달러" xfId="503"/>
    <cellStyle name="달러 2" xfId="3117"/>
    <cellStyle name="달러 2 2" xfId="14931"/>
    <cellStyle name="뒤에 오는 하이퍼링크_03(1).인구" xfId="14932"/>
    <cellStyle name="똿뗦먛귟 [0.00]_laroux" xfId="14933"/>
    <cellStyle name="똿뗦먛귟_laroux" xfId="14934"/>
    <cellStyle name="마ㅊ춤" xfId="14935"/>
    <cellStyle name="메모" xfId="504" builtinId="10" customBuiltin="1"/>
    <cellStyle name="메모 2" xfId="505"/>
    <cellStyle name="메모 2 10" xfId="14936"/>
    <cellStyle name="메모 2 11" xfId="14937"/>
    <cellStyle name="메모 2 12" xfId="14938"/>
    <cellStyle name="메모 2 13" xfId="14939"/>
    <cellStyle name="메모 2 14" xfId="14940"/>
    <cellStyle name="메모 2 14 2" xfId="14941"/>
    <cellStyle name="메모 2 15" xfId="14942"/>
    <cellStyle name="메모 2 2" xfId="506"/>
    <cellStyle name="메모 2 2 2" xfId="507"/>
    <cellStyle name="메모 2 2 2 2" xfId="3724"/>
    <cellStyle name="메모 2 2 2 2 2" xfId="14943"/>
    <cellStyle name="메모 2 2 2 2 2 2" xfId="14944"/>
    <cellStyle name="메모 2 2 2 2 2 3" xfId="14945"/>
    <cellStyle name="메모 2 2 2 2 3" xfId="14946"/>
    <cellStyle name="메모 2 2 2 3" xfId="3723"/>
    <cellStyle name="메모 2 2 2 3 2" xfId="14947"/>
    <cellStyle name="메모 2 2 2 3 2 2" xfId="14948"/>
    <cellStyle name="메모 2 2 2 4" xfId="4925"/>
    <cellStyle name="메모 2 2 2 4 2" xfId="14949"/>
    <cellStyle name="메모 2 2 2 4 3" xfId="14950"/>
    <cellStyle name="메모 2 2 2 5" xfId="14951"/>
    <cellStyle name="메모 2 2 2 5 2" xfId="14952"/>
    <cellStyle name="메모 2 2 3" xfId="3725"/>
    <cellStyle name="메모 2 2 4" xfId="3726"/>
    <cellStyle name="메모 2 2 4 2" xfId="4926"/>
    <cellStyle name="메모 2 2 4 2 2" xfId="14953"/>
    <cellStyle name="메모 2 2 4 3" xfId="14954"/>
    <cellStyle name="메모 2 2 5" xfId="14955"/>
    <cellStyle name="메모 2 2 5 2" xfId="14956"/>
    <cellStyle name="메모 2 2 5 3" xfId="14957"/>
    <cellStyle name="메모 2 2 6" xfId="14958"/>
    <cellStyle name="메모 2 2 6 2" xfId="14959"/>
    <cellStyle name="메모 2 2 7" xfId="14960"/>
    <cellStyle name="메모 2 2 7 2" xfId="14961"/>
    <cellStyle name="메모 2 2 8" xfId="14962"/>
    <cellStyle name="메모 2 2 9" xfId="14963"/>
    <cellStyle name="메모 2 3" xfId="508"/>
    <cellStyle name="메모 2 3 2" xfId="3118"/>
    <cellStyle name="메모 2 3 2 2" xfId="14964"/>
    <cellStyle name="메모 2 3 2 2 2" xfId="14965"/>
    <cellStyle name="메모 2 3 2 3" xfId="14966"/>
    <cellStyle name="메모 2 3 2 4" xfId="14967"/>
    <cellStyle name="메모 2 3 3" xfId="3727"/>
    <cellStyle name="메모 2 3 4" xfId="14968"/>
    <cellStyle name="메모 2 3 4 2" xfId="14969"/>
    <cellStyle name="메모 2 3 5" xfId="14970"/>
    <cellStyle name="메모 2 4" xfId="509"/>
    <cellStyle name="메모 2 4 2" xfId="3729"/>
    <cellStyle name="메모 2 4 2 2" xfId="3730"/>
    <cellStyle name="메모 2 4 2 3" xfId="3731"/>
    <cellStyle name="메모 2 4 2 4" xfId="14971"/>
    <cellStyle name="메모 2 4 3" xfId="3732"/>
    <cellStyle name="메모 2 4 4" xfId="3728"/>
    <cellStyle name="메모 2 4 4 2" xfId="14972"/>
    <cellStyle name="메모 2 4 5" xfId="14973"/>
    <cellStyle name="메모 2 5" xfId="510"/>
    <cellStyle name="메모 2 5 2" xfId="913"/>
    <cellStyle name="메모 2 5 2 2" xfId="14974"/>
    <cellStyle name="메모 2 5 3" xfId="957"/>
    <cellStyle name="메모 2 5 4" xfId="3733"/>
    <cellStyle name="메모 2 5 5" xfId="4927"/>
    <cellStyle name="메모 2 6" xfId="3734"/>
    <cellStyle name="메모 2 7" xfId="14975"/>
    <cellStyle name="메모 2 8" xfId="14976"/>
    <cellStyle name="메모 2 9" xfId="14977"/>
    <cellStyle name="메모 3" xfId="511"/>
    <cellStyle name="메모 3 2" xfId="512"/>
    <cellStyle name="메모 3 2 2" xfId="14978"/>
    <cellStyle name="메모 3 2 2 2" xfId="14979"/>
    <cellStyle name="메모 3 2 2 3" xfId="14980"/>
    <cellStyle name="메모 3 2 3" xfId="14981"/>
    <cellStyle name="메모 3 2 4" xfId="14982"/>
    <cellStyle name="메모 3 2 5" xfId="14983"/>
    <cellStyle name="메모 3 3" xfId="3735"/>
    <cellStyle name="메모 3 3 2" xfId="4928"/>
    <cellStyle name="메모 3 3 3" xfId="14984"/>
    <cellStyle name="메모 3 3 4" xfId="14985"/>
    <cellStyle name="메모 3 4" xfId="4929"/>
    <cellStyle name="메모 3 5" xfId="4930"/>
    <cellStyle name="메모 4" xfId="513"/>
    <cellStyle name="메모 4 2" xfId="3737"/>
    <cellStyle name="메모 4 2 2" xfId="4931"/>
    <cellStyle name="메모 4 2 2 2" xfId="14986"/>
    <cellStyle name="메모 4 2 3" xfId="14987"/>
    <cellStyle name="메모 4 2 4" xfId="14988"/>
    <cellStyle name="메모 4 3" xfId="3738"/>
    <cellStyle name="메모 4 3 2" xfId="4932"/>
    <cellStyle name="메모 4 4" xfId="3736"/>
    <cellStyle name="메모 4 4 2" xfId="4933"/>
    <cellStyle name="메모 4 5" xfId="4934"/>
    <cellStyle name="메모 4 6" xfId="14989"/>
    <cellStyle name="메모 5" xfId="930"/>
    <cellStyle name="메모 5 10" xfId="10309"/>
    <cellStyle name="메모 5 11" xfId="21768"/>
    <cellStyle name="메모 5 2" xfId="960"/>
    <cellStyle name="메모 5 2 2" xfId="4398"/>
    <cellStyle name="메모 5 2 2 2" xfId="5550"/>
    <cellStyle name="메모 5 2 2 2 2" xfId="6412"/>
    <cellStyle name="메모 5 2 2 2 2 2" xfId="8134"/>
    <cellStyle name="메모 5 2 2 2 2 2 2" xfId="21177"/>
    <cellStyle name="메모 5 2 2 2 2 3" xfId="8878"/>
    <cellStyle name="메모 5 2 2 2 2 3 2" xfId="19416"/>
    <cellStyle name="메모 5 2 2 2 2 4" xfId="11579"/>
    <cellStyle name="메모 5 2 2 2 2 5" xfId="23038"/>
    <cellStyle name="메모 5 2 2 2 3" xfId="7273"/>
    <cellStyle name="메모 5 2 2 2 3 2" xfId="20316"/>
    <cellStyle name="메모 5 2 2 2 4" xfId="8877"/>
    <cellStyle name="메모 5 2 2 2 4 2" xfId="18555"/>
    <cellStyle name="메모 5 2 2 2 5" xfId="10718"/>
    <cellStyle name="메모 5 2 2 2 6" xfId="22177"/>
    <cellStyle name="메모 5 2 2 3" xfId="5838"/>
    <cellStyle name="메모 5 2 2 3 2" xfId="6699"/>
    <cellStyle name="메모 5 2 2 3 2 2" xfId="8421"/>
    <cellStyle name="메모 5 2 2 3 2 2 2" xfId="21464"/>
    <cellStyle name="메모 5 2 2 3 2 3" xfId="8880"/>
    <cellStyle name="메모 5 2 2 3 2 3 2" xfId="19703"/>
    <cellStyle name="메모 5 2 2 3 2 4" xfId="11866"/>
    <cellStyle name="메모 5 2 2 3 2 5" xfId="23325"/>
    <cellStyle name="메모 5 2 2 3 3" xfId="7560"/>
    <cellStyle name="메모 5 2 2 3 3 2" xfId="20603"/>
    <cellStyle name="메모 5 2 2 3 4" xfId="8879"/>
    <cellStyle name="메모 5 2 2 3 4 2" xfId="18842"/>
    <cellStyle name="메모 5 2 2 3 5" xfId="11005"/>
    <cellStyle name="메모 5 2 2 3 6" xfId="22464"/>
    <cellStyle name="메모 5 2 2 4" xfId="6125"/>
    <cellStyle name="메모 5 2 2 4 2" xfId="7847"/>
    <cellStyle name="메모 5 2 2 4 2 2" xfId="20890"/>
    <cellStyle name="메모 5 2 2 4 3" xfId="8881"/>
    <cellStyle name="메모 5 2 2 4 3 2" xfId="19129"/>
    <cellStyle name="메모 5 2 2 4 4" xfId="11292"/>
    <cellStyle name="메모 5 2 2 4 5" xfId="22751"/>
    <cellStyle name="메모 5 2 2 5" xfId="6986"/>
    <cellStyle name="메모 5 2 2 5 2" xfId="20029"/>
    <cellStyle name="메모 5 2 2 6" xfId="8876"/>
    <cellStyle name="메모 5 2 2 6 2" xfId="18268"/>
    <cellStyle name="메모 5 2 2 7" xfId="10431"/>
    <cellStyle name="메모 5 2 2 8" xfId="21890"/>
    <cellStyle name="메모 5 2 3" xfId="5440"/>
    <cellStyle name="메모 5 2 3 2" xfId="6304"/>
    <cellStyle name="메모 5 2 3 2 2" xfId="8026"/>
    <cellStyle name="메모 5 2 3 2 2 2" xfId="21069"/>
    <cellStyle name="메모 5 2 3 2 3" xfId="8883"/>
    <cellStyle name="메모 5 2 3 2 3 2" xfId="19308"/>
    <cellStyle name="메모 5 2 3 2 4" xfId="11471"/>
    <cellStyle name="메모 5 2 3 2 5" xfId="22930"/>
    <cellStyle name="메모 5 2 3 3" xfId="7165"/>
    <cellStyle name="메모 5 2 3 3 2" xfId="20208"/>
    <cellStyle name="메모 5 2 3 4" xfId="8882"/>
    <cellStyle name="메모 5 2 3 4 2" xfId="18447"/>
    <cellStyle name="메모 5 2 3 5" xfId="10610"/>
    <cellStyle name="메모 5 2 3 6" xfId="22069"/>
    <cellStyle name="메모 5 2 4" xfId="5730"/>
    <cellStyle name="메모 5 2 4 2" xfId="6591"/>
    <cellStyle name="메모 5 2 4 2 2" xfId="8313"/>
    <cellStyle name="메모 5 2 4 2 2 2" xfId="21356"/>
    <cellStyle name="메모 5 2 4 2 3" xfId="8885"/>
    <cellStyle name="메모 5 2 4 2 3 2" xfId="19595"/>
    <cellStyle name="메모 5 2 4 2 4" xfId="11758"/>
    <cellStyle name="메모 5 2 4 2 5" xfId="23217"/>
    <cellStyle name="메모 5 2 4 3" xfId="7452"/>
    <cellStyle name="메모 5 2 4 3 2" xfId="20495"/>
    <cellStyle name="메모 5 2 4 4" xfId="8884"/>
    <cellStyle name="메모 5 2 4 4 2" xfId="18734"/>
    <cellStyle name="메모 5 2 4 5" xfId="10897"/>
    <cellStyle name="메모 5 2 4 6" xfId="22356"/>
    <cellStyle name="메모 5 2 5" xfId="6017"/>
    <cellStyle name="메모 5 2 5 2" xfId="7739"/>
    <cellStyle name="메모 5 2 5 2 2" xfId="20782"/>
    <cellStyle name="메모 5 2 5 3" xfId="8886"/>
    <cellStyle name="메모 5 2 5 3 2" xfId="19021"/>
    <cellStyle name="메모 5 2 5 4" xfId="11184"/>
    <cellStyle name="메모 5 2 5 5" xfId="22643"/>
    <cellStyle name="메모 5 2 6" xfId="6878"/>
    <cellStyle name="메모 5 2 6 2" xfId="19919"/>
    <cellStyle name="메모 5 2 7" xfId="8875"/>
    <cellStyle name="메모 5 2 7 2" xfId="18162"/>
    <cellStyle name="메모 5 2 8" xfId="10323"/>
    <cellStyle name="메모 5 2 9" xfId="21782"/>
    <cellStyle name="메모 5 3" xfId="3739"/>
    <cellStyle name="메모 5 4" xfId="4384"/>
    <cellStyle name="메모 5 4 2" xfId="5536"/>
    <cellStyle name="메모 5 4 2 2" xfId="6398"/>
    <cellStyle name="메모 5 4 2 2 2" xfId="8120"/>
    <cellStyle name="메모 5 4 2 2 2 2" xfId="21163"/>
    <cellStyle name="메모 5 4 2 2 3" xfId="8889"/>
    <cellStyle name="메모 5 4 2 2 3 2" xfId="19402"/>
    <cellStyle name="메모 5 4 2 2 4" xfId="11565"/>
    <cellStyle name="메모 5 4 2 2 5" xfId="23024"/>
    <cellStyle name="메모 5 4 2 3" xfId="7259"/>
    <cellStyle name="메모 5 4 2 3 2" xfId="20302"/>
    <cellStyle name="메모 5 4 2 4" xfId="8888"/>
    <cellStyle name="메모 5 4 2 4 2" xfId="18541"/>
    <cellStyle name="메모 5 4 2 5" xfId="10704"/>
    <cellStyle name="메모 5 4 2 6" xfId="22163"/>
    <cellStyle name="메모 5 4 3" xfId="5824"/>
    <cellStyle name="메모 5 4 3 2" xfId="6685"/>
    <cellStyle name="메모 5 4 3 2 2" xfId="8407"/>
    <cellStyle name="메모 5 4 3 2 2 2" xfId="21450"/>
    <cellStyle name="메모 5 4 3 2 3" xfId="8891"/>
    <cellStyle name="메모 5 4 3 2 3 2" xfId="19689"/>
    <cellStyle name="메모 5 4 3 2 4" xfId="11852"/>
    <cellStyle name="메모 5 4 3 2 5" xfId="23311"/>
    <cellStyle name="메모 5 4 3 3" xfId="7546"/>
    <cellStyle name="메모 5 4 3 3 2" xfId="20589"/>
    <cellStyle name="메모 5 4 3 4" xfId="8890"/>
    <cellStyle name="메모 5 4 3 4 2" xfId="18828"/>
    <cellStyle name="메모 5 4 3 5" xfId="10991"/>
    <cellStyle name="메모 5 4 3 6" xfId="22450"/>
    <cellStyle name="메모 5 4 4" xfId="6111"/>
    <cellStyle name="메모 5 4 4 2" xfId="7833"/>
    <cellStyle name="메모 5 4 4 2 2" xfId="20876"/>
    <cellStyle name="메모 5 4 4 3" xfId="8892"/>
    <cellStyle name="메모 5 4 4 3 2" xfId="19115"/>
    <cellStyle name="메모 5 4 4 4" xfId="11278"/>
    <cellStyle name="메모 5 4 4 5" xfId="22737"/>
    <cellStyle name="메모 5 4 5" xfId="6972"/>
    <cellStyle name="메모 5 4 5 2" xfId="20015"/>
    <cellStyle name="메모 5 4 6" xfId="8887"/>
    <cellStyle name="메모 5 4 6 2" xfId="18254"/>
    <cellStyle name="메모 5 4 7" xfId="10417"/>
    <cellStyle name="메모 5 4 8" xfId="21876"/>
    <cellStyle name="메모 5 5" xfId="5426"/>
    <cellStyle name="메모 5 5 2" xfId="6290"/>
    <cellStyle name="메모 5 5 2 2" xfId="8012"/>
    <cellStyle name="메모 5 5 2 2 2" xfId="21055"/>
    <cellStyle name="메모 5 5 2 3" xfId="8894"/>
    <cellStyle name="메모 5 5 2 3 2" xfId="19294"/>
    <cellStyle name="메모 5 5 2 4" xfId="11457"/>
    <cellStyle name="메모 5 5 2 5" xfId="22916"/>
    <cellStyle name="메모 5 5 3" xfId="7151"/>
    <cellStyle name="메모 5 5 3 2" xfId="20194"/>
    <cellStyle name="메모 5 5 4" xfId="8893"/>
    <cellStyle name="메모 5 5 4 2" xfId="18433"/>
    <cellStyle name="메모 5 5 5" xfId="10596"/>
    <cellStyle name="메모 5 5 6" xfId="22055"/>
    <cellStyle name="메모 5 6" xfId="5716"/>
    <cellStyle name="메모 5 6 2" xfId="6577"/>
    <cellStyle name="메모 5 6 2 2" xfId="8299"/>
    <cellStyle name="메모 5 6 2 2 2" xfId="21342"/>
    <cellStyle name="메모 5 6 2 3" xfId="8896"/>
    <cellStyle name="메모 5 6 2 3 2" xfId="19581"/>
    <cellStyle name="메모 5 6 2 4" xfId="11744"/>
    <cellStyle name="메모 5 6 2 5" xfId="23203"/>
    <cellStyle name="메모 5 6 3" xfId="7438"/>
    <cellStyle name="메모 5 6 3 2" xfId="20481"/>
    <cellStyle name="메모 5 6 4" xfId="8895"/>
    <cellStyle name="메모 5 6 4 2" xfId="18720"/>
    <cellStyle name="메모 5 6 5" xfId="10883"/>
    <cellStyle name="메모 5 6 6" xfId="22342"/>
    <cellStyle name="메모 5 7" xfId="6003"/>
    <cellStyle name="메모 5 7 2" xfId="7725"/>
    <cellStyle name="메모 5 7 2 2" xfId="20768"/>
    <cellStyle name="메모 5 7 3" xfId="8897"/>
    <cellStyle name="메모 5 7 3 2" xfId="19007"/>
    <cellStyle name="메모 5 7 4" xfId="11170"/>
    <cellStyle name="메모 5 7 5" xfId="22629"/>
    <cellStyle name="메모 5 8" xfId="6864"/>
    <cellStyle name="메모 5 8 2" xfId="19905"/>
    <cellStyle name="메모 5 9" xfId="8874"/>
    <cellStyle name="메모 5 9 2" xfId="18148"/>
    <cellStyle name="메모 6" xfId="4935"/>
    <cellStyle name="메모 6 2" xfId="14990"/>
    <cellStyle name="메모 7" xfId="4936"/>
    <cellStyle name="메모 7 2" xfId="14991"/>
    <cellStyle name="메모 8" xfId="4937"/>
    <cellStyle name="메모 8 2" xfId="14992"/>
    <cellStyle name="메모 9" xfId="14993"/>
    <cellStyle name="믅됞 [0.00]_laroux" xfId="14994"/>
    <cellStyle name="믅됞_laroux" xfId="14995"/>
    <cellStyle name="바탕글" xfId="514"/>
    <cellStyle name="바탕글 2" xfId="3119"/>
    <cellStyle name="바탕글 3" xfId="3740"/>
    <cellStyle name="바탕글 3 2" xfId="14996"/>
    <cellStyle name="백분율 [0]" xfId="515"/>
    <cellStyle name="백분율 [0] 2" xfId="3120"/>
    <cellStyle name="백분율 [2]" xfId="516"/>
    <cellStyle name="백분율 [2] 2" xfId="3121"/>
    <cellStyle name="백분율 10" xfId="4938"/>
    <cellStyle name="백분율 10 2" xfId="5643"/>
    <cellStyle name="백분율 10 2 2" xfId="6505"/>
    <cellStyle name="백분율 10 2 2 2" xfId="8227"/>
    <cellStyle name="백분율 10 2 2 2 2" xfId="21270"/>
    <cellStyle name="백분율 10 2 2 3" xfId="8900"/>
    <cellStyle name="백분율 10 2 2 3 2" xfId="19509"/>
    <cellStyle name="백분율 10 2 2 4" xfId="11672"/>
    <cellStyle name="백분율 10 2 2 5" xfId="23131"/>
    <cellStyle name="백분율 10 2 3" xfId="7366"/>
    <cellStyle name="백분율 10 2 3 2" xfId="20409"/>
    <cellStyle name="백분율 10 2 3 3" xfId="14997"/>
    <cellStyle name="백분율 10 2 4" xfId="8899"/>
    <cellStyle name="백분율 10 2 4 2" xfId="18648"/>
    <cellStyle name="백분율 10 2 5" xfId="10811"/>
    <cellStyle name="백분율 10 2 6" xfId="22270"/>
    <cellStyle name="백분율 10 3" xfId="5931"/>
    <cellStyle name="백분율 10 3 2" xfId="6792"/>
    <cellStyle name="백분율 10 3 2 2" xfId="8514"/>
    <cellStyle name="백분율 10 3 2 2 2" xfId="21557"/>
    <cellStyle name="백분율 10 3 2 3" xfId="8902"/>
    <cellStyle name="백분율 10 3 2 3 2" xfId="19796"/>
    <cellStyle name="백분율 10 3 2 4" xfId="11959"/>
    <cellStyle name="백분율 10 3 2 5" xfId="23418"/>
    <cellStyle name="백분율 10 3 3" xfId="7653"/>
    <cellStyle name="백분율 10 3 3 2" xfId="20696"/>
    <cellStyle name="백분율 10 3 4" xfId="8901"/>
    <cellStyle name="백분율 10 3 4 2" xfId="18935"/>
    <cellStyle name="백분율 10 3 5" xfId="11098"/>
    <cellStyle name="백분율 10 3 6" xfId="22557"/>
    <cellStyle name="백분율 10 4" xfId="6218"/>
    <cellStyle name="백분율 10 4 2" xfId="7940"/>
    <cellStyle name="백분율 10 4 2 2" xfId="20983"/>
    <cellStyle name="백분율 10 4 3" xfId="8903"/>
    <cellStyle name="백분율 10 4 3 2" xfId="19222"/>
    <cellStyle name="백분율 10 4 4" xfId="11385"/>
    <cellStyle name="백분율 10 4 5" xfId="22844"/>
    <cellStyle name="백분율 10 5" xfId="7079"/>
    <cellStyle name="백분율 10 5 2" xfId="20122"/>
    <cellStyle name="백분율 10 6" xfId="8898"/>
    <cellStyle name="백분율 10 6 2" xfId="18361"/>
    <cellStyle name="백분율 10 7" xfId="10524"/>
    <cellStyle name="백분율 10 8" xfId="21983"/>
    <cellStyle name="백분율 11" xfId="4939"/>
    <cellStyle name="백분율 11 2" xfId="5644"/>
    <cellStyle name="백분율 11 2 2" xfId="6506"/>
    <cellStyle name="백분율 11 2 2 2" xfId="8228"/>
    <cellStyle name="백분율 11 2 2 2 2" xfId="21271"/>
    <cellStyle name="백분율 11 2 2 3" xfId="8906"/>
    <cellStyle name="백분율 11 2 2 3 2" xfId="19510"/>
    <cellStyle name="백분율 11 2 2 4" xfId="11673"/>
    <cellStyle name="백분율 11 2 2 5" xfId="23132"/>
    <cellStyle name="백분율 11 2 3" xfId="7367"/>
    <cellStyle name="백분율 11 2 3 2" xfId="20410"/>
    <cellStyle name="백분율 11 2 3 3" xfId="14998"/>
    <cellStyle name="백분율 11 2 4" xfId="8905"/>
    <cellStyle name="백분율 11 2 4 2" xfId="14999"/>
    <cellStyle name="백분율 11 2 5" xfId="18649"/>
    <cellStyle name="백분율 11 2 6" xfId="10812"/>
    <cellStyle name="백분율 11 2 7" xfId="22271"/>
    <cellStyle name="백분율 11 3" xfId="5932"/>
    <cellStyle name="백분율 11 3 2" xfId="6793"/>
    <cellStyle name="백분율 11 3 2 2" xfId="8515"/>
    <cellStyle name="백분율 11 3 2 2 2" xfId="21558"/>
    <cellStyle name="백분율 11 3 2 3" xfId="8908"/>
    <cellStyle name="백분율 11 3 2 3 2" xfId="19797"/>
    <cellStyle name="백분율 11 3 2 4" xfId="11960"/>
    <cellStyle name="백분율 11 3 2 5" xfId="23419"/>
    <cellStyle name="백분율 11 3 3" xfId="7654"/>
    <cellStyle name="백분율 11 3 3 2" xfId="20697"/>
    <cellStyle name="백분율 11 3 4" xfId="8907"/>
    <cellStyle name="백분율 11 3 4 2" xfId="18936"/>
    <cellStyle name="백분율 11 3 5" xfId="11099"/>
    <cellStyle name="백분율 11 3 6" xfId="22558"/>
    <cellStyle name="백분율 11 4" xfId="6219"/>
    <cellStyle name="백분율 11 4 2" xfId="7941"/>
    <cellStyle name="백분율 11 4 2 2" xfId="20984"/>
    <cellStyle name="백분율 11 4 3" xfId="8909"/>
    <cellStyle name="백분율 11 4 3 2" xfId="19223"/>
    <cellStyle name="백분율 11 4 4" xfId="11386"/>
    <cellStyle name="백분율 11 4 5" xfId="22845"/>
    <cellStyle name="백분율 11 5" xfId="7080"/>
    <cellStyle name="백분율 11 5 2" xfId="20123"/>
    <cellStyle name="백분율 11 6" xfId="8904"/>
    <cellStyle name="백분율 11 6 2" xfId="18362"/>
    <cellStyle name="백분율 11 7" xfId="10525"/>
    <cellStyle name="백분율 11 8" xfId="21984"/>
    <cellStyle name="백분율 12" xfId="4940"/>
    <cellStyle name="백분율 12 2" xfId="5645"/>
    <cellStyle name="백분율 12 2 2" xfId="6507"/>
    <cellStyle name="백분율 12 2 2 2" xfId="8229"/>
    <cellStyle name="백분율 12 2 2 2 2" xfId="21272"/>
    <cellStyle name="백분율 12 2 2 3" xfId="8912"/>
    <cellStyle name="백분율 12 2 2 3 2" xfId="19511"/>
    <cellStyle name="백분율 12 2 2 4" xfId="11674"/>
    <cellStyle name="백분율 12 2 2 5" xfId="23133"/>
    <cellStyle name="백분율 12 2 3" xfId="7368"/>
    <cellStyle name="백분율 12 2 3 2" xfId="20411"/>
    <cellStyle name="백분율 12 2 4" xfId="8911"/>
    <cellStyle name="백분율 12 2 4 2" xfId="18650"/>
    <cellStyle name="백분율 12 2 5" xfId="10813"/>
    <cellStyle name="백분율 12 2 6" xfId="22272"/>
    <cellStyle name="백분율 12 3" xfId="5933"/>
    <cellStyle name="백분율 12 3 2" xfId="6794"/>
    <cellStyle name="백분율 12 3 2 2" xfId="8516"/>
    <cellStyle name="백분율 12 3 2 2 2" xfId="21559"/>
    <cellStyle name="백분율 12 3 2 3" xfId="8914"/>
    <cellStyle name="백분율 12 3 2 3 2" xfId="19798"/>
    <cellStyle name="백분율 12 3 2 4" xfId="11961"/>
    <cellStyle name="백분율 12 3 2 5" xfId="23420"/>
    <cellStyle name="백분율 12 3 3" xfId="7655"/>
    <cellStyle name="백분율 12 3 3 2" xfId="20698"/>
    <cellStyle name="백분율 12 3 4" xfId="8913"/>
    <cellStyle name="백분율 12 3 4 2" xfId="18937"/>
    <cellStyle name="백분율 12 3 5" xfId="11100"/>
    <cellStyle name="백분율 12 3 6" xfId="22559"/>
    <cellStyle name="백분율 12 4" xfId="6220"/>
    <cellStyle name="백분율 12 4 2" xfId="7942"/>
    <cellStyle name="백분율 12 4 2 2" xfId="20985"/>
    <cellStyle name="백분율 12 4 3" xfId="8915"/>
    <cellStyle name="백분율 12 4 3 2" xfId="19224"/>
    <cellStyle name="백분율 12 4 4" xfId="11387"/>
    <cellStyle name="백분율 12 4 5" xfId="22846"/>
    <cellStyle name="백분율 12 5" xfId="7081"/>
    <cellStyle name="백분율 12 5 2" xfId="20124"/>
    <cellStyle name="백분율 12 6" xfId="8910"/>
    <cellStyle name="백분율 12 6 2" xfId="18363"/>
    <cellStyle name="백분율 12 7" xfId="10526"/>
    <cellStyle name="백분율 12 8" xfId="21985"/>
    <cellStyle name="백분율 13" xfId="4941"/>
    <cellStyle name="백분율 13 2" xfId="5646"/>
    <cellStyle name="백분율 13 2 2" xfId="6508"/>
    <cellStyle name="백분율 13 2 2 2" xfId="8230"/>
    <cellStyle name="백분율 13 2 2 2 2" xfId="21273"/>
    <cellStyle name="백분율 13 2 2 3" xfId="8918"/>
    <cellStyle name="백분율 13 2 2 3 2" xfId="19512"/>
    <cellStyle name="백분율 13 2 2 4" xfId="11675"/>
    <cellStyle name="백분율 13 2 2 5" xfId="23134"/>
    <cellStyle name="백분율 13 2 3" xfId="7369"/>
    <cellStyle name="백분율 13 2 3 2" xfId="20412"/>
    <cellStyle name="백분율 13 2 3 3" xfId="15000"/>
    <cellStyle name="백분율 13 2 4" xfId="8917"/>
    <cellStyle name="백분율 13 2 4 2" xfId="15001"/>
    <cellStyle name="백분율 13 2 5" xfId="18651"/>
    <cellStyle name="백분율 13 2 6" xfId="10814"/>
    <cellStyle name="백분율 13 2 7" xfId="22273"/>
    <cellStyle name="백분율 13 3" xfId="5934"/>
    <cellStyle name="백분율 13 3 2" xfId="6795"/>
    <cellStyle name="백분율 13 3 2 2" xfId="8517"/>
    <cellStyle name="백분율 13 3 2 2 2" xfId="21560"/>
    <cellStyle name="백분율 13 3 2 3" xfId="8920"/>
    <cellStyle name="백분율 13 3 2 3 2" xfId="19799"/>
    <cellStyle name="백분율 13 3 2 4" xfId="11962"/>
    <cellStyle name="백분율 13 3 2 5" xfId="23421"/>
    <cellStyle name="백분율 13 3 3" xfId="7656"/>
    <cellStyle name="백분율 13 3 3 2" xfId="20699"/>
    <cellStyle name="백분율 13 3 4" xfId="8919"/>
    <cellStyle name="백분율 13 3 4 2" xfId="18938"/>
    <cellStyle name="백분율 13 3 5" xfId="11101"/>
    <cellStyle name="백분율 13 3 6" xfId="22560"/>
    <cellStyle name="백분율 13 4" xfId="6221"/>
    <cellStyle name="백분율 13 4 2" xfId="7943"/>
    <cellStyle name="백분율 13 4 2 2" xfId="20986"/>
    <cellStyle name="백분율 13 4 3" xfId="8921"/>
    <cellStyle name="백분율 13 4 3 2" xfId="19225"/>
    <cellStyle name="백분율 13 4 4" xfId="11388"/>
    <cellStyle name="백분율 13 4 5" xfId="22847"/>
    <cellStyle name="백분율 13 5" xfId="7082"/>
    <cellStyle name="백분율 13 5 2" xfId="20125"/>
    <cellStyle name="백분율 13 6" xfId="8916"/>
    <cellStyle name="백분율 13 6 2" xfId="18364"/>
    <cellStyle name="백분율 13 7" xfId="10527"/>
    <cellStyle name="백분율 13 8" xfId="21986"/>
    <cellStyle name="백분율 14" xfId="4942"/>
    <cellStyle name="백분율 14 2" xfId="5647"/>
    <cellStyle name="백분율 14 2 2" xfId="6509"/>
    <cellStyle name="백분율 14 2 2 2" xfId="8231"/>
    <cellStyle name="백분율 14 2 2 2 2" xfId="21274"/>
    <cellStyle name="백분율 14 2 2 3" xfId="8924"/>
    <cellStyle name="백분율 14 2 2 3 2" xfId="19513"/>
    <cellStyle name="백분율 14 2 2 4" xfId="11676"/>
    <cellStyle name="백분율 14 2 2 5" xfId="23135"/>
    <cellStyle name="백분율 14 2 3" xfId="7370"/>
    <cellStyle name="백분율 14 2 3 2" xfId="20413"/>
    <cellStyle name="백분율 14 2 4" xfId="8923"/>
    <cellStyle name="백분율 14 2 4 2" xfId="18652"/>
    <cellStyle name="백분율 14 2 5" xfId="10815"/>
    <cellStyle name="백분율 14 2 6" xfId="22274"/>
    <cellStyle name="백분율 14 3" xfId="5935"/>
    <cellStyle name="백분율 14 3 2" xfId="6796"/>
    <cellStyle name="백분율 14 3 2 2" xfId="8518"/>
    <cellStyle name="백분율 14 3 2 2 2" xfId="21561"/>
    <cellStyle name="백분율 14 3 2 3" xfId="8926"/>
    <cellStyle name="백분율 14 3 2 3 2" xfId="19800"/>
    <cellStyle name="백분율 14 3 2 4" xfId="11963"/>
    <cellStyle name="백분율 14 3 2 5" xfId="23422"/>
    <cellStyle name="백분율 14 3 3" xfId="7657"/>
    <cellStyle name="백분율 14 3 3 2" xfId="20700"/>
    <cellStyle name="백분율 14 3 4" xfId="8925"/>
    <cellStyle name="백분율 14 3 4 2" xfId="18939"/>
    <cellStyle name="백분율 14 3 5" xfId="11102"/>
    <cellStyle name="백분율 14 3 6" xfId="22561"/>
    <cellStyle name="백분율 14 4" xfId="6222"/>
    <cellStyle name="백분율 14 4 2" xfId="7944"/>
    <cellStyle name="백분율 14 4 2 2" xfId="20987"/>
    <cellStyle name="백분율 14 4 3" xfId="8927"/>
    <cellStyle name="백분율 14 4 3 2" xfId="19226"/>
    <cellStyle name="백분율 14 4 4" xfId="11389"/>
    <cellStyle name="백분율 14 4 5" xfId="22848"/>
    <cellStyle name="백분율 14 5" xfId="7083"/>
    <cellStyle name="백분율 14 5 2" xfId="20126"/>
    <cellStyle name="백분율 14 6" xfId="8922"/>
    <cellStyle name="백분율 14 6 2" xfId="18365"/>
    <cellStyle name="백분율 14 7" xfId="10528"/>
    <cellStyle name="백분율 14 8" xfId="21987"/>
    <cellStyle name="백분율 15" xfId="4943"/>
    <cellStyle name="백분율 15 2" xfId="5648"/>
    <cellStyle name="백분율 15 2 2" xfId="6510"/>
    <cellStyle name="백분율 15 2 2 2" xfId="8232"/>
    <cellStyle name="백분율 15 2 2 2 2" xfId="21275"/>
    <cellStyle name="백분율 15 2 2 3" xfId="8930"/>
    <cellStyle name="백분율 15 2 2 3 2" xfId="19514"/>
    <cellStyle name="백분율 15 2 2 4" xfId="11677"/>
    <cellStyle name="백분율 15 2 2 5" xfId="23136"/>
    <cellStyle name="백분율 15 2 3" xfId="7371"/>
    <cellStyle name="백분율 15 2 3 2" xfId="20414"/>
    <cellStyle name="백분율 15 2 4" xfId="8929"/>
    <cellStyle name="백분율 15 2 4 2" xfId="18653"/>
    <cellStyle name="백분율 15 2 5" xfId="10816"/>
    <cellStyle name="백분율 15 2 6" xfId="22275"/>
    <cellStyle name="백분율 15 3" xfId="5936"/>
    <cellStyle name="백분율 15 3 2" xfId="6797"/>
    <cellStyle name="백분율 15 3 2 2" xfId="8519"/>
    <cellStyle name="백분율 15 3 2 2 2" xfId="21562"/>
    <cellStyle name="백분율 15 3 2 3" xfId="8932"/>
    <cellStyle name="백분율 15 3 2 3 2" xfId="19801"/>
    <cellStyle name="백분율 15 3 2 4" xfId="11964"/>
    <cellStyle name="백분율 15 3 2 5" xfId="23423"/>
    <cellStyle name="백분율 15 3 3" xfId="7658"/>
    <cellStyle name="백분율 15 3 3 2" xfId="20701"/>
    <cellStyle name="백분율 15 3 4" xfId="8931"/>
    <cellStyle name="백분율 15 3 4 2" xfId="18940"/>
    <cellStyle name="백분율 15 3 5" xfId="11103"/>
    <cellStyle name="백분율 15 3 6" xfId="22562"/>
    <cellStyle name="백분율 15 4" xfId="6223"/>
    <cellStyle name="백분율 15 4 2" xfId="7945"/>
    <cellStyle name="백분율 15 4 2 2" xfId="20988"/>
    <cellStyle name="백분율 15 4 3" xfId="8933"/>
    <cellStyle name="백분율 15 4 3 2" xfId="19227"/>
    <cellStyle name="백분율 15 4 4" xfId="11390"/>
    <cellStyle name="백분율 15 4 5" xfId="22849"/>
    <cellStyle name="백분율 15 5" xfId="7084"/>
    <cellStyle name="백분율 15 5 2" xfId="20127"/>
    <cellStyle name="백분율 15 6" xfId="8928"/>
    <cellStyle name="백분율 15 6 2" xfId="18366"/>
    <cellStyle name="백분율 15 7" xfId="10529"/>
    <cellStyle name="백분율 15 8" xfId="21988"/>
    <cellStyle name="백분율 16" xfId="4944"/>
    <cellStyle name="백분율 16 2" xfId="5649"/>
    <cellStyle name="백분율 16 2 2" xfId="6511"/>
    <cellStyle name="백분율 16 2 2 2" xfId="8233"/>
    <cellStyle name="백분율 16 2 2 2 2" xfId="21276"/>
    <cellStyle name="백분율 16 2 2 3" xfId="8936"/>
    <cellStyle name="백분율 16 2 2 3 2" xfId="19515"/>
    <cellStyle name="백분율 16 2 2 4" xfId="11678"/>
    <cellStyle name="백분율 16 2 2 5" xfId="23137"/>
    <cellStyle name="백분율 16 2 3" xfId="7372"/>
    <cellStyle name="백분율 16 2 3 2" xfId="20415"/>
    <cellStyle name="백분율 16 2 4" xfId="8935"/>
    <cellStyle name="백분율 16 2 4 2" xfId="18654"/>
    <cellStyle name="백분율 16 2 5" xfId="10817"/>
    <cellStyle name="백분율 16 2 6" xfId="22276"/>
    <cellStyle name="백분율 16 3" xfId="5937"/>
    <cellStyle name="백분율 16 3 2" xfId="6798"/>
    <cellStyle name="백분율 16 3 2 2" xfId="8520"/>
    <cellStyle name="백분율 16 3 2 2 2" xfId="21563"/>
    <cellStyle name="백분율 16 3 2 3" xfId="8938"/>
    <cellStyle name="백분율 16 3 2 3 2" xfId="19802"/>
    <cellStyle name="백분율 16 3 2 4" xfId="11965"/>
    <cellStyle name="백분율 16 3 2 5" xfId="23424"/>
    <cellStyle name="백분율 16 3 3" xfId="7659"/>
    <cellStyle name="백분율 16 3 3 2" xfId="20702"/>
    <cellStyle name="백분율 16 3 4" xfId="8937"/>
    <cellStyle name="백분율 16 3 4 2" xfId="18941"/>
    <cellStyle name="백분율 16 3 5" xfId="11104"/>
    <cellStyle name="백분율 16 3 6" xfId="22563"/>
    <cellStyle name="백분율 16 4" xfId="6224"/>
    <cellStyle name="백분율 16 4 2" xfId="7946"/>
    <cellStyle name="백분율 16 4 2 2" xfId="20989"/>
    <cellStyle name="백분율 16 4 3" xfId="8939"/>
    <cellStyle name="백분율 16 4 3 2" xfId="19228"/>
    <cellStyle name="백분율 16 4 4" xfId="11391"/>
    <cellStyle name="백분율 16 4 5" xfId="22850"/>
    <cellStyle name="백분율 16 5" xfId="7085"/>
    <cellStyle name="백분율 16 5 2" xfId="20128"/>
    <cellStyle name="백분율 16 6" xfId="8934"/>
    <cellStyle name="백분율 16 6 2" xfId="18367"/>
    <cellStyle name="백분율 16 7" xfId="10530"/>
    <cellStyle name="백분율 16 8" xfId="21989"/>
    <cellStyle name="백분율 17" xfId="4945"/>
    <cellStyle name="백분율 17 2" xfId="5650"/>
    <cellStyle name="백분율 17 2 2" xfId="6512"/>
    <cellStyle name="백분율 17 2 2 2" xfId="8234"/>
    <cellStyle name="백분율 17 2 2 2 2" xfId="21277"/>
    <cellStyle name="백분율 17 2 2 3" xfId="8942"/>
    <cellStyle name="백분율 17 2 2 3 2" xfId="19516"/>
    <cellStyle name="백분율 17 2 2 4" xfId="11679"/>
    <cellStyle name="백분율 17 2 2 5" xfId="23138"/>
    <cellStyle name="백분율 17 2 3" xfId="7373"/>
    <cellStyle name="백분율 17 2 3 2" xfId="20416"/>
    <cellStyle name="백분율 17 2 4" xfId="8941"/>
    <cellStyle name="백분율 17 2 4 2" xfId="18655"/>
    <cellStyle name="백분율 17 2 5" xfId="10818"/>
    <cellStyle name="백분율 17 2 6" xfId="22277"/>
    <cellStyle name="백분율 17 3" xfId="5938"/>
    <cellStyle name="백분율 17 3 2" xfId="6799"/>
    <cellStyle name="백분율 17 3 2 2" xfId="8521"/>
    <cellStyle name="백분율 17 3 2 2 2" xfId="21564"/>
    <cellStyle name="백분율 17 3 2 3" xfId="8944"/>
    <cellStyle name="백분율 17 3 2 3 2" xfId="19803"/>
    <cellStyle name="백분율 17 3 2 4" xfId="11966"/>
    <cellStyle name="백분율 17 3 2 5" xfId="23425"/>
    <cellStyle name="백분율 17 3 3" xfId="7660"/>
    <cellStyle name="백분율 17 3 3 2" xfId="20703"/>
    <cellStyle name="백분율 17 3 4" xfId="8943"/>
    <cellStyle name="백분율 17 3 4 2" xfId="18942"/>
    <cellStyle name="백분율 17 3 5" xfId="11105"/>
    <cellStyle name="백분율 17 3 6" xfId="22564"/>
    <cellStyle name="백분율 17 4" xfId="6225"/>
    <cellStyle name="백분율 17 4 2" xfId="7947"/>
    <cellStyle name="백분율 17 4 2 2" xfId="20990"/>
    <cellStyle name="백분율 17 4 3" xfId="8945"/>
    <cellStyle name="백분율 17 4 3 2" xfId="19229"/>
    <cellStyle name="백분율 17 4 4" xfId="11392"/>
    <cellStyle name="백분율 17 4 5" xfId="22851"/>
    <cellStyle name="백분율 17 5" xfId="7086"/>
    <cellStyle name="백분율 17 5 2" xfId="20129"/>
    <cellStyle name="백분율 17 6" xfId="8940"/>
    <cellStyle name="백분율 17 6 2" xfId="18368"/>
    <cellStyle name="백분율 17 7" xfId="10531"/>
    <cellStyle name="백분율 17 8" xfId="21990"/>
    <cellStyle name="백분율 18" xfId="4946"/>
    <cellStyle name="백분율 18 2" xfId="5651"/>
    <cellStyle name="백분율 18 2 2" xfId="6513"/>
    <cellStyle name="백분율 18 2 2 2" xfId="8235"/>
    <cellStyle name="백분율 18 2 2 2 2" xfId="21278"/>
    <cellStyle name="백분율 18 2 2 3" xfId="8948"/>
    <cellStyle name="백분율 18 2 2 3 2" xfId="19517"/>
    <cellStyle name="백분율 18 2 2 4" xfId="11680"/>
    <cellStyle name="백분율 18 2 2 5" xfId="23139"/>
    <cellStyle name="백분율 18 2 3" xfId="7374"/>
    <cellStyle name="백분율 18 2 3 2" xfId="20417"/>
    <cellStyle name="백분율 18 2 4" xfId="8947"/>
    <cellStyle name="백분율 18 2 4 2" xfId="18656"/>
    <cellStyle name="백분율 18 2 5" xfId="10819"/>
    <cellStyle name="백분율 18 2 6" xfId="22278"/>
    <cellStyle name="백분율 18 3" xfId="5939"/>
    <cellStyle name="백분율 18 3 2" xfId="6800"/>
    <cellStyle name="백분율 18 3 2 2" xfId="8522"/>
    <cellStyle name="백분율 18 3 2 2 2" xfId="21565"/>
    <cellStyle name="백분율 18 3 2 3" xfId="8950"/>
    <cellStyle name="백분율 18 3 2 3 2" xfId="19804"/>
    <cellStyle name="백분율 18 3 2 4" xfId="11967"/>
    <cellStyle name="백분율 18 3 2 5" xfId="23426"/>
    <cellStyle name="백분율 18 3 3" xfId="7661"/>
    <cellStyle name="백분율 18 3 3 2" xfId="20704"/>
    <cellStyle name="백분율 18 3 4" xfId="8949"/>
    <cellStyle name="백분율 18 3 4 2" xfId="18943"/>
    <cellStyle name="백분율 18 3 5" xfId="11106"/>
    <cellStyle name="백분율 18 3 6" xfId="22565"/>
    <cellStyle name="백분율 18 4" xfId="6226"/>
    <cellStyle name="백분율 18 4 2" xfId="7948"/>
    <cellStyle name="백분율 18 4 2 2" xfId="20991"/>
    <cellStyle name="백분율 18 4 3" xfId="8951"/>
    <cellStyle name="백분율 18 4 3 2" xfId="19230"/>
    <cellStyle name="백분율 18 4 4" xfId="11393"/>
    <cellStyle name="백분율 18 4 5" xfId="22852"/>
    <cellStyle name="백분율 18 5" xfId="7087"/>
    <cellStyle name="백분율 18 5 2" xfId="20130"/>
    <cellStyle name="백분율 18 6" xfId="8946"/>
    <cellStyle name="백분율 18 6 2" xfId="18369"/>
    <cellStyle name="백분율 18 7" xfId="10532"/>
    <cellStyle name="백분율 18 8" xfId="21991"/>
    <cellStyle name="백분율 19" xfId="4947"/>
    <cellStyle name="백분율 19 2" xfId="5652"/>
    <cellStyle name="백분율 19 2 2" xfId="6514"/>
    <cellStyle name="백분율 19 2 2 2" xfId="8236"/>
    <cellStyle name="백분율 19 2 2 2 2" xfId="21279"/>
    <cellStyle name="백분율 19 2 2 3" xfId="8954"/>
    <cellStyle name="백분율 19 2 2 3 2" xfId="19518"/>
    <cellStyle name="백분율 19 2 2 4" xfId="11681"/>
    <cellStyle name="백분율 19 2 2 5" xfId="23140"/>
    <cellStyle name="백분율 19 2 3" xfId="7375"/>
    <cellStyle name="백분율 19 2 3 2" xfId="20418"/>
    <cellStyle name="백분율 19 2 4" xfId="8953"/>
    <cellStyle name="백분율 19 2 4 2" xfId="18657"/>
    <cellStyle name="백분율 19 2 5" xfId="10820"/>
    <cellStyle name="백분율 19 2 6" xfId="22279"/>
    <cellStyle name="백분율 19 3" xfId="5940"/>
    <cellStyle name="백분율 19 3 2" xfId="6801"/>
    <cellStyle name="백분율 19 3 2 2" xfId="8523"/>
    <cellStyle name="백분율 19 3 2 2 2" xfId="21566"/>
    <cellStyle name="백분율 19 3 2 3" xfId="8956"/>
    <cellStyle name="백분율 19 3 2 3 2" xfId="19805"/>
    <cellStyle name="백분율 19 3 2 4" xfId="11968"/>
    <cellStyle name="백분율 19 3 2 5" xfId="23427"/>
    <cellStyle name="백분율 19 3 3" xfId="7662"/>
    <cellStyle name="백분율 19 3 3 2" xfId="20705"/>
    <cellStyle name="백분율 19 3 4" xfId="8955"/>
    <cellStyle name="백분율 19 3 4 2" xfId="18944"/>
    <cellStyle name="백분율 19 3 5" xfId="11107"/>
    <cellStyle name="백분율 19 3 6" xfId="22566"/>
    <cellStyle name="백분율 19 4" xfId="6227"/>
    <cellStyle name="백분율 19 4 2" xfId="7949"/>
    <cellStyle name="백분율 19 4 2 2" xfId="20992"/>
    <cellStyle name="백분율 19 4 3" xfId="8957"/>
    <cellStyle name="백분율 19 4 3 2" xfId="19231"/>
    <cellStyle name="백분율 19 4 4" xfId="11394"/>
    <cellStyle name="백분율 19 4 5" xfId="22853"/>
    <cellStyle name="백분율 19 5" xfId="7088"/>
    <cellStyle name="백분율 19 5 2" xfId="20131"/>
    <cellStyle name="백분율 19 6" xfId="8952"/>
    <cellStyle name="백분율 19 6 2" xfId="18370"/>
    <cellStyle name="백분율 19 7" xfId="10533"/>
    <cellStyle name="백분율 19 8" xfId="21992"/>
    <cellStyle name="백분율 2" xfId="517"/>
    <cellStyle name="백분율 2 10" xfId="15002"/>
    <cellStyle name="백분율 2 11" xfId="15003"/>
    <cellStyle name="백분율 2 12" xfId="15004"/>
    <cellStyle name="백분율 2 12 2" xfId="15005"/>
    <cellStyle name="백분율 2 13" xfId="15006"/>
    <cellStyle name="백분율 2 13 2" xfId="15007"/>
    <cellStyle name="백분율 2 13 2 2" xfId="15008"/>
    <cellStyle name="백분율 2 13 3" xfId="15009"/>
    <cellStyle name="백분율 2 14" xfId="15010"/>
    <cellStyle name="백분율 2 14 2" xfId="15011"/>
    <cellStyle name="백분율 2 15" xfId="15012"/>
    <cellStyle name="백분율 2 16" xfId="15013"/>
    <cellStyle name="백분율 2 17" xfId="15014"/>
    <cellStyle name="백분율 2 18" xfId="15015"/>
    <cellStyle name="백분율 2 19" xfId="15016"/>
    <cellStyle name="백분율 2 2" xfId="518"/>
    <cellStyle name="백분율 2 2 2" xfId="519"/>
    <cellStyle name="백분율 2 2 2 2" xfId="3741"/>
    <cellStyle name="백분율 2 2 3" xfId="520"/>
    <cellStyle name="백분율 2 2 4" xfId="4948"/>
    <cellStyle name="백분율 2 2 4 2" xfId="15017"/>
    <cellStyle name="백분율 2 20" xfId="15018"/>
    <cellStyle name="백분율 2 21" xfId="15019"/>
    <cellStyle name="백분율 2 22" xfId="15020"/>
    <cellStyle name="백분율 2 23" xfId="15021"/>
    <cellStyle name="백분율 2 24" xfId="15022"/>
    <cellStyle name="백분율 2 25" xfId="15023"/>
    <cellStyle name="백분율 2 26" xfId="15024"/>
    <cellStyle name="백분율 2 27" xfId="15025"/>
    <cellStyle name="백분율 2 28" xfId="15026"/>
    <cellStyle name="백분율 2 29" xfId="15027"/>
    <cellStyle name="백분율 2 3" xfId="521"/>
    <cellStyle name="백분율 2 3 2" xfId="522"/>
    <cellStyle name="백분율 2 3 2 2" xfId="15028"/>
    <cellStyle name="백분율 2 3 2 2 2" xfId="15029"/>
    <cellStyle name="백분율 2 3 2 3" xfId="15030"/>
    <cellStyle name="백분율 2 3 3" xfId="523"/>
    <cellStyle name="백분율 2 3 4" xfId="4949"/>
    <cellStyle name="백분율 2 3 4 2" xfId="15031"/>
    <cellStyle name="백분율 2 30" xfId="15032"/>
    <cellStyle name="백분율 2 31" xfId="15033"/>
    <cellStyle name="백분율 2 32" xfId="15034"/>
    <cellStyle name="백분율 2 33" xfId="15035"/>
    <cellStyle name="백분율 2 34" xfId="15036"/>
    <cellStyle name="백분율 2 4" xfId="524"/>
    <cellStyle name="백분율 2 4 2" xfId="15037"/>
    <cellStyle name="백분율 2 4 2 2" xfId="15038"/>
    <cellStyle name="백분율 2 4 3" xfId="15039"/>
    <cellStyle name="백분율 2 4 4" xfId="15040"/>
    <cellStyle name="백분율 2 5" xfId="4950"/>
    <cellStyle name="백분율 2 6" xfId="15041"/>
    <cellStyle name="백분율 2 7" xfId="15042"/>
    <cellStyle name="백분율 2 8" xfId="15043"/>
    <cellStyle name="백분율 2 9" xfId="15044"/>
    <cellStyle name="백분율 20" xfId="4951"/>
    <cellStyle name="백분율 20 2" xfId="5653"/>
    <cellStyle name="백분율 20 2 2" xfId="6515"/>
    <cellStyle name="백분율 20 2 2 2" xfId="8237"/>
    <cellStyle name="백분율 20 2 2 2 2" xfId="21280"/>
    <cellStyle name="백분율 20 2 2 3" xfId="8960"/>
    <cellStyle name="백분율 20 2 2 3 2" xfId="19519"/>
    <cellStyle name="백분율 20 2 2 4" xfId="11682"/>
    <cellStyle name="백분율 20 2 2 5" xfId="23141"/>
    <cellStyle name="백분율 20 2 3" xfId="7376"/>
    <cellStyle name="백분율 20 2 3 2" xfId="20419"/>
    <cellStyle name="백분율 20 2 4" xfId="8959"/>
    <cellStyle name="백분율 20 2 4 2" xfId="18658"/>
    <cellStyle name="백분율 20 2 5" xfId="10821"/>
    <cellStyle name="백분율 20 2 6" xfId="22280"/>
    <cellStyle name="백분율 20 3" xfId="5941"/>
    <cellStyle name="백분율 20 3 2" xfId="6802"/>
    <cellStyle name="백분율 20 3 2 2" xfId="8524"/>
    <cellStyle name="백분율 20 3 2 2 2" xfId="21567"/>
    <cellStyle name="백분율 20 3 2 3" xfId="8962"/>
    <cellStyle name="백분율 20 3 2 3 2" xfId="19806"/>
    <cellStyle name="백분율 20 3 2 4" xfId="11969"/>
    <cellStyle name="백분율 20 3 2 5" xfId="23428"/>
    <cellStyle name="백분율 20 3 3" xfId="7663"/>
    <cellStyle name="백분율 20 3 3 2" xfId="20706"/>
    <cellStyle name="백분율 20 3 4" xfId="8961"/>
    <cellStyle name="백분율 20 3 4 2" xfId="18945"/>
    <cellStyle name="백분율 20 3 5" xfId="11108"/>
    <cellStyle name="백분율 20 3 6" xfId="22567"/>
    <cellStyle name="백분율 20 4" xfId="6228"/>
    <cellStyle name="백분율 20 4 2" xfId="7950"/>
    <cellStyle name="백분율 20 4 2 2" xfId="20993"/>
    <cellStyle name="백분율 20 4 3" xfId="8963"/>
    <cellStyle name="백분율 20 4 3 2" xfId="19232"/>
    <cellStyle name="백분율 20 4 4" xfId="11395"/>
    <cellStyle name="백분율 20 4 5" xfId="22854"/>
    <cellStyle name="백분율 20 5" xfId="7089"/>
    <cellStyle name="백분율 20 5 2" xfId="20132"/>
    <cellStyle name="백분율 20 6" xfId="8958"/>
    <cellStyle name="백분율 20 6 2" xfId="18371"/>
    <cellStyle name="백분율 20 7" xfId="10534"/>
    <cellStyle name="백분율 20 8" xfId="21993"/>
    <cellStyle name="백분율 21" xfId="4952"/>
    <cellStyle name="백분율 21 2" xfId="5654"/>
    <cellStyle name="백분율 21 2 2" xfId="6516"/>
    <cellStyle name="백분율 21 2 2 2" xfId="8238"/>
    <cellStyle name="백분율 21 2 2 2 2" xfId="21281"/>
    <cellStyle name="백분율 21 2 2 3" xfId="8966"/>
    <cellStyle name="백분율 21 2 2 3 2" xfId="19520"/>
    <cellStyle name="백분율 21 2 2 4" xfId="11683"/>
    <cellStyle name="백분율 21 2 2 5" xfId="23142"/>
    <cellStyle name="백분율 21 2 3" xfId="7377"/>
    <cellStyle name="백분율 21 2 3 2" xfId="20420"/>
    <cellStyle name="백분율 21 2 4" xfId="8965"/>
    <cellStyle name="백분율 21 2 4 2" xfId="18659"/>
    <cellStyle name="백분율 21 2 5" xfId="10822"/>
    <cellStyle name="백분율 21 2 6" xfId="22281"/>
    <cellStyle name="백분율 21 3" xfId="5942"/>
    <cellStyle name="백분율 21 3 2" xfId="6803"/>
    <cellStyle name="백분율 21 3 2 2" xfId="8525"/>
    <cellStyle name="백분율 21 3 2 2 2" xfId="21568"/>
    <cellStyle name="백분율 21 3 2 3" xfId="8968"/>
    <cellStyle name="백분율 21 3 2 3 2" xfId="19807"/>
    <cellStyle name="백분율 21 3 2 4" xfId="11970"/>
    <cellStyle name="백분율 21 3 2 5" xfId="23429"/>
    <cellStyle name="백분율 21 3 3" xfId="7664"/>
    <cellStyle name="백분율 21 3 3 2" xfId="20707"/>
    <cellStyle name="백분율 21 3 4" xfId="8967"/>
    <cellStyle name="백분율 21 3 4 2" xfId="18946"/>
    <cellStyle name="백분율 21 3 5" xfId="11109"/>
    <cellStyle name="백분율 21 3 6" xfId="22568"/>
    <cellStyle name="백분율 21 4" xfId="6229"/>
    <cellStyle name="백분율 21 4 2" xfId="7951"/>
    <cellStyle name="백분율 21 4 2 2" xfId="20994"/>
    <cellStyle name="백분율 21 4 3" xfId="8969"/>
    <cellStyle name="백분율 21 4 3 2" xfId="19233"/>
    <cellStyle name="백분율 21 4 4" xfId="11396"/>
    <cellStyle name="백분율 21 4 5" xfId="22855"/>
    <cellStyle name="백분율 21 5" xfId="7090"/>
    <cellStyle name="백분율 21 5 2" xfId="20133"/>
    <cellStyle name="백분율 21 6" xfId="8964"/>
    <cellStyle name="백분율 21 6 2" xfId="18372"/>
    <cellStyle name="백분율 21 7" xfId="10535"/>
    <cellStyle name="백분율 21 8" xfId="21994"/>
    <cellStyle name="백분율 22" xfId="4953"/>
    <cellStyle name="백분율 22 2" xfId="5655"/>
    <cellStyle name="백분율 22 2 2" xfId="6517"/>
    <cellStyle name="백분율 22 2 2 2" xfId="8239"/>
    <cellStyle name="백분율 22 2 2 2 2" xfId="21282"/>
    <cellStyle name="백분율 22 2 2 3" xfId="8972"/>
    <cellStyle name="백분율 22 2 2 3 2" xfId="19521"/>
    <cellStyle name="백분율 22 2 2 4" xfId="11684"/>
    <cellStyle name="백분율 22 2 2 5" xfId="23143"/>
    <cellStyle name="백분율 22 2 3" xfId="7378"/>
    <cellStyle name="백분율 22 2 3 2" xfId="20421"/>
    <cellStyle name="백분율 22 2 4" xfId="8971"/>
    <cellStyle name="백분율 22 2 4 2" xfId="18660"/>
    <cellStyle name="백분율 22 2 5" xfId="10823"/>
    <cellStyle name="백분율 22 2 6" xfId="22282"/>
    <cellStyle name="백분율 22 3" xfId="5943"/>
    <cellStyle name="백분율 22 3 2" xfId="6804"/>
    <cellStyle name="백분율 22 3 2 2" xfId="8526"/>
    <cellStyle name="백분율 22 3 2 2 2" xfId="21569"/>
    <cellStyle name="백분율 22 3 2 3" xfId="8974"/>
    <cellStyle name="백분율 22 3 2 3 2" xfId="19808"/>
    <cellStyle name="백분율 22 3 2 4" xfId="11971"/>
    <cellStyle name="백분율 22 3 2 5" xfId="23430"/>
    <cellStyle name="백분율 22 3 3" xfId="7665"/>
    <cellStyle name="백분율 22 3 3 2" xfId="20708"/>
    <cellStyle name="백분율 22 3 4" xfId="8973"/>
    <cellStyle name="백분율 22 3 4 2" xfId="18947"/>
    <cellStyle name="백분율 22 3 5" xfId="11110"/>
    <cellStyle name="백분율 22 3 6" xfId="22569"/>
    <cellStyle name="백분율 22 4" xfId="6230"/>
    <cellStyle name="백분율 22 4 2" xfId="7952"/>
    <cellStyle name="백분율 22 4 2 2" xfId="20995"/>
    <cellStyle name="백분율 22 4 3" xfId="8975"/>
    <cellStyle name="백분율 22 4 3 2" xfId="19234"/>
    <cellStyle name="백분율 22 4 4" xfId="11397"/>
    <cellStyle name="백분율 22 4 5" xfId="22856"/>
    <cellStyle name="백분율 22 5" xfId="7091"/>
    <cellStyle name="백분율 22 5 2" xfId="20134"/>
    <cellStyle name="백분율 22 6" xfId="8970"/>
    <cellStyle name="백분율 22 6 2" xfId="18373"/>
    <cellStyle name="백분율 22 7" xfId="10536"/>
    <cellStyle name="백분율 22 8" xfId="21995"/>
    <cellStyle name="백분율 26" xfId="15045"/>
    <cellStyle name="백분율 26 2" xfId="15046"/>
    <cellStyle name="백분율 3" xfId="3742"/>
    <cellStyle name="백분율 3 2" xfId="4954"/>
    <cellStyle name="백분율 3 2 2" xfId="15047"/>
    <cellStyle name="백분율 3 3" xfId="15048"/>
    <cellStyle name="백분율 3 4" xfId="15049"/>
    <cellStyle name="백분율 31" xfId="15050"/>
    <cellStyle name="백분율 31 2" xfId="15051"/>
    <cellStyle name="백분율 34" xfId="15052"/>
    <cellStyle name="백분율 34 2" xfId="15053"/>
    <cellStyle name="백분율 4" xfId="4955"/>
    <cellStyle name="백분율 4 2" xfId="15054"/>
    <cellStyle name="백분율 4 2 2" xfId="15055"/>
    <cellStyle name="백분율 4 2 3" xfId="15056"/>
    <cellStyle name="백분율 4 3" xfId="15057"/>
    <cellStyle name="백분율 4 4" xfId="15058"/>
    <cellStyle name="백분율 5" xfId="4956"/>
    <cellStyle name="백분율 5 2" xfId="15059"/>
    <cellStyle name="백분율 5 2 2" xfId="15060"/>
    <cellStyle name="백분율 5 2 3" xfId="15061"/>
    <cellStyle name="백분율 5 3" xfId="15062"/>
    <cellStyle name="백분율 5 4" xfId="15063"/>
    <cellStyle name="백분율 6" xfId="4957"/>
    <cellStyle name="백분율 6 2" xfId="5656"/>
    <cellStyle name="백분율 6 2 2" xfId="6518"/>
    <cellStyle name="백분율 6 2 2 2" xfId="8240"/>
    <cellStyle name="백분율 6 2 2 2 2" xfId="21283"/>
    <cellStyle name="백분율 6 2 2 3" xfId="8978"/>
    <cellStyle name="백분율 6 2 2 3 2" xfId="19522"/>
    <cellStyle name="백분율 6 2 2 4" xfId="11685"/>
    <cellStyle name="백분율 6 2 2 5" xfId="23144"/>
    <cellStyle name="백분율 6 2 3" xfId="7379"/>
    <cellStyle name="백분율 6 2 3 2" xfId="20422"/>
    <cellStyle name="백분율 6 2 4" xfId="8977"/>
    <cellStyle name="백분율 6 2 4 2" xfId="18661"/>
    <cellStyle name="백분율 6 2 5" xfId="10824"/>
    <cellStyle name="백분율 6 2 6" xfId="22283"/>
    <cellStyle name="백분율 6 3" xfId="5944"/>
    <cellStyle name="백분율 6 3 2" xfId="6805"/>
    <cellStyle name="백분율 6 3 2 2" xfId="8527"/>
    <cellStyle name="백분율 6 3 2 2 2" xfId="21570"/>
    <cellStyle name="백분율 6 3 2 3" xfId="8980"/>
    <cellStyle name="백분율 6 3 2 3 2" xfId="19809"/>
    <cellStyle name="백분율 6 3 2 4" xfId="11972"/>
    <cellStyle name="백분율 6 3 2 5" xfId="23431"/>
    <cellStyle name="백분율 6 3 3" xfId="7666"/>
    <cellStyle name="백분율 6 3 3 2" xfId="20709"/>
    <cellStyle name="백분율 6 3 4" xfId="8979"/>
    <cellStyle name="백분율 6 3 4 2" xfId="18948"/>
    <cellStyle name="백분율 6 3 5" xfId="11111"/>
    <cellStyle name="백분율 6 3 6" xfId="22570"/>
    <cellStyle name="백분율 6 4" xfId="6231"/>
    <cellStyle name="백분율 6 4 2" xfId="7953"/>
    <cellStyle name="백분율 6 4 2 2" xfId="20996"/>
    <cellStyle name="백분율 6 4 3" xfId="8981"/>
    <cellStyle name="백분율 6 4 3 2" xfId="19235"/>
    <cellStyle name="백분율 6 4 4" xfId="11398"/>
    <cellStyle name="백분율 6 4 5" xfId="22857"/>
    <cellStyle name="백분율 6 5" xfId="7092"/>
    <cellStyle name="백분율 6 5 2" xfId="20135"/>
    <cellStyle name="백분율 6 6" xfId="8976"/>
    <cellStyle name="백분율 6 6 2" xfId="18374"/>
    <cellStyle name="백분율 6 7" xfId="10537"/>
    <cellStyle name="백분율 6 8" xfId="21996"/>
    <cellStyle name="백분율 7" xfId="4958"/>
    <cellStyle name="백분율 7 2" xfId="5657"/>
    <cellStyle name="백분율 7 2 2" xfId="6519"/>
    <cellStyle name="백분율 7 2 2 2" xfId="8241"/>
    <cellStyle name="백분율 7 2 2 2 2" xfId="21284"/>
    <cellStyle name="백분율 7 2 2 3" xfId="8984"/>
    <cellStyle name="백분율 7 2 2 3 2" xfId="19523"/>
    <cellStyle name="백분율 7 2 2 4" xfId="11686"/>
    <cellStyle name="백분율 7 2 2 5" xfId="23145"/>
    <cellStyle name="백분율 7 2 3" xfId="7380"/>
    <cellStyle name="백분율 7 2 3 2" xfId="20423"/>
    <cellStyle name="백분율 7 2 3 3" xfId="15064"/>
    <cellStyle name="백분율 7 2 4" xfId="8983"/>
    <cellStyle name="백분율 7 2 4 2" xfId="15065"/>
    <cellStyle name="백분율 7 2 5" xfId="18662"/>
    <cellStyle name="백분율 7 2 6" xfId="10825"/>
    <cellStyle name="백분율 7 2 7" xfId="22284"/>
    <cellStyle name="백분율 7 3" xfId="5945"/>
    <cellStyle name="백분율 7 3 2" xfId="6806"/>
    <cellStyle name="백분율 7 3 2 2" xfId="8528"/>
    <cellStyle name="백분율 7 3 2 2 2" xfId="21571"/>
    <cellStyle name="백분율 7 3 2 3" xfId="8986"/>
    <cellStyle name="백분율 7 3 2 3 2" xfId="19810"/>
    <cellStyle name="백분율 7 3 2 4" xfId="11973"/>
    <cellStyle name="백분율 7 3 2 5" xfId="23432"/>
    <cellStyle name="백분율 7 3 3" xfId="7667"/>
    <cellStyle name="백분율 7 3 3 2" xfId="20710"/>
    <cellStyle name="백분율 7 3 3 3" xfId="15066"/>
    <cellStyle name="백분율 7 3 4" xfId="8985"/>
    <cellStyle name="백분율 7 3 4 2" xfId="18949"/>
    <cellStyle name="백분율 7 3 5" xfId="11112"/>
    <cellStyle name="백분율 7 3 6" xfId="22571"/>
    <cellStyle name="백분율 7 4" xfId="6232"/>
    <cellStyle name="백분율 7 4 2" xfId="7954"/>
    <cellStyle name="백분율 7 4 2 2" xfId="20997"/>
    <cellStyle name="백분율 7 4 3" xfId="8987"/>
    <cellStyle name="백분율 7 4 3 2" xfId="19236"/>
    <cellStyle name="백분율 7 4 4" xfId="11399"/>
    <cellStyle name="백분율 7 4 5" xfId="22858"/>
    <cellStyle name="백분율 7 5" xfId="7093"/>
    <cellStyle name="백분율 7 5 2" xfId="20136"/>
    <cellStyle name="백분율 7 5 3" xfId="15067"/>
    <cellStyle name="백분율 7 6" xfId="8982"/>
    <cellStyle name="백분율 7 6 2" xfId="18375"/>
    <cellStyle name="백분율 7 7" xfId="10538"/>
    <cellStyle name="백분율 7 8" xfId="21997"/>
    <cellStyle name="백분율 8" xfId="4959"/>
    <cellStyle name="백분율 8 2" xfId="5658"/>
    <cellStyle name="백분율 8 2 2" xfId="6520"/>
    <cellStyle name="백분율 8 2 2 2" xfId="8242"/>
    <cellStyle name="백분율 8 2 2 2 2" xfId="21285"/>
    <cellStyle name="백분율 8 2 2 3" xfId="8990"/>
    <cellStyle name="백분율 8 2 2 3 2" xfId="19524"/>
    <cellStyle name="백분율 8 2 2 4" xfId="11687"/>
    <cellStyle name="백분율 8 2 2 5" xfId="23146"/>
    <cellStyle name="백분율 8 2 3" xfId="7381"/>
    <cellStyle name="백분율 8 2 3 2" xfId="20424"/>
    <cellStyle name="백분율 8 2 3 3" xfId="15068"/>
    <cellStyle name="백분율 8 2 4" xfId="8989"/>
    <cellStyle name="백분율 8 2 4 2" xfId="15069"/>
    <cellStyle name="백분율 8 2 5" xfId="18663"/>
    <cellStyle name="백분율 8 2 6" xfId="10826"/>
    <cellStyle name="백분율 8 2 7" xfId="22285"/>
    <cellStyle name="백분율 8 3" xfId="5946"/>
    <cellStyle name="백분율 8 3 2" xfId="6807"/>
    <cellStyle name="백분율 8 3 2 2" xfId="8529"/>
    <cellStyle name="백분율 8 3 2 2 2" xfId="21572"/>
    <cellStyle name="백분율 8 3 2 3" xfId="8992"/>
    <cellStyle name="백분율 8 3 2 3 2" xfId="19811"/>
    <cellStyle name="백분율 8 3 2 4" xfId="11974"/>
    <cellStyle name="백분율 8 3 2 5" xfId="23433"/>
    <cellStyle name="백분율 8 3 3" xfId="7668"/>
    <cellStyle name="백분율 8 3 3 2" xfId="20711"/>
    <cellStyle name="백분율 8 3 3 3" xfId="15070"/>
    <cellStyle name="백분율 8 3 4" xfId="8991"/>
    <cellStyle name="백분율 8 3 4 2" xfId="18950"/>
    <cellStyle name="백분율 8 3 5" xfId="11113"/>
    <cellStyle name="백분율 8 3 6" xfId="22572"/>
    <cellStyle name="백분율 8 4" xfId="6233"/>
    <cellStyle name="백분율 8 4 2" xfId="7955"/>
    <cellStyle name="백분율 8 4 2 2" xfId="20998"/>
    <cellStyle name="백분율 8 4 3" xfId="8993"/>
    <cellStyle name="백분율 8 4 3 2" xfId="19237"/>
    <cellStyle name="백분율 8 4 4" xfId="11400"/>
    <cellStyle name="백분율 8 4 5" xfId="22859"/>
    <cellStyle name="백분율 8 5" xfId="7094"/>
    <cellStyle name="백분율 8 5 2" xfId="20137"/>
    <cellStyle name="백분율 8 5 3" xfId="15071"/>
    <cellStyle name="백분율 8 6" xfId="8988"/>
    <cellStyle name="백분율 8 6 2" xfId="18376"/>
    <cellStyle name="백분율 8 7" xfId="10539"/>
    <cellStyle name="백분율 8 8" xfId="21998"/>
    <cellStyle name="백분율 9" xfId="4960"/>
    <cellStyle name="백분율 9 2" xfId="5659"/>
    <cellStyle name="백분율 9 2 2" xfId="6521"/>
    <cellStyle name="백분율 9 2 2 2" xfId="8243"/>
    <cellStyle name="백분율 9 2 2 2 2" xfId="21286"/>
    <cellStyle name="백분율 9 2 2 3" xfId="8996"/>
    <cellStyle name="백분율 9 2 2 3 2" xfId="19525"/>
    <cellStyle name="백분율 9 2 2 4" xfId="11688"/>
    <cellStyle name="백분율 9 2 2 5" xfId="23147"/>
    <cellStyle name="백분율 9 2 3" xfId="7382"/>
    <cellStyle name="백분율 9 2 3 2" xfId="20425"/>
    <cellStyle name="백분율 9 2 3 3" xfId="15072"/>
    <cellStyle name="백분율 9 2 4" xfId="8995"/>
    <cellStyle name="백분율 9 2 4 2" xfId="15073"/>
    <cellStyle name="백분율 9 2 5" xfId="18664"/>
    <cellStyle name="백분율 9 2 6" xfId="10827"/>
    <cellStyle name="백분율 9 2 7" xfId="22286"/>
    <cellStyle name="백분율 9 3" xfId="5947"/>
    <cellStyle name="백분율 9 3 2" xfId="6808"/>
    <cellStyle name="백분율 9 3 2 2" xfId="8530"/>
    <cellStyle name="백분율 9 3 2 2 2" xfId="21573"/>
    <cellStyle name="백분율 9 3 2 3" xfId="8998"/>
    <cellStyle name="백분율 9 3 2 3 2" xfId="19812"/>
    <cellStyle name="백분율 9 3 2 4" xfId="11975"/>
    <cellStyle name="백분율 9 3 2 5" xfId="23434"/>
    <cellStyle name="백분율 9 3 3" xfId="7669"/>
    <cellStyle name="백분율 9 3 3 2" xfId="20712"/>
    <cellStyle name="백분율 9 3 3 3" xfId="15074"/>
    <cellStyle name="백분율 9 3 4" xfId="8997"/>
    <cellStyle name="백분율 9 3 4 2" xfId="18951"/>
    <cellStyle name="백분율 9 3 5" xfId="11114"/>
    <cellStyle name="백분율 9 3 6" xfId="22573"/>
    <cellStyle name="백분율 9 4" xfId="6234"/>
    <cellStyle name="백분율 9 4 2" xfId="7956"/>
    <cellStyle name="백분율 9 4 2 2" xfId="20999"/>
    <cellStyle name="백분율 9 4 3" xfId="8999"/>
    <cellStyle name="백분율 9 4 3 2" xfId="19238"/>
    <cellStyle name="백분율 9 4 4" xfId="11401"/>
    <cellStyle name="백분율 9 4 5" xfId="22860"/>
    <cellStyle name="백분율 9 5" xfId="7095"/>
    <cellStyle name="백분율 9 5 2" xfId="20138"/>
    <cellStyle name="백분율 9 5 3" xfId="15075"/>
    <cellStyle name="백분율 9 6" xfId="8994"/>
    <cellStyle name="백분율 9 6 2" xfId="18377"/>
    <cellStyle name="백분율 9 7" xfId="10540"/>
    <cellStyle name="백분율 9 8" xfId="21999"/>
    <cellStyle name="보통" xfId="525" builtinId="28" customBuiltin="1"/>
    <cellStyle name="보통 2" xfId="526"/>
    <cellStyle name="보통 2 2" xfId="527"/>
    <cellStyle name="보통 2 2 2" xfId="3744"/>
    <cellStyle name="보통 2 2 2 2" xfId="3745"/>
    <cellStyle name="보통 2 2 2 2 2" xfId="15076"/>
    <cellStyle name="보통 2 2 2 3" xfId="3746"/>
    <cellStyle name="보통 2 2 2 4" xfId="15077"/>
    <cellStyle name="보통 2 2 2 4 2" xfId="15078"/>
    <cellStyle name="보통 2 2 3" xfId="3747"/>
    <cellStyle name="보통 2 2 3 2" xfId="4961"/>
    <cellStyle name="보통 2 2 4" xfId="3743"/>
    <cellStyle name="보통 2 2 4 2" xfId="4962"/>
    <cellStyle name="보통 2 2 5" xfId="15079"/>
    <cellStyle name="보통 2 3" xfId="528"/>
    <cellStyle name="보통 2 3 2" xfId="4963"/>
    <cellStyle name="보통 2 3 3" xfId="15080"/>
    <cellStyle name="보통 2 4" xfId="4964"/>
    <cellStyle name="보통 2 5" xfId="4965"/>
    <cellStyle name="보통 3" xfId="529"/>
    <cellStyle name="보통 3 2" xfId="530"/>
    <cellStyle name="보통 3 2 2" xfId="3749"/>
    <cellStyle name="보통 3 2 2 2" xfId="15081"/>
    <cellStyle name="보통 3 2 3" xfId="3748"/>
    <cellStyle name="보통 3 2 3 2" xfId="15082"/>
    <cellStyle name="보통 3 2 4" xfId="15083"/>
    <cellStyle name="보통 3 3" xfId="3750"/>
    <cellStyle name="보통 3 3 2" xfId="15084"/>
    <cellStyle name="보통 3 4" xfId="4966"/>
    <cellStyle name="보통 3 4 2" xfId="15085"/>
    <cellStyle name="보통 3 5" xfId="15086"/>
    <cellStyle name="보통 3 6" xfId="15087"/>
    <cellStyle name="보통 3_012_보건및사회보장" xfId="3751"/>
    <cellStyle name="보통 4" xfId="531"/>
    <cellStyle name="보통 4 2" xfId="3753"/>
    <cellStyle name="보통 4 2 2" xfId="4967"/>
    <cellStyle name="보통 4 3" xfId="3752"/>
    <cellStyle name="보통 4 3 2" xfId="4968"/>
    <cellStyle name="보통 4 3 3" xfId="15088"/>
    <cellStyle name="보통 4 4" xfId="4969"/>
    <cellStyle name="보통 4 5" xfId="4970"/>
    <cellStyle name="보통 4 6" xfId="15089"/>
    <cellStyle name="보통 5" xfId="923"/>
    <cellStyle name="보통 5 2" xfId="3755"/>
    <cellStyle name="보통 5 3" xfId="3756"/>
    <cellStyle name="보통 5 4" xfId="3754"/>
    <cellStyle name="보통 5 5" xfId="15090"/>
    <cellStyle name="보통 5 6" xfId="15091"/>
    <cellStyle name="보통 6" xfId="4971"/>
    <cellStyle name="보통 6 2" xfId="15092"/>
    <cellStyle name="보통 7" xfId="4972"/>
    <cellStyle name="보통 7 2" xfId="15093"/>
    <cellStyle name="보통 8" xfId="4973"/>
    <cellStyle name="보통 9" xfId="4974"/>
    <cellStyle name="본문" xfId="532"/>
    <cellStyle name="부제목" xfId="533"/>
    <cellStyle name="뷭?_?긚??_1" xfId="534"/>
    <cellStyle name="설명 텍스트" xfId="535" builtinId="53" customBuiltin="1"/>
    <cellStyle name="설명 텍스트 2" xfId="536"/>
    <cellStyle name="설명 텍스트 2 2" xfId="537"/>
    <cellStyle name="설명 텍스트 2 2 2" xfId="3758"/>
    <cellStyle name="설명 텍스트 2 2 2 2" xfId="3759"/>
    <cellStyle name="설명 텍스트 2 2 2 2 2" xfId="15094"/>
    <cellStyle name="설명 텍스트 2 2 2 3" xfId="3760"/>
    <cellStyle name="설명 텍스트 2 2 2 4" xfId="15095"/>
    <cellStyle name="설명 텍스트 2 2 3" xfId="3761"/>
    <cellStyle name="설명 텍스트 2 2 3 2" xfId="4975"/>
    <cellStyle name="설명 텍스트 2 2 4" xfId="3757"/>
    <cellStyle name="설명 텍스트 2 2 4 2" xfId="4976"/>
    <cellStyle name="설명 텍스트 2 2 5" xfId="15096"/>
    <cellStyle name="설명 텍스트 2 3" xfId="538"/>
    <cellStyle name="설명 텍스트 2 3 2" xfId="4977"/>
    <cellStyle name="설명 텍스트 2 3 3" xfId="15097"/>
    <cellStyle name="설명 텍스트 2 4" xfId="4978"/>
    <cellStyle name="설명 텍스트 2 5" xfId="4979"/>
    <cellStyle name="설명 텍스트 3" xfId="539"/>
    <cellStyle name="설명 텍스트 3 2" xfId="540"/>
    <cellStyle name="설명 텍스트 3 2 2" xfId="3763"/>
    <cellStyle name="설명 텍스트 3 2 3" xfId="3762"/>
    <cellStyle name="설명 텍스트 3 3" xfId="3764"/>
    <cellStyle name="설명 텍스트 3 3 2" xfId="15098"/>
    <cellStyle name="설명 텍스트 3 4" xfId="4980"/>
    <cellStyle name="설명 텍스트 3 4 2" xfId="15099"/>
    <cellStyle name="설명 텍스트 3 5" xfId="15100"/>
    <cellStyle name="설명 텍스트 3 6" xfId="15101"/>
    <cellStyle name="설명 텍스트 3_012_보건및사회보장" xfId="3765"/>
    <cellStyle name="설명 텍스트 4" xfId="541"/>
    <cellStyle name="설명 텍스트 4 2" xfId="3767"/>
    <cellStyle name="설명 텍스트 4 2 2" xfId="4981"/>
    <cellStyle name="설명 텍스트 4 3" xfId="3766"/>
    <cellStyle name="설명 텍스트 4 3 2" xfId="4982"/>
    <cellStyle name="설명 텍스트 4 4" xfId="4983"/>
    <cellStyle name="설명 텍스트 4 5" xfId="4984"/>
    <cellStyle name="설명 텍스트 5" xfId="931"/>
    <cellStyle name="설명 텍스트 5 2" xfId="3769"/>
    <cellStyle name="설명 텍스트 5 3" xfId="3770"/>
    <cellStyle name="설명 텍스트 5 4" xfId="3768"/>
    <cellStyle name="설명 텍스트 5 5" xfId="15102"/>
    <cellStyle name="설명 텍스트 5 6" xfId="15103"/>
    <cellStyle name="설명 텍스트 6" xfId="4985"/>
    <cellStyle name="설명 텍스트 6 2" xfId="15104"/>
    <cellStyle name="설명 텍스트 7" xfId="4986"/>
    <cellStyle name="설명 텍스트 7 2" xfId="15105"/>
    <cellStyle name="설명 텍스트 8" xfId="4987"/>
    <cellStyle name="설명 텍스트 9" xfId="4988"/>
    <cellStyle name="셀 확인" xfId="542" builtinId="23" customBuiltin="1"/>
    <cellStyle name="셀 확인 2" xfId="543"/>
    <cellStyle name="셀 확인 2 2" xfId="544"/>
    <cellStyle name="셀 확인 2 2 2" xfId="3772"/>
    <cellStyle name="셀 확인 2 2 2 2" xfId="3773"/>
    <cellStyle name="셀 확인 2 2 2 2 2" xfId="15106"/>
    <cellStyle name="셀 확인 2 2 2 3" xfId="3774"/>
    <cellStyle name="셀 확인 2 2 2 4" xfId="15107"/>
    <cellStyle name="셀 확인 2 2 2 4 2" xfId="15108"/>
    <cellStyle name="셀 확인 2 2 3" xfId="3775"/>
    <cellStyle name="셀 확인 2 2 3 2" xfId="4989"/>
    <cellStyle name="셀 확인 2 2 4" xfId="3771"/>
    <cellStyle name="셀 확인 2 2 4 2" xfId="4990"/>
    <cellStyle name="셀 확인 2 2 5" xfId="15109"/>
    <cellStyle name="셀 확인 2 3" xfId="545"/>
    <cellStyle name="셀 확인 2 3 2" xfId="4991"/>
    <cellStyle name="셀 확인 2 3 3" xfId="15110"/>
    <cellStyle name="셀 확인 2 4" xfId="4992"/>
    <cellStyle name="셀 확인 2 5" xfId="4993"/>
    <cellStyle name="셀 확인 3" xfId="546"/>
    <cellStyle name="셀 확인 3 2" xfId="547"/>
    <cellStyle name="셀 확인 3 2 2" xfId="3777"/>
    <cellStyle name="셀 확인 3 2 2 2" xfId="15111"/>
    <cellStyle name="셀 확인 3 2 3" xfId="3776"/>
    <cellStyle name="셀 확인 3 2 3 2" xfId="15112"/>
    <cellStyle name="셀 확인 3 2 4" xfId="15113"/>
    <cellStyle name="셀 확인 3 3" xfId="3778"/>
    <cellStyle name="셀 확인 3 3 2" xfId="15114"/>
    <cellStyle name="셀 확인 3 4" xfId="4994"/>
    <cellStyle name="셀 확인 3 4 2" xfId="15115"/>
    <cellStyle name="셀 확인 3 5" xfId="15116"/>
    <cellStyle name="셀 확인 3 6" xfId="15117"/>
    <cellStyle name="셀 확인 3_012_보건및사회보장" xfId="3779"/>
    <cellStyle name="셀 확인 4" xfId="548"/>
    <cellStyle name="셀 확인 4 2" xfId="3781"/>
    <cellStyle name="셀 확인 4 2 2" xfId="4995"/>
    <cellStyle name="셀 확인 4 3" xfId="3780"/>
    <cellStyle name="셀 확인 4 3 2" xfId="4996"/>
    <cellStyle name="셀 확인 4 3 3" xfId="15118"/>
    <cellStyle name="셀 확인 4 4" xfId="4997"/>
    <cellStyle name="셀 확인 4 5" xfId="4998"/>
    <cellStyle name="셀 확인 4 6" xfId="15119"/>
    <cellStyle name="셀 확인 5" xfId="928"/>
    <cellStyle name="셀 확인 5 2" xfId="3783"/>
    <cellStyle name="셀 확인 5 3" xfId="3784"/>
    <cellStyle name="셀 확인 5 4" xfId="3782"/>
    <cellStyle name="셀 확인 5 5" xfId="15120"/>
    <cellStyle name="셀 확인 5 6" xfId="15121"/>
    <cellStyle name="셀 확인 6" xfId="4999"/>
    <cellStyle name="셀 확인 6 2" xfId="15122"/>
    <cellStyle name="셀 확인 7" xfId="5000"/>
    <cellStyle name="셀 확인 7 2" xfId="15123"/>
    <cellStyle name="셀 확인 8" xfId="5001"/>
    <cellStyle name="셀 확인 9" xfId="5002"/>
    <cellStyle name="숫자(R)" xfId="549"/>
    <cellStyle name="숫자(R) 2" xfId="3122"/>
    <cellStyle name="숫자(R) 3" xfId="15124"/>
    <cellStyle name="쉼표 [0]" xfId="550" builtinId="6"/>
    <cellStyle name="쉼표 [0] 10" xfId="551"/>
    <cellStyle name="쉼표 [0] 10 2" xfId="552"/>
    <cellStyle name="쉼표 [0] 10 2 2" xfId="15125"/>
    <cellStyle name="쉼표 [0] 10 2 3" xfId="15126"/>
    <cellStyle name="쉼표 [0] 10 2 3 2" xfId="15127"/>
    <cellStyle name="쉼표 [0] 10 3" xfId="553"/>
    <cellStyle name="쉼표 [0] 10 3 2" xfId="15128"/>
    <cellStyle name="쉼표 [0] 10 3 2 2" xfId="15129"/>
    <cellStyle name="쉼표 [0] 10 3 3" xfId="15130"/>
    <cellStyle name="쉼표 [0] 10 3 3 2" xfId="15131"/>
    <cellStyle name="쉼표 [0] 10 3 4" xfId="15132"/>
    <cellStyle name="쉼표 [0] 10 4" xfId="3785"/>
    <cellStyle name="쉼표 [0] 10 5" xfId="5003"/>
    <cellStyle name="쉼표 [0] 10_012_보건및사회보장" xfId="3786"/>
    <cellStyle name="쉼표 [0] 11" xfId="554"/>
    <cellStyle name="쉼표 [0] 11 2" xfId="3787"/>
    <cellStyle name="쉼표 [0] 11 2 2" xfId="5004"/>
    <cellStyle name="쉼표 [0] 11 2 2 2" xfId="15133"/>
    <cellStyle name="쉼표 [0] 11 2 3" xfId="15134"/>
    <cellStyle name="쉼표 [0] 11 3" xfId="5005"/>
    <cellStyle name="쉼표 [0] 11 3 2" xfId="15135"/>
    <cellStyle name="쉼표 [0] 11 4" xfId="5006"/>
    <cellStyle name="쉼표 [0] 12" xfId="555"/>
    <cellStyle name="쉼표 [0] 12 2" xfId="556"/>
    <cellStyle name="쉼표 [0] 12 2 2" xfId="15136"/>
    <cellStyle name="쉼표 [0] 12 2 2 2" xfId="15137"/>
    <cellStyle name="쉼표 [0] 12 2 2 3" xfId="15138"/>
    <cellStyle name="쉼표 [0] 12 2 3" xfId="15139"/>
    <cellStyle name="쉼표 [0] 12 2 4" xfId="15140"/>
    <cellStyle name="쉼표 [0] 12 3" xfId="557"/>
    <cellStyle name="쉼표 [0] 12 3 2" xfId="914"/>
    <cellStyle name="쉼표 [0] 12 3 3" xfId="958"/>
    <cellStyle name="쉼표 [0] 12 4" xfId="15141"/>
    <cellStyle name="쉼표 [0] 12 5" xfId="15142"/>
    <cellStyle name="쉼표 [0] 12 6" xfId="15143"/>
    <cellStyle name="쉼표 [0] 13" xfId="3788"/>
    <cellStyle name="쉼표 [0] 13 2" xfId="3789"/>
    <cellStyle name="쉼표 [0] 13 2 2" xfId="15144"/>
    <cellStyle name="쉼표 [0] 13 3" xfId="3790"/>
    <cellStyle name="쉼표 [0] 13 4" xfId="5007"/>
    <cellStyle name="쉼표 [0] 14" xfId="3791"/>
    <cellStyle name="쉼표 [0] 14 2" xfId="15145"/>
    <cellStyle name="쉼표 [0] 14 2 2" xfId="15146"/>
    <cellStyle name="쉼표 [0] 14 3" xfId="15147"/>
    <cellStyle name="쉼표 [0] 15" xfId="3792"/>
    <cellStyle name="쉼표 [0] 15 2" xfId="5008"/>
    <cellStyle name="쉼표 [0] 15 2 2" xfId="15148"/>
    <cellStyle name="쉼표 [0] 15 2 3" xfId="15149"/>
    <cellStyle name="쉼표 [0] 15 3" xfId="15150"/>
    <cellStyle name="쉼표 [0] 15 3 2" xfId="15151"/>
    <cellStyle name="쉼표 [0] 15 3 3" xfId="15152"/>
    <cellStyle name="쉼표 [0] 15 4" xfId="15153"/>
    <cellStyle name="쉼표 [0] 15 5" xfId="15154"/>
    <cellStyle name="쉼표 [0] 16" xfId="3793"/>
    <cellStyle name="쉼표 [0] 16 2" xfId="15155"/>
    <cellStyle name="쉼표 [0] 17" xfId="3794"/>
    <cellStyle name="쉼표 [0] 17 2" xfId="15156"/>
    <cellStyle name="쉼표 [0] 17 3" xfId="15157"/>
    <cellStyle name="쉼표 [0] 17 3 2" xfId="15158"/>
    <cellStyle name="쉼표 [0] 18" xfId="3795"/>
    <cellStyle name="쉼표 [0] 18 2" xfId="5009"/>
    <cellStyle name="쉼표 [0] 18 3" xfId="15159"/>
    <cellStyle name="쉼표 [0] 19" xfId="3796"/>
    <cellStyle name="쉼표 [0] 19 2" xfId="5010"/>
    <cellStyle name="쉼표 [0] 19 3" xfId="15160"/>
    <cellStyle name="쉼표 [0] 2" xfId="558"/>
    <cellStyle name="쉼표 [0] 2 10" xfId="559"/>
    <cellStyle name="쉼표 [0] 2 10 2" xfId="15161"/>
    <cellStyle name="쉼표 [0] 2 10 2 2" xfId="15162"/>
    <cellStyle name="쉼표 [0] 2 11" xfId="560"/>
    <cellStyle name="쉼표 [0] 2 11 2" xfId="3797"/>
    <cellStyle name="쉼표 [0] 2 11 3" xfId="15163"/>
    <cellStyle name="쉼표 [0] 2 11 4" xfId="15164"/>
    <cellStyle name="쉼표 [0] 2 12" xfId="561"/>
    <cellStyle name="쉼표 [0] 2 12 2" xfId="3799"/>
    <cellStyle name="쉼표 [0] 2 12 2 2" xfId="15165"/>
    <cellStyle name="쉼표 [0] 2 12 3" xfId="3798"/>
    <cellStyle name="쉼표 [0] 2 12 4" xfId="15166"/>
    <cellStyle name="쉼표 [0] 2 13" xfId="3800"/>
    <cellStyle name="쉼표 [0] 2 13 2" xfId="15167"/>
    <cellStyle name="쉼표 [0] 2 13 2 2" xfId="15168"/>
    <cellStyle name="쉼표 [0] 2 13 3" xfId="15169"/>
    <cellStyle name="쉼표 [0] 2 14" xfId="15170"/>
    <cellStyle name="쉼표 [0] 2 14 2" xfId="15171"/>
    <cellStyle name="쉼표 [0] 2 14 3" xfId="19886"/>
    <cellStyle name="쉼표 [0] 2 15" xfId="15172"/>
    <cellStyle name="쉼표 [0] 2 15 2" xfId="15173"/>
    <cellStyle name="쉼표 [0] 2 16" xfId="15174"/>
    <cellStyle name="쉼표 [0] 2 16 2" xfId="15175"/>
    <cellStyle name="쉼표 [0] 2 17" xfId="15176"/>
    <cellStyle name="쉼표 [0] 2 17 2" xfId="15177"/>
    <cellStyle name="쉼표 [0] 2 17 3" xfId="15178"/>
    <cellStyle name="쉼표 [0] 2 18" xfId="15179"/>
    <cellStyle name="쉼표 [0] 2 18 2" xfId="15180"/>
    <cellStyle name="쉼표 [0] 2 18 3" xfId="15181"/>
    <cellStyle name="쉼표 [0] 2 19" xfId="15182"/>
    <cellStyle name="쉼표 [0] 2 19 2" xfId="15183"/>
    <cellStyle name="쉼표 [0] 2 2" xfId="562"/>
    <cellStyle name="쉼표 [0] 2 2 10" xfId="3801"/>
    <cellStyle name="쉼표 [0] 2 2 10 2" xfId="15184"/>
    <cellStyle name="쉼표 [0] 2 2 10 3" xfId="15185"/>
    <cellStyle name="쉼표 [0] 2 2 11" xfId="5011"/>
    <cellStyle name="쉼표 [0] 2 2 11 2" xfId="15186"/>
    <cellStyle name="쉼표 [0] 2 2 11 3" xfId="15187"/>
    <cellStyle name="쉼표 [0] 2 2 12" xfId="15188"/>
    <cellStyle name="쉼표 [0] 2 2 12 2" xfId="15189"/>
    <cellStyle name="쉼표 [0] 2 2 12 3" xfId="15190"/>
    <cellStyle name="쉼표 [0] 2 2 13" xfId="15191"/>
    <cellStyle name="쉼표 [0] 2 2 13 2" xfId="15192"/>
    <cellStyle name="쉼표 [0] 2 2 13 3" xfId="15193"/>
    <cellStyle name="쉼표 [0] 2 2 14" xfId="15194"/>
    <cellStyle name="쉼표 [0] 2 2 14 2" xfId="15195"/>
    <cellStyle name="쉼표 [0] 2 2 14 3" xfId="15196"/>
    <cellStyle name="쉼표 [0] 2 2 15" xfId="15197"/>
    <cellStyle name="쉼표 [0] 2 2 15 2" xfId="15198"/>
    <cellStyle name="쉼표 [0] 2 2 16" xfId="15199"/>
    <cellStyle name="쉼표 [0] 2 2 17" xfId="15200"/>
    <cellStyle name="쉼표 [0] 2 2 2" xfId="563"/>
    <cellStyle name="쉼표 [0] 2 2 2 2" xfId="3803"/>
    <cellStyle name="쉼표 [0] 2 2 2 2 2" xfId="15201"/>
    <cellStyle name="쉼표 [0] 2 2 2 2 2 2" xfId="15202"/>
    <cellStyle name="쉼표 [0] 2 2 2 2 3" xfId="15203"/>
    <cellStyle name="쉼표 [0] 2 2 2 2 3 2" xfId="15204"/>
    <cellStyle name="쉼표 [0] 2 2 2 3" xfId="3804"/>
    <cellStyle name="쉼표 [0] 2 2 2 3 2" xfId="3805"/>
    <cellStyle name="쉼표 [0] 2 2 2 3 3" xfId="15205"/>
    <cellStyle name="쉼표 [0] 2 2 2 3 4" xfId="15206"/>
    <cellStyle name="쉼표 [0] 2 2 2 4" xfId="3802"/>
    <cellStyle name="쉼표 [0] 2 2 2 4 2" xfId="15207"/>
    <cellStyle name="쉼표 [0] 2 2 2 5" xfId="5012"/>
    <cellStyle name="쉼표 [0] 2 2 2 5 2" xfId="15208"/>
    <cellStyle name="쉼표 [0] 2 2 2 6" xfId="15209"/>
    <cellStyle name="쉼표 [0] 2 2 2_012_보건및사회보장" xfId="3806"/>
    <cellStyle name="쉼표 [0] 2 2 3" xfId="564"/>
    <cellStyle name="쉼표 [0] 2 2 3 2" xfId="5013"/>
    <cellStyle name="쉼표 [0] 2 2 3 2 2" xfId="15210"/>
    <cellStyle name="쉼표 [0] 2 2 3 3" xfId="15211"/>
    <cellStyle name="쉼표 [0] 2 2 3 3 2" xfId="15212"/>
    <cellStyle name="쉼표 [0] 2 2 3 4" xfId="15213"/>
    <cellStyle name="쉼표 [0] 2 2 3 4 2" xfId="15214"/>
    <cellStyle name="쉼표 [0] 2 2 3 5" xfId="15215"/>
    <cellStyle name="쉼표 [0] 2 2 4" xfId="565"/>
    <cellStyle name="쉼표 [0] 2 2 4 2" xfId="3808"/>
    <cellStyle name="쉼표 [0] 2 2 4 2 2" xfId="15216"/>
    <cellStyle name="쉼표 [0] 2 2 4 3" xfId="3807"/>
    <cellStyle name="쉼표 [0] 2 2 4 4" xfId="15217"/>
    <cellStyle name="쉼표 [0] 2 2 5" xfId="3809"/>
    <cellStyle name="쉼표 [0] 2 2 5 2" xfId="3810"/>
    <cellStyle name="쉼표 [0] 2 2 5 2 2" xfId="15218"/>
    <cellStyle name="쉼표 [0] 2 2 5 2 2 2" xfId="15219"/>
    <cellStyle name="쉼표 [0] 2 2 5 2 3" xfId="15220"/>
    <cellStyle name="쉼표 [0] 2 2 5 3" xfId="3811"/>
    <cellStyle name="쉼표 [0] 2 2 5 4" xfId="15221"/>
    <cellStyle name="쉼표 [0] 2 2 5 5" xfId="15222"/>
    <cellStyle name="쉼표 [0] 2 2 6" xfId="3812"/>
    <cellStyle name="쉼표 [0] 2 2 6 2" xfId="15223"/>
    <cellStyle name="쉼표 [0] 2 2 6 2 2" xfId="15224"/>
    <cellStyle name="쉼표 [0] 2 2 6 3" xfId="15225"/>
    <cellStyle name="쉼표 [0] 2 2 7" xfId="3813"/>
    <cellStyle name="쉼표 [0] 2 2 7 2" xfId="3814"/>
    <cellStyle name="쉼표 [0] 2 2 7 3" xfId="15226"/>
    <cellStyle name="쉼표 [0] 2 2 8" xfId="3815"/>
    <cellStyle name="쉼표 [0] 2 2 8 2" xfId="15227"/>
    <cellStyle name="쉼표 [0] 2 2 8 3" xfId="15228"/>
    <cellStyle name="쉼표 [0] 2 2 9" xfId="3816"/>
    <cellStyle name="쉼표 [0] 2 2 9 2" xfId="15229"/>
    <cellStyle name="쉼표 [0] 2 2 9 3" xfId="15230"/>
    <cellStyle name="쉼표 [0] 2 2_004_노동" xfId="3817"/>
    <cellStyle name="쉼표 [0] 2 20" xfId="15231"/>
    <cellStyle name="쉼표 [0] 2 20 2" xfId="15232"/>
    <cellStyle name="쉼표 [0] 2 21" xfId="15233"/>
    <cellStyle name="쉼표 [0] 2 21 2" xfId="15234"/>
    <cellStyle name="쉼표 [0] 2 22" xfId="15235"/>
    <cellStyle name="쉼표 [0] 2 22 2" xfId="15236"/>
    <cellStyle name="쉼표 [0] 2 23" xfId="15237"/>
    <cellStyle name="쉼표 [0] 2 23 2" xfId="15238"/>
    <cellStyle name="쉼표 [0] 2 24" xfId="15239"/>
    <cellStyle name="쉼표 [0] 2 24 2" xfId="15240"/>
    <cellStyle name="쉼표 [0] 2 25" xfId="15241"/>
    <cellStyle name="쉼표 [0] 2 25 2" xfId="15242"/>
    <cellStyle name="쉼표 [0] 2 26" xfId="15243"/>
    <cellStyle name="쉼표 [0] 2 26 2" xfId="15244"/>
    <cellStyle name="쉼표 [0] 2 27" xfId="15245"/>
    <cellStyle name="쉼표 [0] 2 27 2" xfId="15246"/>
    <cellStyle name="쉼표 [0] 2 28" xfId="15247"/>
    <cellStyle name="쉼표 [0] 2 28 2" xfId="15248"/>
    <cellStyle name="쉼표 [0] 2 29" xfId="15249"/>
    <cellStyle name="쉼표 [0] 2 29 2" xfId="15250"/>
    <cellStyle name="쉼표 [0] 2 3" xfId="566"/>
    <cellStyle name="쉼표 [0] 2 3 2" xfId="567"/>
    <cellStyle name="쉼표 [0] 2 3 2 2" xfId="15251"/>
    <cellStyle name="쉼표 [0] 2 3 2 2 2" xfId="15252"/>
    <cellStyle name="쉼표 [0] 2 3 2 2 3" xfId="15253"/>
    <cellStyle name="쉼표 [0] 2 3 2 3" xfId="15254"/>
    <cellStyle name="쉼표 [0] 2 3 2 3 2" xfId="15255"/>
    <cellStyle name="쉼표 [0] 2 3 3" xfId="3818"/>
    <cellStyle name="쉼표 [0] 2 3 3 2" xfId="15256"/>
    <cellStyle name="쉼표 [0] 2 3 3 2 2" xfId="15257"/>
    <cellStyle name="쉼표 [0] 2 3 3 3" xfId="15258"/>
    <cellStyle name="쉼표 [0] 2 3 4" xfId="15259"/>
    <cellStyle name="쉼표 [0] 2 3 4 2" xfId="15260"/>
    <cellStyle name="쉼표 [0] 2 3 5" xfId="15261"/>
    <cellStyle name="쉼표 [0] 2 3 6" xfId="15262"/>
    <cellStyle name="쉼표 [0] 2 30" xfId="15263"/>
    <cellStyle name="쉼표 [0] 2 30 2" xfId="15264"/>
    <cellStyle name="쉼표 [0] 2 31" xfId="15265"/>
    <cellStyle name="쉼표 [0] 2 31 2" xfId="15266"/>
    <cellStyle name="쉼표 [0] 2 32" xfId="15267"/>
    <cellStyle name="쉼표 [0] 2 32 2" xfId="15268"/>
    <cellStyle name="쉼표 [0] 2 33" xfId="15269"/>
    <cellStyle name="쉼표 [0] 2 33 2" xfId="15270"/>
    <cellStyle name="쉼표 [0] 2 34" xfId="15271"/>
    <cellStyle name="쉼표 [0] 2 34 2" xfId="15272"/>
    <cellStyle name="쉼표 [0] 2 35" xfId="15273"/>
    <cellStyle name="쉼표 [0] 2 35 2" xfId="15274"/>
    <cellStyle name="쉼표 [0] 2 36" xfId="15275"/>
    <cellStyle name="쉼표 [0] 2 36 2" xfId="15276"/>
    <cellStyle name="쉼표 [0] 2 37" xfId="15277"/>
    <cellStyle name="쉼표 [0] 2 37 2" xfId="15278"/>
    <cellStyle name="쉼표 [0] 2 38" xfId="15279"/>
    <cellStyle name="쉼표 [0] 2 38 2" xfId="15280"/>
    <cellStyle name="쉼표 [0] 2 39" xfId="15281"/>
    <cellStyle name="쉼표 [0] 2 4" xfId="568"/>
    <cellStyle name="쉼표 [0] 2 4 2" xfId="3819"/>
    <cellStyle name="쉼표 [0] 2 4 2 2" xfId="15282"/>
    <cellStyle name="쉼표 [0] 2 4 2 2 2" xfId="15283"/>
    <cellStyle name="쉼표 [0] 2 4 2 3" xfId="15284"/>
    <cellStyle name="쉼표 [0] 2 4 3" xfId="5014"/>
    <cellStyle name="쉼표 [0] 2 4 3 2" xfId="15285"/>
    <cellStyle name="쉼표 [0] 2 4 4" xfId="15286"/>
    <cellStyle name="쉼표 [0] 2 4 4 2" xfId="15287"/>
    <cellStyle name="쉼표 [0] 2 4 5" xfId="15288"/>
    <cellStyle name="쉼표 [0] 2 40" xfId="15289"/>
    <cellStyle name="쉼표 [0] 2 5" xfId="569"/>
    <cellStyle name="쉼표 [0] 2 5 2" xfId="15290"/>
    <cellStyle name="쉼표 [0] 2 5 2 2" xfId="15291"/>
    <cellStyle name="쉼표 [0] 2 5 2 2 2" xfId="15292"/>
    <cellStyle name="쉼표 [0] 2 5 2 3" xfId="15293"/>
    <cellStyle name="쉼표 [0] 2 5 3" xfId="15294"/>
    <cellStyle name="쉼표 [0] 2 5 3 2" xfId="15295"/>
    <cellStyle name="쉼표 [0] 2 5 4" xfId="15296"/>
    <cellStyle name="쉼표 [0] 2 5 4 2" xfId="15297"/>
    <cellStyle name="쉼표 [0] 2 6" xfId="570"/>
    <cellStyle name="쉼표 [0] 2 6 2" xfId="571"/>
    <cellStyle name="쉼표 [0] 2 6 2 2" xfId="15298"/>
    <cellStyle name="쉼표 [0] 2 6 2 2 2" xfId="15299"/>
    <cellStyle name="쉼표 [0] 2 6 3" xfId="572"/>
    <cellStyle name="쉼표 [0] 2 6 3 2" xfId="15300"/>
    <cellStyle name="쉼표 [0] 2 6 3 2 2" xfId="15301"/>
    <cellStyle name="쉼표 [0] 2 6 4" xfId="3820"/>
    <cellStyle name="쉼표 [0] 2 6 4 2" xfId="15302"/>
    <cellStyle name="쉼표 [0] 2 6 5" xfId="15303"/>
    <cellStyle name="쉼표 [0] 2 6 5 2" xfId="15304"/>
    <cellStyle name="쉼표 [0] 2 6 6" xfId="15305"/>
    <cellStyle name="쉼표 [0] 2 6_014_교육및문화" xfId="3821"/>
    <cellStyle name="쉼표 [0] 2 7" xfId="573"/>
    <cellStyle name="쉼표 [0] 2 7 2" xfId="574"/>
    <cellStyle name="쉼표 [0] 2 7 3" xfId="575"/>
    <cellStyle name="쉼표 [0] 2 7 4" xfId="15306"/>
    <cellStyle name="쉼표 [0] 2 8" xfId="576"/>
    <cellStyle name="쉼표 [0] 2 8 2" xfId="15307"/>
    <cellStyle name="쉼표 [0] 2 8 2 2" xfId="15308"/>
    <cellStyle name="쉼표 [0] 2 9" xfId="577"/>
    <cellStyle name="쉼표 [0] 2 9 2" xfId="15309"/>
    <cellStyle name="쉼표 [0] 2_012_보건및사회보장" xfId="3822"/>
    <cellStyle name="쉼표 [0] 20" xfId="3823"/>
    <cellStyle name="쉼표 [0] 20 2" xfId="5015"/>
    <cellStyle name="쉼표 [0] 20 3" xfId="15310"/>
    <cellStyle name="쉼표 [0] 21" xfId="3824"/>
    <cellStyle name="쉼표 [0] 21 2" xfId="5016"/>
    <cellStyle name="쉼표 [0] 22" xfId="3825"/>
    <cellStyle name="쉼표 [0] 23" xfId="3826"/>
    <cellStyle name="쉼표 [0] 23 2" xfId="15311"/>
    <cellStyle name="쉼표 [0] 24" xfId="3827"/>
    <cellStyle name="쉼표 [0] 24 2" xfId="15312"/>
    <cellStyle name="쉼표 [0] 25" xfId="3828"/>
    <cellStyle name="쉼표 [0] 25 2" xfId="15313"/>
    <cellStyle name="쉼표 [0] 26" xfId="3829"/>
    <cellStyle name="쉼표 [0] 26 2" xfId="15314"/>
    <cellStyle name="쉼표 [0] 27" xfId="3830"/>
    <cellStyle name="쉼표 [0] 27 2" xfId="15315"/>
    <cellStyle name="쉼표 [0] 28" xfId="578"/>
    <cellStyle name="쉼표 [0] 28 2" xfId="579"/>
    <cellStyle name="쉼표 [0] 28 2 2" xfId="15316"/>
    <cellStyle name="쉼표 [0] 28 2 2 2" xfId="15317"/>
    <cellStyle name="쉼표 [0] 28 2 2 3" xfId="15318"/>
    <cellStyle name="쉼표 [0] 28 2 3" xfId="15319"/>
    <cellStyle name="쉼표 [0] 28 2 4" xfId="15320"/>
    <cellStyle name="쉼표 [0] 28 3" xfId="3831"/>
    <cellStyle name="쉼표 [0] 28 3 2" xfId="15321"/>
    <cellStyle name="쉼표 [0] 28 3 3" xfId="15322"/>
    <cellStyle name="쉼표 [0] 28 3 3 2" xfId="15323"/>
    <cellStyle name="쉼표 [0] 29" xfId="3832"/>
    <cellStyle name="쉼표 [0] 29 2" xfId="15324"/>
    <cellStyle name="쉼표 [0] 3" xfId="580"/>
    <cellStyle name="쉼표 [0] 3 2" xfId="581"/>
    <cellStyle name="쉼표 [0] 3 2 2" xfId="582"/>
    <cellStyle name="쉼표 [0] 3 2 2 2" xfId="15325"/>
    <cellStyle name="쉼표 [0] 3 2 2 2 2" xfId="15326"/>
    <cellStyle name="쉼표 [0] 3 2 2 2 3" xfId="15327"/>
    <cellStyle name="쉼표 [0] 3 2 2 3" xfId="15328"/>
    <cellStyle name="쉼표 [0] 3 2 2 4" xfId="15329"/>
    <cellStyle name="쉼표 [0] 3 2 2 4 2" xfId="15330"/>
    <cellStyle name="쉼표 [0] 3 2 3" xfId="3123"/>
    <cellStyle name="쉼표 [0] 3 2 3 2" xfId="15331"/>
    <cellStyle name="쉼표 [0] 3 2 3 2 2" xfId="15332"/>
    <cellStyle name="쉼표 [0] 3 2 3 3" xfId="15333"/>
    <cellStyle name="쉼표 [0] 3 2 3 4" xfId="15334"/>
    <cellStyle name="쉼표 [0] 3 2 4" xfId="3124"/>
    <cellStyle name="쉼표 [0] 3 2 4 2" xfId="15335"/>
    <cellStyle name="쉼표 [0] 3 2 5" xfId="5017"/>
    <cellStyle name="쉼표 [0] 3 2 6" xfId="15336"/>
    <cellStyle name="쉼표 [0] 3 3" xfId="583"/>
    <cellStyle name="쉼표 [0] 3 3 2" xfId="3125"/>
    <cellStyle name="쉼표 [0] 3 3 2 2" xfId="15337"/>
    <cellStyle name="쉼표 [0] 3 3 2 2 2" xfId="15338"/>
    <cellStyle name="쉼표 [0] 3 3 2 3" xfId="15339"/>
    <cellStyle name="쉼표 [0] 3 3 2 3 2" xfId="15340"/>
    <cellStyle name="쉼표 [0] 3 3 2 4" xfId="15341"/>
    <cellStyle name="쉼표 [0] 3 3 3" xfId="5018"/>
    <cellStyle name="쉼표 [0] 3 3 4" xfId="15342"/>
    <cellStyle name="쉼표 [0] 3 4" xfId="584"/>
    <cellStyle name="쉼표 [0] 3 4 2" xfId="3833"/>
    <cellStyle name="쉼표 [0] 3 4 2 2" xfId="15343"/>
    <cellStyle name="쉼표 [0] 3 4 2 2 2" xfId="15344"/>
    <cellStyle name="쉼표 [0] 3 4 2 3" xfId="15345"/>
    <cellStyle name="쉼표 [0] 3 4 2 4" xfId="15346"/>
    <cellStyle name="쉼표 [0] 3 4 3" xfId="3834"/>
    <cellStyle name="쉼표 [0] 3 4 3 2" xfId="15347"/>
    <cellStyle name="쉼표 [0] 3 4 3 3" xfId="15348"/>
    <cellStyle name="쉼표 [0] 3 4 3 4" xfId="15349"/>
    <cellStyle name="쉼표 [0] 3 4 4" xfId="5019"/>
    <cellStyle name="쉼표 [0] 3 4 4 2" xfId="15350"/>
    <cellStyle name="쉼표 [0] 3 4 5" xfId="15351"/>
    <cellStyle name="쉼표 [0] 3 4 6" xfId="15352"/>
    <cellStyle name="쉼표 [0] 3 5" xfId="585"/>
    <cellStyle name="쉼표 [0] 3 5 2" xfId="3836"/>
    <cellStyle name="쉼표 [0] 3 5 2 2" xfId="3837"/>
    <cellStyle name="쉼표 [0] 3 5 2 2 2" xfId="15353"/>
    <cellStyle name="쉼표 [0] 3 5 2 3" xfId="3838"/>
    <cellStyle name="쉼표 [0] 3 5 2 3 2" xfId="15354"/>
    <cellStyle name="쉼표 [0] 3 5 2 4" xfId="3839"/>
    <cellStyle name="쉼표 [0] 3 5 2 4 2" xfId="15355"/>
    <cellStyle name="쉼표 [0] 3 5 2 5" xfId="15356"/>
    <cellStyle name="쉼표 [0] 3 5 2 6" xfId="15357"/>
    <cellStyle name="쉼표 [0] 3 5 3" xfId="3840"/>
    <cellStyle name="쉼표 [0] 3 5 3 2" xfId="15358"/>
    <cellStyle name="쉼표 [0] 3 5 4" xfId="3835"/>
    <cellStyle name="쉼표 [0] 3 5 4 2" xfId="15359"/>
    <cellStyle name="쉼표 [0] 3 5 5" xfId="15360"/>
    <cellStyle name="쉼표 [0] 3 5 5 2" xfId="15361"/>
    <cellStyle name="쉼표 [0] 3 5 6" xfId="15362"/>
    <cellStyle name="쉼표 [0] 3 6" xfId="3841"/>
    <cellStyle name="쉼표 [0] 3 6 2" xfId="15363"/>
    <cellStyle name="쉼표 [0] 3 6 3" xfId="15364"/>
    <cellStyle name="쉼표 [0] 3 7" xfId="5020"/>
    <cellStyle name="쉼표 [0] 3_012_보건및사회보장" xfId="3842"/>
    <cellStyle name="쉼표 [0] 30" xfId="3843"/>
    <cellStyle name="쉼표 [0] 30 2" xfId="15365"/>
    <cellStyle name="쉼표 [0] 31" xfId="3844"/>
    <cellStyle name="쉼표 [0] 31 2" xfId="15366"/>
    <cellStyle name="쉼표 [0] 32" xfId="3845"/>
    <cellStyle name="쉼표 [0] 32 2" xfId="15367"/>
    <cellStyle name="쉼표 [0] 33" xfId="3846"/>
    <cellStyle name="쉼표 [0] 33 2" xfId="15368"/>
    <cellStyle name="쉼표 [0] 34" xfId="3847"/>
    <cellStyle name="쉼표 [0] 34 2" xfId="15369"/>
    <cellStyle name="쉼표 [0] 35" xfId="4291"/>
    <cellStyle name="쉼표 [0] 35 2" xfId="4421"/>
    <cellStyle name="쉼표 [0] 35 2 2" xfId="5573"/>
    <cellStyle name="쉼표 [0] 35 2 2 2" xfId="6435"/>
    <cellStyle name="쉼표 [0] 35 2 2 2 2" xfId="8157"/>
    <cellStyle name="쉼표 [0] 35 2 2 2 2 2" xfId="21200"/>
    <cellStyle name="쉼표 [0] 35 2 2 2 3" xfId="9003"/>
    <cellStyle name="쉼표 [0] 35 2 2 2 3 2" xfId="19439"/>
    <cellStyle name="쉼표 [0] 35 2 2 2 4" xfId="11602"/>
    <cellStyle name="쉼표 [0] 35 2 2 2 5" xfId="23061"/>
    <cellStyle name="쉼표 [0] 35 2 2 3" xfId="7296"/>
    <cellStyle name="쉼표 [0] 35 2 2 3 2" xfId="20339"/>
    <cellStyle name="쉼표 [0] 35 2 2 4" xfId="9002"/>
    <cellStyle name="쉼표 [0] 35 2 2 4 2" xfId="18578"/>
    <cellStyle name="쉼표 [0] 35 2 2 5" xfId="10741"/>
    <cellStyle name="쉼표 [0] 35 2 2 6" xfId="22200"/>
    <cellStyle name="쉼표 [0] 35 2 3" xfId="5861"/>
    <cellStyle name="쉼표 [0] 35 2 3 2" xfId="6722"/>
    <cellStyle name="쉼표 [0] 35 2 3 2 2" xfId="8444"/>
    <cellStyle name="쉼표 [0] 35 2 3 2 2 2" xfId="21487"/>
    <cellStyle name="쉼표 [0] 35 2 3 2 3" xfId="9005"/>
    <cellStyle name="쉼표 [0] 35 2 3 2 3 2" xfId="19726"/>
    <cellStyle name="쉼표 [0] 35 2 3 2 4" xfId="11889"/>
    <cellStyle name="쉼표 [0] 35 2 3 2 5" xfId="23348"/>
    <cellStyle name="쉼표 [0] 35 2 3 3" xfId="7583"/>
    <cellStyle name="쉼표 [0] 35 2 3 3 2" xfId="20626"/>
    <cellStyle name="쉼표 [0] 35 2 3 4" xfId="9004"/>
    <cellStyle name="쉼표 [0] 35 2 3 4 2" xfId="18865"/>
    <cellStyle name="쉼표 [0] 35 2 3 5" xfId="11028"/>
    <cellStyle name="쉼표 [0] 35 2 3 6" xfId="22487"/>
    <cellStyle name="쉼표 [0] 35 2 4" xfId="6148"/>
    <cellStyle name="쉼표 [0] 35 2 4 2" xfId="7870"/>
    <cellStyle name="쉼표 [0] 35 2 4 2 2" xfId="20913"/>
    <cellStyle name="쉼표 [0] 35 2 4 3" xfId="9006"/>
    <cellStyle name="쉼표 [0] 35 2 4 3 2" xfId="19152"/>
    <cellStyle name="쉼표 [0] 35 2 4 4" xfId="11315"/>
    <cellStyle name="쉼표 [0] 35 2 4 5" xfId="22774"/>
    <cellStyle name="쉼표 [0] 35 2 5" xfId="7009"/>
    <cellStyle name="쉼표 [0] 35 2 5 2" xfId="20052"/>
    <cellStyle name="쉼표 [0] 35 2 6" xfId="9001"/>
    <cellStyle name="쉼표 [0] 35 2 6 2" xfId="18291"/>
    <cellStyle name="쉼표 [0] 35 2 7" xfId="10454"/>
    <cellStyle name="쉼표 [0] 35 2 8" xfId="21913"/>
    <cellStyle name="쉼표 [0] 35 3" xfId="5465"/>
    <cellStyle name="쉼표 [0] 35 3 2" xfId="6327"/>
    <cellStyle name="쉼표 [0] 35 3 2 2" xfId="8049"/>
    <cellStyle name="쉼표 [0] 35 3 2 2 2" xfId="21092"/>
    <cellStyle name="쉼표 [0] 35 3 2 2 3" xfId="15370"/>
    <cellStyle name="쉼표 [0] 35 3 2 3" xfId="9008"/>
    <cellStyle name="쉼표 [0] 35 3 2 3 2" xfId="19331"/>
    <cellStyle name="쉼표 [0] 35 3 2 4" xfId="11494"/>
    <cellStyle name="쉼표 [0] 35 3 2 5" xfId="22953"/>
    <cellStyle name="쉼표 [0] 35 3 3" xfId="7188"/>
    <cellStyle name="쉼표 [0] 35 3 3 2" xfId="20231"/>
    <cellStyle name="쉼표 [0] 35 3 3 3" xfId="15371"/>
    <cellStyle name="쉼표 [0] 35 3 4" xfId="9007"/>
    <cellStyle name="쉼표 [0] 35 3 4 2" xfId="18470"/>
    <cellStyle name="쉼표 [0] 35 3 5" xfId="10633"/>
    <cellStyle name="쉼표 [0] 35 3 6" xfId="22092"/>
    <cellStyle name="쉼표 [0] 35 4" xfId="5753"/>
    <cellStyle name="쉼표 [0] 35 4 2" xfId="6614"/>
    <cellStyle name="쉼표 [0] 35 4 2 2" xfId="8336"/>
    <cellStyle name="쉼표 [0] 35 4 2 2 2" xfId="21379"/>
    <cellStyle name="쉼표 [0] 35 4 2 3" xfId="9010"/>
    <cellStyle name="쉼표 [0] 35 4 2 3 2" xfId="19618"/>
    <cellStyle name="쉼표 [0] 35 4 2 4" xfId="11781"/>
    <cellStyle name="쉼표 [0] 35 4 2 5" xfId="23240"/>
    <cellStyle name="쉼표 [0] 35 4 3" xfId="7475"/>
    <cellStyle name="쉼표 [0] 35 4 3 2" xfId="20518"/>
    <cellStyle name="쉼표 [0] 35 4 4" xfId="9009"/>
    <cellStyle name="쉼표 [0] 35 4 4 2" xfId="18757"/>
    <cellStyle name="쉼표 [0] 35 4 5" xfId="10920"/>
    <cellStyle name="쉼표 [0] 35 4 6" xfId="22379"/>
    <cellStyle name="쉼표 [0] 35 5" xfId="6040"/>
    <cellStyle name="쉼표 [0] 35 5 2" xfId="7762"/>
    <cellStyle name="쉼표 [0] 35 5 2 2" xfId="20805"/>
    <cellStyle name="쉼표 [0] 35 5 3" xfId="9011"/>
    <cellStyle name="쉼표 [0] 35 5 3 2" xfId="19044"/>
    <cellStyle name="쉼표 [0] 35 5 4" xfId="11207"/>
    <cellStyle name="쉼표 [0] 35 5 5" xfId="22666"/>
    <cellStyle name="쉼표 [0] 35 6" xfId="6901"/>
    <cellStyle name="쉼표 [0] 35 6 2" xfId="19944"/>
    <cellStyle name="쉼표 [0] 35 6 3" xfId="15372"/>
    <cellStyle name="쉼표 [0] 35 7" xfId="9000"/>
    <cellStyle name="쉼표 [0] 35 7 2" xfId="18185"/>
    <cellStyle name="쉼표 [0] 35 8" xfId="10346"/>
    <cellStyle name="쉼표 [0] 35 9" xfId="21805"/>
    <cellStyle name="쉼표 [0] 36" xfId="4289"/>
    <cellStyle name="쉼표 [0] 36 2" xfId="4419"/>
    <cellStyle name="쉼표 [0] 36 2 2" xfId="5571"/>
    <cellStyle name="쉼표 [0] 36 2 2 2" xfId="6433"/>
    <cellStyle name="쉼표 [0] 36 2 2 2 2" xfId="8155"/>
    <cellStyle name="쉼표 [0] 36 2 2 2 2 2" xfId="21198"/>
    <cellStyle name="쉼표 [0] 36 2 2 2 3" xfId="9015"/>
    <cellStyle name="쉼표 [0] 36 2 2 2 3 2" xfId="19437"/>
    <cellStyle name="쉼표 [0] 36 2 2 2 4" xfId="11600"/>
    <cellStyle name="쉼표 [0] 36 2 2 2 5" xfId="23059"/>
    <cellStyle name="쉼표 [0] 36 2 2 3" xfId="7294"/>
    <cellStyle name="쉼표 [0] 36 2 2 3 2" xfId="20337"/>
    <cellStyle name="쉼표 [0] 36 2 2 4" xfId="9014"/>
    <cellStyle name="쉼표 [0] 36 2 2 4 2" xfId="18576"/>
    <cellStyle name="쉼표 [0] 36 2 2 5" xfId="10739"/>
    <cellStyle name="쉼표 [0] 36 2 2 6" xfId="22198"/>
    <cellStyle name="쉼표 [0] 36 2 3" xfId="5859"/>
    <cellStyle name="쉼표 [0] 36 2 3 2" xfId="6720"/>
    <cellStyle name="쉼표 [0] 36 2 3 2 2" xfId="8442"/>
    <cellStyle name="쉼표 [0] 36 2 3 2 2 2" xfId="21485"/>
    <cellStyle name="쉼표 [0] 36 2 3 2 3" xfId="9017"/>
    <cellStyle name="쉼표 [0] 36 2 3 2 3 2" xfId="19724"/>
    <cellStyle name="쉼표 [0] 36 2 3 2 4" xfId="11887"/>
    <cellStyle name="쉼표 [0] 36 2 3 2 5" xfId="23346"/>
    <cellStyle name="쉼표 [0] 36 2 3 3" xfId="7581"/>
    <cellStyle name="쉼표 [0] 36 2 3 3 2" xfId="20624"/>
    <cellStyle name="쉼표 [0] 36 2 3 4" xfId="9016"/>
    <cellStyle name="쉼표 [0] 36 2 3 4 2" xfId="18863"/>
    <cellStyle name="쉼표 [0] 36 2 3 5" xfId="11026"/>
    <cellStyle name="쉼표 [0] 36 2 3 6" xfId="22485"/>
    <cellStyle name="쉼표 [0] 36 2 4" xfId="6146"/>
    <cellStyle name="쉼표 [0] 36 2 4 2" xfId="7868"/>
    <cellStyle name="쉼표 [0] 36 2 4 2 2" xfId="20911"/>
    <cellStyle name="쉼표 [0] 36 2 4 3" xfId="9018"/>
    <cellStyle name="쉼표 [0] 36 2 4 3 2" xfId="19150"/>
    <cellStyle name="쉼표 [0] 36 2 4 4" xfId="11313"/>
    <cellStyle name="쉼표 [0] 36 2 4 5" xfId="22772"/>
    <cellStyle name="쉼표 [0] 36 2 5" xfId="7007"/>
    <cellStyle name="쉼표 [0] 36 2 5 2" xfId="20050"/>
    <cellStyle name="쉼표 [0] 36 2 6" xfId="9013"/>
    <cellStyle name="쉼표 [0] 36 2 6 2" xfId="18289"/>
    <cellStyle name="쉼표 [0] 36 2 7" xfId="10452"/>
    <cellStyle name="쉼표 [0] 36 2 8" xfId="21911"/>
    <cellStyle name="쉼표 [0] 36 3" xfId="5463"/>
    <cellStyle name="쉼표 [0] 36 3 2" xfId="6325"/>
    <cellStyle name="쉼표 [0] 36 3 2 2" xfId="8047"/>
    <cellStyle name="쉼표 [0] 36 3 2 2 2" xfId="21090"/>
    <cellStyle name="쉼표 [0] 36 3 2 2 3" xfId="15373"/>
    <cellStyle name="쉼표 [0] 36 3 2 3" xfId="9020"/>
    <cellStyle name="쉼표 [0] 36 3 2 3 2" xfId="19329"/>
    <cellStyle name="쉼표 [0] 36 3 2 4" xfId="11492"/>
    <cellStyle name="쉼표 [0] 36 3 2 5" xfId="22951"/>
    <cellStyle name="쉼표 [0] 36 3 3" xfId="7186"/>
    <cellStyle name="쉼표 [0] 36 3 3 2" xfId="20229"/>
    <cellStyle name="쉼표 [0] 36 3 3 3" xfId="15374"/>
    <cellStyle name="쉼표 [0] 36 3 4" xfId="9019"/>
    <cellStyle name="쉼표 [0] 36 3 4 2" xfId="18468"/>
    <cellStyle name="쉼표 [0] 36 3 5" xfId="10631"/>
    <cellStyle name="쉼표 [0] 36 3 6" xfId="22090"/>
    <cellStyle name="쉼표 [0] 36 4" xfId="5751"/>
    <cellStyle name="쉼표 [0] 36 4 2" xfId="6612"/>
    <cellStyle name="쉼표 [0] 36 4 2 2" xfId="8334"/>
    <cellStyle name="쉼표 [0] 36 4 2 2 2" xfId="21377"/>
    <cellStyle name="쉼표 [0] 36 4 2 3" xfId="9022"/>
    <cellStyle name="쉼표 [0] 36 4 2 3 2" xfId="19616"/>
    <cellStyle name="쉼표 [0] 36 4 2 4" xfId="11779"/>
    <cellStyle name="쉼표 [0] 36 4 2 5" xfId="23238"/>
    <cellStyle name="쉼표 [0] 36 4 3" xfId="7473"/>
    <cellStyle name="쉼표 [0] 36 4 3 2" xfId="20516"/>
    <cellStyle name="쉼표 [0] 36 4 4" xfId="9021"/>
    <cellStyle name="쉼표 [0] 36 4 4 2" xfId="18755"/>
    <cellStyle name="쉼표 [0] 36 4 5" xfId="10918"/>
    <cellStyle name="쉼표 [0] 36 4 6" xfId="22377"/>
    <cellStyle name="쉼표 [0] 36 5" xfId="6038"/>
    <cellStyle name="쉼표 [0] 36 5 2" xfId="7760"/>
    <cellStyle name="쉼표 [0] 36 5 2 2" xfId="20803"/>
    <cellStyle name="쉼표 [0] 36 5 3" xfId="9023"/>
    <cellStyle name="쉼표 [0] 36 5 3 2" xfId="19042"/>
    <cellStyle name="쉼표 [0] 36 5 4" xfId="11205"/>
    <cellStyle name="쉼표 [0] 36 5 5" xfId="22664"/>
    <cellStyle name="쉼표 [0] 36 6" xfId="6899"/>
    <cellStyle name="쉼표 [0] 36 6 2" xfId="19942"/>
    <cellStyle name="쉼표 [0] 36 6 3" xfId="15375"/>
    <cellStyle name="쉼표 [0] 36 7" xfId="9012"/>
    <cellStyle name="쉼표 [0] 36 7 2" xfId="18183"/>
    <cellStyle name="쉼표 [0] 36 8" xfId="10344"/>
    <cellStyle name="쉼표 [0] 36 9" xfId="21803"/>
    <cellStyle name="쉼표 [0] 37" xfId="4314"/>
    <cellStyle name="쉼표 [0] 37 2" xfId="4426"/>
    <cellStyle name="쉼표 [0] 37 2 2" xfId="5578"/>
    <cellStyle name="쉼표 [0] 37 2 2 2" xfId="6440"/>
    <cellStyle name="쉼표 [0] 37 2 2 2 2" xfId="8162"/>
    <cellStyle name="쉼표 [0] 37 2 2 2 2 2" xfId="21205"/>
    <cellStyle name="쉼표 [0] 37 2 2 2 3" xfId="9027"/>
    <cellStyle name="쉼표 [0] 37 2 2 2 3 2" xfId="19444"/>
    <cellStyle name="쉼표 [0] 37 2 2 2 4" xfId="11607"/>
    <cellStyle name="쉼표 [0] 37 2 2 2 5" xfId="23066"/>
    <cellStyle name="쉼표 [0] 37 2 2 3" xfId="7301"/>
    <cellStyle name="쉼표 [0] 37 2 2 3 2" xfId="20344"/>
    <cellStyle name="쉼표 [0] 37 2 2 4" xfId="9026"/>
    <cellStyle name="쉼표 [0] 37 2 2 4 2" xfId="18583"/>
    <cellStyle name="쉼표 [0] 37 2 2 5" xfId="10746"/>
    <cellStyle name="쉼표 [0] 37 2 2 6" xfId="22205"/>
    <cellStyle name="쉼표 [0] 37 2 3" xfId="5866"/>
    <cellStyle name="쉼표 [0] 37 2 3 2" xfId="6727"/>
    <cellStyle name="쉼표 [0] 37 2 3 2 2" xfId="8449"/>
    <cellStyle name="쉼표 [0] 37 2 3 2 2 2" xfId="21492"/>
    <cellStyle name="쉼표 [0] 37 2 3 2 3" xfId="9029"/>
    <cellStyle name="쉼표 [0] 37 2 3 2 3 2" xfId="19731"/>
    <cellStyle name="쉼표 [0] 37 2 3 2 4" xfId="11894"/>
    <cellStyle name="쉼표 [0] 37 2 3 2 5" xfId="23353"/>
    <cellStyle name="쉼표 [0] 37 2 3 3" xfId="7588"/>
    <cellStyle name="쉼표 [0] 37 2 3 3 2" xfId="20631"/>
    <cellStyle name="쉼표 [0] 37 2 3 4" xfId="9028"/>
    <cellStyle name="쉼표 [0] 37 2 3 4 2" xfId="18870"/>
    <cellStyle name="쉼표 [0] 37 2 3 5" xfId="11033"/>
    <cellStyle name="쉼표 [0] 37 2 3 6" xfId="22492"/>
    <cellStyle name="쉼표 [0] 37 2 4" xfId="6153"/>
    <cellStyle name="쉼표 [0] 37 2 4 2" xfId="7875"/>
    <cellStyle name="쉼표 [0] 37 2 4 2 2" xfId="20918"/>
    <cellStyle name="쉼표 [0] 37 2 4 3" xfId="9030"/>
    <cellStyle name="쉼표 [0] 37 2 4 3 2" xfId="19157"/>
    <cellStyle name="쉼표 [0] 37 2 4 4" xfId="11320"/>
    <cellStyle name="쉼표 [0] 37 2 4 5" xfId="22779"/>
    <cellStyle name="쉼표 [0] 37 2 5" xfId="7014"/>
    <cellStyle name="쉼표 [0] 37 2 5 2" xfId="20057"/>
    <cellStyle name="쉼표 [0] 37 2 6" xfId="9025"/>
    <cellStyle name="쉼표 [0] 37 2 6 2" xfId="18296"/>
    <cellStyle name="쉼표 [0] 37 2 7" xfId="10459"/>
    <cellStyle name="쉼표 [0] 37 2 8" xfId="21918"/>
    <cellStyle name="쉼표 [0] 37 3" xfId="5470"/>
    <cellStyle name="쉼표 [0] 37 3 2" xfId="6332"/>
    <cellStyle name="쉼표 [0] 37 3 2 2" xfId="8054"/>
    <cellStyle name="쉼표 [0] 37 3 2 2 2" xfId="21097"/>
    <cellStyle name="쉼표 [0] 37 3 2 3" xfId="9032"/>
    <cellStyle name="쉼표 [0] 37 3 2 3 2" xfId="19336"/>
    <cellStyle name="쉼표 [0] 37 3 2 4" xfId="11499"/>
    <cellStyle name="쉼표 [0] 37 3 2 5" xfId="22958"/>
    <cellStyle name="쉼표 [0] 37 3 3" xfId="7193"/>
    <cellStyle name="쉼표 [0] 37 3 3 2" xfId="20236"/>
    <cellStyle name="쉼표 [0] 37 3 4" xfId="9031"/>
    <cellStyle name="쉼표 [0] 37 3 4 2" xfId="18475"/>
    <cellStyle name="쉼표 [0] 37 3 5" xfId="10638"/>
    <cellStyle name="쉼표 [0] 37 3 6" xfId="22097"/>
    <cellStyle name="쉼표 [0] 37 4" xfId="5758"/>
    <cellStyle name="쉼표 [0] 37 4 2" xfId="6619"/>
    <cellStyle name="쉼표 [0] 37 4 2 2" xfId="8341"/>
    <cellStyle name="쉼표 [0] 37 4 2 2 2" xfId="21384"/>
    <cellStyle name="쉼표 [0] 37 4 2 3" xfId="9034"/>
    <cellStyle name="쉼표 [0] 37 4 2 3 2" xfId="19623"/>
    <cellStyle name="쉼표 [0] 37 4 2 4" xfId="11786"/>
    <cellStyle name="쉼표 [0] 37 4 2 5" xfId="23245"/>
    <cellStyle name="쉼표 [0] 37 4 3" xfId="7480"/>
    <cellStyle name="쉼표 [0] 37 4 3 2" xfId="20523"/>
    <cellStyle name="쉼표 [0] 37 4 4" xfId="9033"/>
    <cellStyle name="쉼표 [0] 37 4 4 2" xfId="18762"/>
    <cellStyle name="쉼표 [0] 37 4 5" xfId="10925"/>
    <cellStyle name="쉼표 [0] 37 4 6" xfId="22384"/>
    <cellStyle name="쉼표 [0] 37 5" xfId="6045"/>
    <cellStyle name="쉼표 [0] 37 5 2" xfId="7767"/>
    <cellStyle name="쉼표 [0] 37 5 2 2" xfId="20810"/>
    <cellStyle name="쉼표 [0] 37 5 3" xfId="9035"/>
    <cellStyle name="쉼표 [0] 37 5 3 2" xfId="19049"/>
    <cellStyle name="쉼표 [0] 37 5 4" xfId="11212"/>
    <cellStyle name="쉼표 [0] 37 5 5" xfId="22671"/>
    <cellStyle name="쉼표 [0] 37 6" xfId="6906"/>
    <cellStyle name="쉼표 [0] 37 6 2" xfId="19949"/>
    <cellStyle name="쉼표 [0] 37 6 3" xfId="15376"/>
    <cellStyle name="쉼표 [0] 37 7" xfId="9024"/>
    <cellStyle name="쉼표 [0] 37 7 2" xfId="18189"/>
    <cellStyle name="쉼표 [0] 37 8" xfId="10351"/>
    <cellStyle name="쉼표 [0] 37 9" xfId="21810"/>
    <cellStyle name="쉼표 [0] 38" xfId="4313"/>
    <cellStyle name="쉼표 [0] 38 2" xfId="4425"/>
    <cellStyle name="쉼표 [0] 38 2 2" xfId="5577"/>
    <cellStyle name="쉼표 [0] 38 2 2 2" xfId="6439"/>
    <cellStyle name="쉼표 [0] 38 2 2 2 2" xfId="8161"/>
    <cellStyle name="쉼표 [0] 38 2 2 2 2 2" xfId="21204"/>
    <cellStyle name="쉼표 [0] 38 2 2 2 3" xfId="9039"/>
    <cellStyle name="쉼표 [0] 38 2 2 2 3 2" xfId="19443"/>
    <cellStyle name="쉼표 [0] 38 2 2 2 4" xfId="11606"/>
    <cellStyle name="쉼표 [0] 38 2 2 2 5" xfId="23065"/>
    <cellStyle name="쉼표 [0] 38 2 2 3" xfId="7300"/>
    <cellStyle name="쉼표 [0] 38 2 2 3 2" xfId="20343"/>
    <cellStyle name="쉼표 [0] 38 2 2 4" xfId="9038"/>
    <cellStyle name="쉼표 [0] 38 2 2 4 2" xfId="18582"/>
    <cellStyle name="쉼표 [0] 38 2 2 5" xfId="10745"/>
    <cellStyle name="쉼표 [0] 38 2 2 6" xfId="22204"/>
    <cellStyle name="쉼표 [0] 38 2 3" xfId="5865"/>
    <cellStyle name="쉼표 [0] 38 2 3 2" xfId="6726"/>
    <cellStyle name="쉼표 [0] 38 2 3 2 2" xfId="8448"/>
    <cellStyle name="쉼표 [0] 38 2 3 2 2 2" xfId="21491"/>
    <cellStyle name="쉼표 [0] 38 2 3 2 3" xfId="9041"/>
    <cellStyle name="쉼표 [0] 38 2 3 2 3 2" xfId="19730"/>
    <cellStyle name="쉼표 [0] 38 2 3 2 4" xfId="11893"/>
    <cellStyle name="쉼표 [0] 38 2 3 2 5" xfId="23352"/>
    <cellStyle name="쉼표 [0] 38 2 3 3" xfId="7587"/>
    <cellStyle name="쉼표 [0] 38 2 3 3 2" xfId="20630"/>
    <cellStyle name="쉼표 [0] 38 2 3 4" xfId="9040"/>
    <cellStyle name="쉼표 [0] 38 2 3 4 2" xfId="18869"/>
    <cellStyle name="쉼표 [0] 38 2 3 5" xfId="11032"/>
    <cellStyle name="쉼표 [0] 38 2 3 6" xfId="22491"/>
    <cellStyle name="쉼표 [0] 38 2 4" xfId="6152"/>
    <cellStyle name="쉼표 [0] 38 2 4 2" xfId="7874"/>
    <cellStyle name="쉼표 [0] 38 2 4 2 2" xfId="20917"/>
    <cellStyle name="쉼표 [0] 38 2 4 3" xfId="9042"/>
    <cellStyle name="쉼표 [0] 38 2 4 3 2" xfId="19156"/>
    <cellStyle name="쉼표 [0] 38 2 4 4" xfId="11319"/>
    <cellStyle name="쉼표 [0] 38 2 4 5" xfId="22778"/>
    <cellStyle name="쉼표 [0] 38 2 5" xfId="7013"/>
    <cellStyle name="쉼표 [0] 38 2 5 2" xfId="20056"/>
    <cellStyle name="쉼표 [0] 38 2 6" xfId="9037"/>
    <cellStyle name="쉼표 [0] 38 2 6 2" xfId="18295"/>
    <cellStyle name="쉼표 [0] 38 2 7" xfId="10458"/>
    <cellStyle name="쉼표 [0] 38 2 8" xfId="21917"/>
    <cellStyle name="쉼표 [0] 38 3" xfId="5469"/>
    <cellStyle name="쉼표 [0] 38 3 2" xfId="6331"/>
    <cellStyle name="쉼표 [0] 38 3 2 2" xfId="8053"/>
    <cellStyle name="쉼표 [0] 38 3 2 2 2" xfId="21096"/>
    <cellStyle name="쉼표 [0] 38 3 2 3" xfId="9044"/>
    <cellStyle name="쉼표 [0] 38 3 2 3 2" xfId="19335"/>
    <cellStyle name="쉼표 [0] 38 3 2 4" xfId="11498"/>
    <cellStyle name="쉼표 [0] 38 3 2 5" xfId="22957"/>
    <cellStyle name="쉼표 [0] 38 3 3" xfId="7192"/>
    <cellStyle name="쉼표 [0] 38 3 3 2" xfId="20235"/>
    <cellStyle name="쉼표 [0] 38 3 4" xfId="9043"/>
    <cellStyle name="쉼표 [0] 38 3 4 2" xfId="18474"/>
    <cellStyle name="쉼표 [0] 38 3 5" xfId="10637"/>
    <cellStyle name="쉼표 [0] 38 3 6" xfId="22096"/>
    <cellStyle name="쉼표 [0] 38 4" xfId="5757"/>
    <cellStyle name="쉼표 [0] 38 4 2" xfId="6618"/>
    <cellStyle name="쉼표 [0] 38 4 2 2" xfId="8340"/>
    <cellStyle name="쉼표 [0] 38 4 2 2 2" xfId="21383"/>
    <cellStyle name="쉼표 [0] 38 4 2 3" xfId="9046"/>
    <cellStyle name="쉼표 [0] 38 4 2 3 2" xfId="19622"/>
    <cellStyle name="쉼표 [0] 38 4 2 4" xfId="11785"/>
    <cellStyle name="쉼표 [0] 38 4 2 5" xfId="23244"/>
    <cellStyle name="쉼표 [0] 38 4 3" xfId="7479"/>
    <cellStyle name="쉼표 [0] 38 4 3 2" xfId="20522"/>
    <cellStyle name="쉼표 [0] 38 4 4" xfId="9045"/>
    <cellStyle name="쉼표 [0] 38 4 4 2" xfId="18761"/>
    <cellStyle name="쉼표 [0] 38 4 5" xfId="10924"/>
    <cellStyle name="쉼표 [0] 38 4 6" xfId="22383"/>
    <cellStyle name="쉼표 [0] 38 5" xfId="6044"/>
    <cellStyle name="쉼표 [0] 38 5 2" xfId="7766"/>
    <cellStyle name="쉼표 [0] 38 5 2 2" xfId="20809"/>
    <cellStyle name="쉼표 [0] 38 5 3" xfId="9047"/>
    <cellStyle name="쉼표 [0] 38 5 3 2" xfId="19048"/>
    <cellStyle name="쉼표 [0] 38 5 4" xfId="11211"/>
    <cellStyle name="쉼표 [0] 38 5 5" xfId="22670"/>
    <cellStyle name="쉼표 [0] 38 6" xfId="6905"/>
    <cellStyle name="쉼표 [0] 38 6 2" xfId="19948"/>
    <cellStyle name="쉼표 [0] 38 6 3" xfId="15377"/>
    <cellStyle name="쉼표 [0] 38 7" xfId="9036"/>
    <cellStyle name="쉼표 [0] 38 7 2" xfId="18188"/>
    <cellStyle name="쉼표 [0] 38 8" xfId="10350"/>
    <cellStyle name="쉼표 [0] 38 9" xfId="21809"/>
    <cellStyle name="쉼표 [0] 39" xfId="5021"/>
    <cellStyle name="쉼표 [0] 39 2" xfId="5660"/>
    <cellStyle name="쉼표 [0] 39 2 2" xfId="6522"/>
    <cellStyle name="쉼표 [0] 39 2 2 2" xfId="8244"/>
    <cellStyle name="쉼표 [0] 39 2 2 2 2" xfId="21287"/>
    <cellStyle name="쉼표 [0] 39 2 2 3" xfId="9050"/>
    <cellStyle name="쉼표 [0] 39 2 2 3 2" xfId="19526"/>
    <cellStyle name="쉼표 [0] 39 2 2 4" xfId="11689"/>
    <cellStyle name="쉼표 [0] 39 2 2 5" xfId="23148"/>
    <cellStyle name="쉼표 [0] 39 2 3" xfId="7383"/>
    <cellStyle name="쉼표 [0] 39 2 3 2" xfId="20426"/>
    <cellStyle name="쉼표 [0] 39 2 4" xfId="9049"/>
    <cellStyle name="쉼표 [0] 39 2 4 2" xfId="18665"/>
    <cellStyle name="쉼표 [0] 39 2 5" xfId="10828"/>
    <cellStyle name="쉼표 [0] 39 2 6" xfId="22287"/>
    <cellStyle name="쉼표 [0] 39 3" xfId="5948"/>
    <cellStyle name="쉼표 [0] 39 3 2" xfId="6809"/>
    <cellStyle name="쉼표 [0] 39 3 2 2" xfId="8531"/>
    <cellStyle name="쉼표 [0] 39 3 2 2 2" xfId="21574"/>
    <cellStyle name="쉼표 [0] 39 3 2 3" xfId="9052"/>
    <cellStyle name="쉼표 [0] 39 3 2 3 2" xfId="19813"/>
    <cellStyle name="쉼표 [0] 39 3 2 4" xfId="11976"/>
    <cellStyle name="쉼표 [0] 39 3 2 5" xfId="23435"/>
    <cellStyle name="쉼표 [0] 39 3 3" xfId="7670"/>
    <cellStyle name="쉼표 [0] 39 3 3 2" xfId="20713"/>
    <cellStyle name="쉼표 [0] 39 3 4" xfId="9051"/>
    <cellStyle name="쉼표 [0] 39 3 4 2" xfId="18952"/>
    <cellStyle name="쉼표 [0] 39 3 5" xfId="11115"/>
    <cellStyle name="쉼표 [0] 39 3 6" xfId="22574"/>
    <cellStyle name="쉼표 [0] 39 4" xfId="6235"/>
    <cellStyle name="쉼표 [0] 39 4 2" xfId="7957"/>
    <cellStyle name="쉼표 [0] 39 4 2 2" xfId="21000"/>
    <cellStyle name="쉼표 [0] 39 4 3" xfId="9053"/>
    <cellStyle name="쉼표 [0] 39 4 3 2" xfId="19239"/>
    <cellStyle name="쉼표 [0] 39 4 4" xfId="11402"/>
    <cellStyle name="쉼표 [0] 39 4 5" xfId="22861"/>
    <cellStyle name="쉼표 [0] 39 5" xfId="7096"/>
    <cellStyle name="쉼표 [0] 39 5 2" xfId="20139"/>
    <cellStyle name="쉼표 [0] 39 5 3" xfId="15378"/>
    <cellStyle name="쉼표 [0] 39 6" xfId="9048"/>
    <cellStyle name="쉼표 [0] 39 6 2" xfId="15379"/>
    <cellStyle name="쉼표 [0] 39 7" xfId="18378"/>
    <cellStyle name="쉼표 [0] 39 8" xfId="10541"/>
    <cellStyle name="쉼표 [0] 39 9" xfId="22000"/>
    <cellStyle name="쉼표 [0] 4" xfId="586"/>
    <cellStyle name="쉼표 [0] 4 10" xfId="5022"/>
    <cellStyle name="쉼표 [0] 4 2" xfId="587"/>
    <cellStyle name="쉼표 [0] 4 2 2" xfId="3849"/>
    <cellStyle name="쉼표 [0] 4 2 2 2" xfId="15380"/>
    <cellStyle name="쉼표 [0] 4 2 2 2 2" xfId="15381"/>
    <cellStyle name="쉼표 [0] 4 2 2 2 3" xfId="15382"/>
    <cellStyle name="쉼표 [0] 4 2 2 3" xfId="15383"/>
    <cellStyle name="쉼표 [0] 4 2 3" xfId="3850"/>
    <cellStyle name="쉼표 [0] 4 2 3 2" xfId="3851"/>
    <cellStyle name="쉼표 [0] 4 2 3 2 2" xfId="15384"/>
    <cellStyle name="쉼표 [0] 4 2 3 3" xfId="15385"/>
    <cellStyle name="쉼표 [0] 4 2 3 3 2" xfId="15386"/>
    <cellStyle name="쉼표 [0] 4 2 3 3 3" xfId="15387"/>
    <cellStyle name="쉼표 [0] 4 2 4" xfId="3848"/>
    <cellStyle name="쉼표 [0] 4 2 4 2" xfId="15388"/>
    <cellStyle name="쉼표 [0] 4 2 4 2 2" xfId="15389"/>
    <cellStyle name="쉼표 [0] 4 2 4 2 3" xfId="15390"/>
    <cellStyle name="쉼표 [0] 4 2 4 3" xfId="15391"/>
    <cellStyle name="쉼표 [0] 4 2 4 4" xfId="15392"/>
    <cellStyle name="쉼표 [0] 4 2 5" xfId="15393"/>
    <cellStyle name="쉼표 [0] 4 2 5 2" xfId="15394"/>
    <cellStyle name="쉼표 [0] 4 2 5 3" xfId="15395"/>
    <cellStyle name="쉼표 [0] 4 2 6" xfId="15396"/>
    <cellStyle name="쉼표 [0] 4 2 6 2" xfId="15397"/>
    <cellStyle name="쉼표 [0] 4 2 7" xfId="15398"/>
    <cellStyle name="쉼표 [0] 4 2 8" xfId="15399"/>
    <cellStyle name="쉼표 [0] 4 2_010_주택건설" xfId="3852"/>
    <cellStyle name="쉼표 [0] 4 3" xfId="588"/>
    <cellStyle name="쉼표 [0] 4 3 2" xfId="3853"/>
    <cellStyle name="쉼표 [0] 4 3 2 2" xfId="15400"/>
    <cellStyle name="쉼표 [0] 4 3 2 2 2" xfId="15401"/>
    <cellStyle name="쉼표 [0] 4 3 2 3" xfId="15402"/>
    <cellStyle name="쉼표 [0] 4 3 3" xfId="5023"/>
    <cellStyle name="쉼표 [0] 4 3 4" xfId="15403"/>
    <cellStyle name="쉼표 [0] 4 4" xfId="3854"/>
    <cellStyle name="쉼표 [0] 4 4 2" xfId="5024"/>
    <cellStyle name="쉼표 [0] 4 4 2 2" xfId="15404"/>
    <cellStyle name="쉼표 [0] 4 4 2 2 2" xfId="15405"/>
    <cellStyle name="쉼표 [0] 4 4 2 3" xfId="15406"/>
    <cellStyle name="쉼표 [0] 4 4 3" xfId="15407"/>
    <cellStyle name="쉼표 [0] 4 4 4" xfId="15408"/>
    <cellStyle name="쉼표 [0] 4 4 5" xfId="15409"/>
    <cellStyle name="쉼표 [0] 4 4 6" xfId="15410"/>
    <cellStyle name="쉼표 [0] 4 5" xfId="5025"/>
    <cellStyle name="쉼표 [0] 4 5 2" xfId="15411"/>
    <cellStyle name="쉼표 [0] 4 5 2 2" xfId="15412"/>
    <cellStyle name="쉼표 [0] 4 5 3" xfId="15413"/>
    <cellStyle name="쉼표 [0] 4 6" xfId="5026"/>
    <cellStyle name="쉼표 [0] 4 6 2" xfId="15414"/>
    <cellStyle name="쉼표 [0] 4 6 3" xfId="15415"/>
    <cellStyle name="쉼표 [0] 4 7" xfId="5027"/>
    <cellStyle name="쉼표 [0] 4 7 2" xfId="15416"/>
    <cellStyle name="쉼표 [0] 4 8" xfId="5028"/>
    <cellStyle name="쉼표 [0] 4 9" xfId="5029"/>
    <cellStyle name="쉼표 [0] 40" xfId="5030"/>
    <cellStyle name="쉼표 [0] 40 2" xfId="5661"/>
    <cellStyle name="쉼표 [0] 40 2 2" xfId="6523"/>
    <cellStyle name="쉼표 [0] 40 2 2 2" xfId="8245"/>
    <cellStyle name="쉼표 [0] 40 2 2 2 2" xfId="21288"/>
    <cellStyle name="쉼표 [0] 40 2 2 3" xfId="9056"/>
    <cellStyle name="쉼표 [0] 40 2 2 3 2" xfId="19527"/>
    <cellStyle name="쉼표 [0] 40 2 2 4" xfId="11690"/>
    <cellStyle name="쉼표 [0] 40 2 2 5" xfId="23149"/>
    <cellStyle name="쉼표 [0] 40 2 3" xfId="7384"/>
    <cellStyle name="쉼표 [0] 40 2 3 2" xfId="20427"/>
    <cellStyle name="쉼표 [0] 40 2 4" xfId="9055"/>
    <cellStyle name="쉼표 [0] 40 2 4 2" xfId="18666"/>
    <cellStyle name="쉼표 [0] 40 2 5" xfId="10829"/>
    <cellStyle name="쉼표 [0] 40 2 6" xfId="22288"/>
    <cellStyle name="쉼표 [0] 40 3" xfId="5949"/>
    <cellStyle name="쉼표 [0] 40 3 2" xfId="6810"/>
    <cellStyle name="쉼표 [0] 40 3 2 2" xfId="8532"/>
    <cellStyle name="쉼표 [0] 40 3 2 2 2" xfId="21575"/>
    <cellStyle name="쉼표 [0] 40 3 2 3" xfId="9058"/>
    <cellStyle name="쉼표 [0] 40 3 2 3 2" xfId="19814"/>
    <cellStyle name="쉼표 [0] 40 3 2 4" xfId="11977"/>
    <cellStyle name="쉼표 [0] 40 3 2 5" xfId="23436"/>
    <cellStyle name="쉼표 [0] 40 3 3" xfId="7671"/>
    <cellStyle name="쉼표 [0] 40 3 3 2" xfId="20714"/>
    <cellStyle name="쉼표 [0] 40 3 4" xfId="9057"/>
    <cellStyle name="쉼표 [0] 40 3 4 2" xfId="18953"/>
    <cellStyle name="쉼표 [0] 40 3 5" xfId="11116"/>
    <cellStyle name="쉼표 [0] 40 3 6" xfId="22575"/>
    <cellStyle name="쉼표 [0] 40 4" xfId="6236"/>
    <cellStyle name="쉼표 [0] 40 4 2" xfId="7958"/>
    <cellStyle name="쉼표 [0] 40 4 2 2" xfId="21001"/>
    <cellStyle name="쉼표 [0] 40 4 3" xfId="9059"/>
    <cellStyle name="쉼표 [0] 40 4 3 2" xfId="19240"/>
    <cellStyle name="쉼표 [0] 40 4 4" xfId="11403"/>
    <cellStyle name="쉼표 [0] 40 4 5" xfId="22862"/>
    <cellStyle name="쉼표 [0] 40 5" xfId="7097"/>
    <cellStyle name="쉼표 [0] 40 5 2" xfId="20140"/>
    <cellStyle name="쉼표 [0] 40 5 3" xfId="15417"/>
    <cellStyle name="쉼표 [0] 40 6" xfId="9054"/>
    <cellStyle name="쉼표 [0] 40 6 2" xfId="15418"/>
    <cellStyle name="쉼표 [0] 40 7" xfId="18379"/>
    <cellStyle name="쉼표 [0] 40 8" xfId="10542"/>
    <cellStyle name="쉼표 [0] 40 9" xfId="22001"/>
    <cellStyle name="쉼표 [0] 41" xfId="5031"/>
    <cellStyle name="쉼표 [0] 41 2" xfId="5662"/>
    <cellStyle name="쉼표 [0] 41 2 2" xfId="6524"/>
    <cellStyle name="쉼표 [0] 41 2 2 2" xfId="8246"/>
    <cellStyle name="쉼표 [0] 41 2 2 2 2" xfId="21289"/>
    <cellStyle name="쉼표 [0] 41 2 2 3" xfId="9062"/>
    <cellStyle name="쉼표 [0] 41 2 2 3 2" xfId="19528"/>
    <cellStyle name="쉼표 [0] 41 2 2 4" xfId="11691"/>
    <cellStyle name="쉼표 [0] 41 2 2 5" xfId="23150"/>
    <cellStyle name="쉼표 [0] 41 2 3" xfId="7385"/>
    <cellStyle name="쉼표 [0] 41 2 3 2" xfId="20428"/>
    <cellStyle name="쉼표 [0] 41 2 4" xfId="9061"/>
    <cellStyle name="쉼표 [0] 41 2 4 2" xfId="18667"/>
    <cellStyle name="쉼표 [0] 41 2 5" xfId="10830"/>
    <cellStyle name="쉼표 [0] 41 2 6" xfId="22289"/>
    <cellStyle name="쉼표 [0] 41 3" xfId="5950"/>
    <cellStyle name="쉼표 [0] 41 3 2" xfId="6811"/>
    <cellStyle name="쉼표 [0] 41 3 2 2" xfId="8533"/>
    <cellStyle name="쉼표 [0] 41 3 2 2 2" xfId="21576"/>
    <cellStyle name="쉼표 [0] 41 3 2 3" xfId="9064"/>
    <cellStyle name="쉼표 [0] 41 3 2 3 2" xfId="19815"/>
    <cellStyle name="쉼표 [0] 41 3 2 4" xfId="11978"/>
    <cellStyle name="쉼표 [0] 41 3 2 5" xfId="23437"/>
    <cellStyle name="쉼표 [0] 41 3 3" xfId="7672"/>
    <cellStyle name="쉼표 [0] 41 3 3 2" xfId="20715"/>
    <cellStyle name="쉼표 [0] 41 3 4" xfId="9063"/>
    <cellStyle name="쉼표 [0] 41 3 4 2" xfId="18954"/>
    <cellStyle name="쉼표 [0] 41 3 5" xfId="11117"/>
    <cellStyle name="쉼표 [0] 41 3 6" xfId="22576"/>
    <cellStyle name="쉼표 [0] 41 4" xfId="6237"/>
    <cellStyle name="쉼표 [0] 41 4 2" xfId="7959"/>
    <cellStyle name="쉼표 [0] 41 4 2 2" xfId="21002"/>
    <cellStyle name="쉼표 [0] 41 4 3" xfId="9065"/>
    <cellStyle name="쉼표 [0] 41 4 3 2" xfId="19241"/>
    <cellStyle name="쉼표 [0] 41 4 4" xfId="11404"/>
    <cellStyle name="쉼표 [0] 41 4 5" xfId="22863"/>
    <cellStyle name="쉼표 [0] 41 5" xfId="7098"/>
    <cellStyle name="쉼표 [0] 41 5 2" xfId="20141"/>
    <cellStyle name="쉼표 [0] 41 5 3" xfId="15419"/>
    <cellStyle name="쉼표 [0] 41 6" xfId="9060"/>
    <cellStyle name="쉼표 [0] 41 6 2" xfId="15420"/>
    <cellStyle name="쉼표 [0] 41 7" xfId="18380"/>
    <cellStyle name="쉼표 [0] 41 8" xfId="10543"/>
    <cellStyle name="쉼표 [0] 41 9" xfId="22002"/>
    <cellStyle name="쉼표 [0] 42" xfId="3855"/>
    <cellStyle name="쉼표 [0] 42 2" xfId="15421"/>
    <cellStyle name="쉼표 [0] 43" xfId="3856"/>
    <cellStyle name="쉼표 [0] 43 2" xfId="15422"/>
    <cellStyle name="쉼표 [0] 44" xfId="3857"/>
    <cellStyle name="쉼표 [0] 44 2" xfId="15423"/>
    <cellStyle name="쉼표 [0] 45" xfId="3858"/>
    <cellStyle name="쉼표 [0] 45 2" xfId="15424"/>
    <cellStyle name="쉼표 [0] 46" xfId="3859"/>
    <cellStyle name="쉼표 [0] 46 2" xfId="15425"/>
    <cellStyle name="쉼표 [0] 47" xfId="3860"/>
    <cellStyle name="쉼표 [0] 47 2" xfId="15426"/>
    <cellStyle name="쉼표 [0] 48" xfId="3861"/>
    <cellStyle name="쉼표 [0] 48 2" xfId="15427"/>
    <cellStyle name="쉼표 [0] 49" xfId="3862"/>
    <cellStyle name="쉼표 [0] 49 2" xfId="15428"/>
    <cellStyle name="쉼표 [0] 5" xfId="589"/>
    <cellStyle name="쉼표 [0] 5 2" xfId="590"/>
    <cellStyle name="쉼표 [0] 5 2 2" xfId="3864"/>
    <cellStyle name="쉼표 [0] 5 2 2 2" xfId="15429"/>
    <cellStyle name="쉼표 [0] 5 2 2 3" xfId="15430"/>
    <cellStyle name="쉼표 [0] 5 2 3" xfId="3863"/>
    <cellStyle name="쉼표 [0] 5 2 3 2" xfId="15431"/>
    <cellStyle name="쉼표 [0] 5 2 4" xfId="5032"/>
    <cellStyle name="쉼표 [0] 5 2 4 2" xfId="15432"/>
    <cellStyle name="쉼표 [0] 5 3" xfId="3865"/>
    <cellStyle name="쉼표 [0] 5 3 2" xfId="3866"/>
    <cellStyle name="쉼표 [0] 5 3 3" xfId="5033"/>
    <cellStyle name="쉼표 [0] 5 3 3 2" xfId="15433"/>
    <cellStyle name="쉼표 [0] 5 3 4" xfId="15434"/>
    <cellStyle name="쉼표 [0] 5 3 5" xfId="15435"/>
    <cellStyle name="쉼표 [0] 5 3 6" xfId="15436"/>
    <cellStyle name="쉼표 [0] 5 3 7" xfId="15437"/>
    <cellStyle name="쉼표 [0] 5 4" xfId="3867"/>
    <cellStyle name="쉼표 [0] 5 4 2" xfId="15438"/>
    <cellStyle name="쉼표 [0] 5 4 3" xfId="15439"/>
    <cellStyle name="쉼표 [0] 5 4 4" xfId="15440"/>
    <cellStyle name="쉼표 [0] 5 4 5" xfId="15441"/>
    <cellStyle name="쉼표 [0] 5 5" xfId="5034"/>
    <cellStyle name="쉼표 [0] 5 6" xfId="15442"/>
    <cellStyle name="쉼표 [0] 50" xfId="3868"/>
    <cellStyle name="쉼표 [0] 50 2" xfId="15443"/>
    <cellStyle name="쉼표 [0] 51" xfId="591"/>
    <cellStyle name="쉼표 [0] 51 2" xfId="3869"/>
    <cellStyle name="쉼표 [0] 51 2 2" xfId="15444"/>
    <cellStyle name="쉼표 [0] 51 2 3" xfId="15445"/>
    <cellStyle name="쉼표 [0] 51 3" xfId="15446"/>
    <cellStyle name="쉼표 [0] 51 4" xfId="15447"/>
    <cellStyle name="쉼표 [0] 52" xfId="5035"/>
    <cellStyle name="쉼표 [0] 52 2" xfId="5663"/>
    <cellStyle name="쉼표 [0] 52 2 2" xfId="6525"/>
    <cellStyle name="쉼표 [0] 52 2 2 2" xfId="8247"/>
    <cellStyle name="쉼표 [0] 52 2 2 2 2" xfId="21290"/>
    <cellStyle name="쉼표 [0] 52 2 2 3" xfId="9068"/>
    <cellStyle name="쉼표 [0] 52 2 2 3 2" xfId="19529"/>
    <cellStyle name="쉼표 [0] 52 2 2 4" xfId="11692"/>
    <cellStyle name="쉼표 [0] 52 2 2 5" xfId="23151"/>
    <cellStyle name="쉼표 [0] 52 2 3" xfId="7386"/>
    <cellStyle name="쉼표 [0] 52 2 3 2" xfId="20429"/>
    <cellStyle name="쉼표 [0] 52 2 4" xfId="9067"/>
    <cellStyle name="쉼표 [0] 52 2 4 2" xfId="18668"/>
    <cellStyle name="쉼표 [0] 52 2 5" xfId="10831"/>
    <cellStyle name="쉼표 [0] 52 2 6" xfId="22290"/>
    <cellStyle name="쉼표 [0] 52 3" xfId="5951"/>
    <cellStyle name="쉼표 [0] 52 3 2" xfId="6812"/>
    <cellStyle name="쉼표 [0] 52 3 2 2" xfId="8534"/>
    <cellStyle name="쉼표 [0] 52 3 2 2 2" xfId="21577"/>
    <cellStyle name="쉼표 [0] 52 3 2 3" xfId="9070"/>
    <cellStyle name="쉼표 [0] 52 3 2 3 2" xfId="19816"/>
    <cellStyle name="쉼표 [0] 52 3 2 4" xfId="11979"/>
    <cellStyle name="쉼표 [0] 52 3 2 5" xfId="23438"/>
    <cellStyle name="쉼표 [0] 52 3 3" xfId="7673"/>
    <cellStyle name="쉼표 [0] 52 3 3 2" xfId="20716"/>
    <cellStyle name="쉼표 [0] 52 3 4" xfId="9069"/>
    <cellStyle name="쉼표 [0] 52 3 4 2" xfId="18955"/>
    <cellStyle name="쉼표 [0] 52 3 5" xfId="11118"/>
    <cellStyle name="쉼표 [0] 52 3 6" xfId="22577"/>
    <cellStyle name="쉼표 [0] 52 4" xfId="6238"/>
    <cellStyle name="쉼표 [0] 52 4 2" xfId="7960"/>
    <cellStyle name="쉼표 [0] 52 4 2 2" xfId="21003"/>
    <cellStyle name="쉼표 [0] 52 4 3" xfId="9071"/>
    <cellStyle name="쉼표 [0] 52 4 3 2" xfId="19242"/>
    <cellStyle name="쉼표 [0] 52 4 4" xfId="11405"/>
    <cellStyle name="쉼표 [0] 52 4 5" xfId="22864"/>
    <cellStyle name="쉼표 [0] 52 5" xfId="7099"/>
    <cellStyle name="쉼표 [0] 52 5 2" xfId="20142"/>
    <cellStyle name="쉼표 [0] 52 5 3" xfId="15448"/>
    <cellStyle name="쉼표 [0] 52 6" xfId="9066"/>
    <cellStyle name="쉼표 [0] 52 6 2" xfId="15449"/>
    <cellStyle name="쉼표 [0] 52 7" xfId="18381"/>
    <cellStyle name="쉼표 [0] 52 8" xfId="10544"/>
    <cellStyle name="쉼표 [0] 52 9" xfId="22003"/>
    <cellStyle name="쉼표 [0] 53" xfId="3870"/>
    <cellStyle name="쉼표 [0] 53 2" xfId="15450"/>
    <cellStyle name="쉼표 [0] 54" xfId="3871"/>
    <cellStyle name="쉼표 [0] 54 2" xfId="15451"/>
    <cellStyle name="쉼표 [0] 55" xfId="3872"/>
    <cellStyle name="쉼표 [0] 55 2" xfId="15452"/>
    <cellStyle name="쉼표 [0] 56" xfId="3873"/>
    <cellStyle name="쉼표 [0] 56 2" xfId="15453"/>
    <cellStyle name="쉼표 [0] 57" xfId="5036"/>
    <cellStyle name="쉼표 [0] 57 2" xfId="5664"/>
    <cellStyle name="쉼표 [0] 57 2 2" xfId="6526"/>
    <cellStyle name="쉼표 [0] 57 2 2 2" xfId="8248"/>
    <cellStyle name="쉼표 [0] 57 2 2 2 2" xfId="21291"/>
    <cellStyle name="쉼표 [0] 57 2 2 3" xfId="9074"/>
    <cellStyle name="쉼표 [0] 57 2 2 3 2" xfId="19530"/>
    <cellStyle name="쉼표 [0] 57 2 2 4" xfId="11693"/>
    <cellStyle name="쉼표 [0] 57 2 2 5" xfId="23152"/>
    <cellStyle name="쉼표 [0] 57 2 3" xfId="7387"/>
    <cellStyle name="쉼표 [0] 57 2 3 2" xfId="20430"/>
    <cellStyle name="쉼표 [0] 57 2 4" xfId="9073"/>
    <cellStyle name="쉼표 [0] 57 2 4 2" xfId="18669"/>
    <cellStyle name="쉼표 [0] 57 2 5" xfId="10832"/>
    <cellStyle name="쉼표 [0] 57 2 6" xfId="22291"/>
    <cellStyle name="쉼표 [0] 57 3" xfId="5952"/>
    <cellStyle name="쉼표 [0] 57 3 2" xfId="6813"/>
    <cellStyle name="쉼표 [0] 57 3 2 2" xfId="8535"/>
    <cellStyle name="쉼표 [0] 57 3 2 2 2" xfId="21578"/>
    <cellStyle name="쉼표 [0] 57 3 2 3" xfId="9076"/>
    <cellStyle name="쉼표 [0] 57 3 2 3 2" xfId="19817"/>
    <cellStyle name="쉼표 [0] 57 3 2 4" xfId="11980"/>
    <cellStyle name="쉼표 [0] 57 3 2 5" xfId="23439"/>
    <cellStyle name="쉼표 [0] 57 3 3" xfId="7674"/>
    <cellStyle name="쉼표 [0] 57 3 3 2" xfId="20717"/>
    <cellStyle name="쉼표 [0] 57 3 4" xfId="9075"/>
    <cellStyle name="쉼표 [0] 57 3 4 2" xfId="18956"/>
    <cellStyle name="쉼표 [0] 57 3 5" xfId="11119"/>
    <cellStyle name="쉼표 [0] 57 3 6" xfId="22578"/>
    <cellStyle name="쉼표 [0] 57 4" xfId="6239"/>
    <cellStyle name="쉼표 [0] 57 4 2" xfId="7961"/>
    <cellStyle name="쉼표 [0] 57 4 2 2" xfId="21004"/>
    <cellStyle name="쉼표 [0] 57 4 3" xfId="9077"/>
    <cellStyle name="쉼표 [0] 57 4 3 2" xfId="19243"/>
    <cellStyle name="쉼표 [0] 57 4 4" xfId="11406"/>
    <cellStyle name="쉼표 [0] 57 4 5" xfId="22865"/>
    <cellStyle name="쉼표 [0] 57 5" xfId="7100"/>
    <cellStyle name="쉼표 [0] 57 5 2" xfId="20143"/>
    <cellStyle name="쉼표 [0] 57 5 3" xfId="15454"/>
    <cellStyle name="쉼표 [0] 57 6" xfId="9072"/>
    <cellStyle name="쉼표 [0] 57 6 2" xfId="15455"/>
    <cellStyle name="쉼표 [0] 57 7" xfId="18382"/>
    <cellStyle name="쉼표 [0] 57 8" xfId="10545"/>
    <cellStyle name="쉼표 [0] 57 9" xfId="22004"/>
    <cellStyle name="쉼표 [0] 58" xfId="3874"/>
    <cellStyle name="쉼표 [0] 58 2" xfId="15456"/>
    <cellStyle name="쉼표 [0] 59" xfId="3875"/>
    <cellStyle name="쉼표 [0] 59 2" xfId="15457"/>
    <cellStyle name="쉼표 [0] 6" xfId="592"/>
    <cellStyle name="쉼표 [0] 6 2" xfId="593"/>
    <cellStyle name="쉼표 [0] 6 2 2" xfId="3877"/>
    <cellStyle name="쉼표 [0] 6 2 2 2" xfId="15458"/>
    <cellStyle name="쉼표 [0] 6 2 2 2 2" xfId="15459"/>
    <cellStyle name="쉼표 [0] 6 2 2 3" xfId="15460"/>
    <cellStyle name="쉼표 [0] 6 2 2 3 2" xfId="15461"/>
    <cellStyle name="쉼표 [0] 6 2 2 4" xfId="15462"/>
    <cellStyle name="쉼표 [0] 6 2 3" xfId="3876"/>
    <cellStyle name="쉼표 [0] 6 2 4" xfId="15463"/>
    <cellStyle name="쉼표 [0] 6 2 4 2" xfId="15464"/>
    <cellStyle name="쉼표 [0] 6 2 5" xfId="15465"/>
    <cellStyle name="쉼표 [0] 6 2 6" xfId="15466"/>
    <cellStyle name="쉼표 [0] 6 3" xfId="594"/>
    <cellStyle name="쉼표 [0] 6 3 2" xfId="3878"/>
    <cellStyle name="쉼표 [0] 6 3 2 2" xfId="15467"/>
    <cellStyle name="쉼표 [0] 6 3 2 2 2" xfId="15468"/>
    <cellStyle name="쉼표 [0] 6 3 2 3" xfId="15469"/>
    <cellStyle name="쉼표 [0] 6 3 2 4" xfId="15470"/>
    <cellStyle name="쉼표 [0] 6 3 3" xfId="15471"/>
    <cellStyle name="쉼표 [0] 6 3 3 2" xfId="15472"/>
    <cellStyle name="쉼표 [0] 6 3 4" xfId="15473"/>
    <cellStyle name="쉼표 [0] 6 3 5" xfId="15474"/>
    <cellStyle name="쉼표 [0] 6 4" xfId="595"/>
    <cellStyle name="쉼표 [0] 6 4 2" xfId="15475"/>
    <cellStyle name="쉼표 [0] 6 5" xfId="596"/>
    <cellStyle name="쉼표 [0] 6 6" xfId="3879"/>
    <cellStyle name="쉼표 [0] 6 6 2" xfId="15476"/>
    <cellStyle name="쉼표 [0] 6 6 3" xfId="15477"/>
    <cellStyle name="쉼표 [0] 6 7" xfId="5037"/>
    <cellStyle name="쉼표 [0] 6 7 2" xfId="15478"/>
    <cellStyle name="쉼표 [0] 6_009_유통금융보험및기타서비스" xfId="3880"/>
    <cellStyle name="쉼표 [0] 60" xfId="3881"/>
    <cellStyle name="쉼표 [0] 60 2" xfId="15479"/>
    <cellStyle name="쉼표 [0] 61" xfId="3882"/>
    <cellStyle name="쉼표 [0] 61 2" xfId="15480"/>
    <cellStyle name="쉼표 [0] 62" xfId="3883"/>
    <cellStyle name="쉼표 [0] 62 2" xfId="15481"/>
    <cellStyle name="쉼표 [0] 63" xfId="3884"/>
    <cellStyle name="쉼표 [0] 63 2" xfId="15482"/>
    <cellStyle name="쉼표 [0] 64" xfId="3885"/>
    <cellStyle name="쉼표 [0] 64 2" xfId="15483"/>
    <cellStyle name="쉼표 [0] 65" xfId="3886"/>
    <cellStyle name="쉼표 [0] 65 2" xfId="15484"/>
    <cellStyle name="쉼표 [0] 66" xfId="5038"/>
    <cellStyle name="쉼표 [0] 66 2" xfId="5665"/>
    <cellStyle name="쉼표 [0] 66 2 2" xfId="6527"/>
    <cellStyle name="쉼표 [0] 66 2 2 2" xfId="8249"/>
    <cellStyle name="쉼표 [0] 66 2 2 2 2" xfId="21292"/>
    <cellStyle name="쉼표 [0] 66 2 2 3" xfId="9080"/>
    <cellStyle name="쉼표 [0] 66 2 2 3 2" xfId="19531"/>
    <cellStyle name="쉼표 [0] 66 2 2 4" xfId="11694"/>
    <cellStyle name="쉼표 [0] 66 2 2 5" xfId="23153"/>
    <cellStyle name="쉼표 [0] 66 2 3" xfId="7388"/>
    <cellStyle name="쉼표 [0] 66 2 3 2" xfId="20431"/>
    <cellStyle name="쉼표 [0] 66 2 4" xfId="9079"/>
    <cellStyle name="쉼표 [0] 66 2 4 2" xfId="18670"/>
    <cellStyle name="쉼표 [0] 66 2 5" xfId="10833"/>
    <cellStyle name="쉼표 [0] 66 2 6" xfId="22292"/>
    <cellStyle name="쉼표 [0] 66 3" xfId="5953"/>
    <cellStyle name="쉼표 [0] 66 3 2" xfId="6814"/>
    <cellStyle name="쉼표 [0] 66 3 2 2" xfId="8536"/>
    <cellStyle name="쉼표 [0] 66 3 2 2 2" xfId="21579"/>
    <cellStyle name="쉼표 [0] 66 3 2 3" xfId="9082"/>
    <cellStyle name="쉼표 [0] 66 3 2 3 2" xfId="19818"/>
    <cellStyle name="쉼표 [0] 66 3 2 4" xfId="11981"/>
    <cellStyle name="쉼표 [0] 66 3 2 5" xfId="23440"/>
    <cellStyle name="쉼표 [0] 66 3 3" xfId="7675"/>
    <cellStyle name="쉼표 [0] 66 3 3 2" xfId="20718"/>
    <cellStyle name="쉼표 [0] 66 3 4" xfId="9081"/>
    <cellStyle name="쉼표 [0] 66 3 4 2" xfId="18957"/>
    <cellStyle name="쉼표 [0] 66 3 5" xfId="11120"/>
    <cellStyle name="쉼표 [0] 66 3 6" xfId="22579"/>
    <cellStyle name="쉼표 [0] 66 4" xfId="6240"/>
    <cellStyle name="쉼표 [0] 66 4 2" xfId="7962"/>
    <cellStyle name="쉼표 [0] 66 4 2 2" xfId="21005"/>
    <cellStyle name="쉼표 [0] 66 4 3" xfId="9083"/>
    <cellStyle name="쉼표 [0] 66 4 3 2" xfId="19244"/>
    <cellStyle name="쉼표 [0] 66 4 4" xfId="11407"/>
    <cellStyle name="쉼표 [0] 66 4 5" xfId="22866"/>
    <cellStyle name="쉼표 [0] 66 5" xfId="7101"/>
    <cellStyle name="쉼표 [0] 66 5 2" xfId="20144"/>
    <cellStyle name="쉼표 [0] 66 5 3" xfId="15485"/>
    <cellStyle name="쉼표 [0] 66 6" xfId="9078"/>
    <cellStyle name="쉼표 [0] 66 6 2" xfId="15486"/>
    <cellStyle name="쉼표 [0] 66 7" xfId="18383"/>
    <cellStyle name="쉼표 [0] 66 8" xfId="10546"/>
    <cellStyle name="쉼표 [0] 66 9" xfId="22005"/>
    <cellStyle name="쉼표 [0] 67" xfId="5039"/>
    <cellStyle name="쉼표 [0] 67 2" xfId="5666"/>
    <cellStyle name="쉼표 [0] 67 2 2" xfId="6528"/>
    <cellStyle name="쉼표 [0] 67 2 2 2" xfId="8250"/>
    <cellStyle name="쉼표 [0] 67 2 2 2 2" xfId="21293"/>
    <cellStyle name="쉼표 [0] 67 2 2 3" xfId="9086"/>
    <cellStyle name="쉼표 [0] 67 2 2 3 2" xfId="19532"/>
    <cellStyle name="쉼표 [0] 67 2 2 4" xfId="11695"/>
    <cellStyle name="쉼표 [0] 67 2 2 5" xfId="23154"/>
    <cellStyle name="쉼표 [0] 67 2 3" xfId="7389"/>
    <cellStyle name="쉼표 [0] 67 2 3 2" xfId="20432"/>
    <cellStyle name="쉼표 [0] 67 2 4" xfId="9085"/>
    <cellStyle name="쉼표 [0] 67 2 4 2" xfId="18671"/>
    <cellStyle name="쉼표 [0] 67 2 5" xfId="10834"/>
    <cellStyle name="쉼표 [0] 67 2 6" xfId="22293"/>
    <cellStyle name="쉼표 [0] 67 3" xfId="5954"/>
    <cellStyle name="쉼표 [0] 67 3 2" xfId="6815"/>
    <cellStyle name="쉼표 [0] 67 3 2 2" xfId="8537"/>
    <cellStyle name="쉼표 [0] 67 3 2 2 2" xfId="21580"/>
    <cellStyle name="쉼표 [0] 67 3 2 3" xfId="9088"/>
    <cellStyle name="쉼표 [0] 67 3 2 3 2" xfId="19819"/>
    <cellStyle name="쉼표 [0] 67 3 2 4" xfId="11982"/>
    <cellStyle name="쉼표 [0] 67 3 2 5" xfId="23441"/>
    <cellStyle name="쉼표 [0] 67 3 3" xfId="7676"/>
    <cellStyle name="쉼표 [0] 67 3 3 2" xfId="20719"/>
    <cellStyle name="쉼표 [0] 67 3 4" xfId="9087"/>
    <cellStyle name="쉼표 [0] 67 3 4 2" xfId="18958"/>
    <cellStyle name="쉼표 [0] 67 3 5" xfId="11121"/>
    <cellStyle name="쉼표 [0] 67 3 6" xfId="22580"/>
    <cellStyle name="쉼표 [0] 67 4" xfId="6241"/>
    <cellStyle name="쉼표 [0] 67 4 2" xfId="7963"/>
    <cellStyle name="쉼표 [0] 67 4 2 2" xfId="21006"/>
    <cellStyle name="쉼표 [0] 67 4 3" xfId="9089"/>
    <cellStyle name="쉼표 [0] 67 4 3 2" xfId="19245"/>
    <cellStyle name="쉼표 [0] 67 4 4" xfId="11408"/>
    <cellStyle name="쉼표 [0] 67 4 5" xfId="22867"/>
    <cellStyle name="쉼표 [0] 67 5" xfId="7102"/>
    <cellStyle name="쉼표 [0] 67 5 2" xfId="20145"/>
    <cellStyle name="쉼표 [0] 67 5 3" xfId="15487"/>
    <cellStyle name="쉼표 [0] 67 6" xfId="9084"/>
    <cellStyle name="쉼표 [0] 67 6 2" xfId="15488"/>
    <cellStyle name="쉼표 [0] 67 7" xfId="18384"/>
    <cellStyle name="쉼표 [0] 67 8" xfId="10547"/>
    <cellStyle name="쉼표 [0] 67 9" xfId="22006"/>
    <cellStyle name="쉼표 [0] 68" xfId="5040"/>
    <cellStyle name="쉼표 [0] 68 2" xfId="5667"/>
    <cellStyle name="쉼표 [0] 68 2 2" xfId="6529"/>
    <cellStyle name="쉼표 [0] 68 2 2 2" xfId="8251"/>
    <cellStyle name="쉼표 [0] 68 2 2 2 2" xfId="21294"/>
    <cellStyle name="쉼표 [0] 68 2 2 3" xfId="9092"/>
    <cellStyle name="쉼표 [0] 68 2 2 3 2" xfId="19533"/>
    <cellStyle name="쉼표 [0] 68 2 2 4" xfId="11696"/>
    <cellStyle name="쉼표 [0] 68 2 2 5" xfId="23155"/>
    <cellStyle name="쉼표 [0] 68 2 3" xfId="7390"/>
    <cellStyle name="쉼표 [0] 68 2 3 2" xfId="20433"/>
    <cellStyle name="쉼표 [0] 68 2 4" xfId="9091"/>
    <cellStyle name="쉼표 [0] 68 2 4 2" xfId="18672"/>
    <cellStyle name="쉼표 [0] 68 2 5" xfId="10835"/>
    <cellStyle name="쉼표 [0] 68 2 6" xfId="22294"/>
    <cellStyle name="쉼표 [0] 68 3" xfId="5955"/>
    <cellStyle name="쉼표 [0] 68 3 2" xfId="6816"/>
    <cellStyle name="쉼표 [0] 68 3 2 2" xfId="8538"/>
    <cellStyle name="쉼표 [0] 68 3 2 2 2" xfId="21581"/>
    <cellStyle name="쉼표 [0] 68 3 2 3" xfId="9094"/>
    <cellStyle name="쉼표 [0] 68 3 2 3 2" xfId="19820"/>
    <cellStyle name="쉼표 [0] 68 3 2 4" xfId="11983"/>
    <cellStyle name="쉼표 [0] 68 3 2 5" xfId="23442"/>
    <cellStyle name="쉼표 [0] 68 3 3" xfId="7677"/>
    <cellStyle name="쉼표 [0] 68 3 3 2" xfId="20720"/>
    <cellStyle name="쉼표 [0] 68 3 4" xfId="9093"/>
    <cellStyle name="쉼표 [0] 68 3 4 2" xfId="18959"/>
    <cellStyle name="쉼표 [0] 68 3 5" xfId="11122"/>
    <cellStyle name="쉼표 [0] 68 3 6" xfId="22581"/>
    <cellStyle name="쉼표 [0] 68 4" xfId="6242"/>
    <cellStyle name="쉼표 [0] 68 4 2" xfId="7964"/>
    <cellStyle name="쉼표 [0] 68 4 2 2" xfId="21007"/>
    <cellStyle name="쉼표 [0] 68 4 3" xfId="9095"/>
    <cellStyle name="쉼표 [0] 68 4 3 2" xfId="19246"/>
    <cellStyle name="쉼표 [0] 68 4 4" xfId="11409"/>
    <cellStyle name="쉼표 [0] 68 4 5" xfId="22868"/>
    <cellStyle name="쉼표 [0] 68 5" xfId="7103"/>
    <cellStyle name="쉼표 [0] 68 5 2" xfId="20146"/>
    <cellStyle name="쉼표 [0] 68 5 3" xfId="15489"/>
    <cellStyle name="쉼표 [0] 68 6" xfId="9090"/>
    <cellStyle name="쉼표 [0] 68 6 2" xfId="15490"/>
    <cellStyle name="쉼표 [0] 68 7" xfId="18385"/>
    <cellStyle name="쉼표 [0] 68 8" xfId="10548"/>
    <cellStyle name="쉼표 [0] 68 9" xfId="22007"/>
    <cellStyle name="쉼표 [0] 69" xfId="5041"/>
    <cellStyle name="쉼표 [0] 69 2" xfId="5668"/>
    <cellStyle name="쉼표 [0] 69 2 2" xfId="6530"/>
    <cellStyle name="쉼표 [0] 69 2 2 2" xfId="8252"/>
    <cellStyle name="쉼표 [0] 69 2 2 2 2" xfId="21295"/>
    <cellStyle name="쉼표 [0] 69 2 2 3" xfId="9098"/>
    <cellStyle name="쉼표 [0] 69 2 2 3 2" xfId="19534"/>
    <cellStyle name="쉼표 [0] 69 2 2 4" xfId="11697"/>
    <cellStyle name="쉼표 [0] 69 2 2 5" xfId="23156"/>
    <cellStyle name="쉼표 [0] 69 2 3" xfId="7391"/>
    <cellStyle name="쉼표 [0] 69 2 3 2" xfId="20434"/>
    <cellStyle name="쉼표 [0] 69 2 4" xfId="9097"/>
    <cellStyle name="쉼표 [0] 69 2 4 2" xfId="18673"/>
    <cellStyle name="쉼표 [0] 69 2 5" xfId="10836"/>
    <cellStyle name="쉼표 [0] 69 2 6" xfId="22295"/>
    <cellStyle name="쉼표 [0] 69 3" xfId="5956"/>
    <cellStyle name="쉼표 [0] 69 3 2" xfId="6817"/>
    <cellStyle name="쉼표 [0] 69 3 2 2" xfId="8539"/>
    <cellStyle name="쉼표 [0] 69 3 2 2 2" xfId="21582"/>
    <cellStyle name="쉼표 [0] 69 3 2 3" xfId="9100"/>
    <cellStyle name="쉼표 [0] 69 3 2 3 2" xfId="19821"/>
    <cellStyle name="쉼표 [0] 69 3 2 4" xfId="11984"/>
    <cellStyle name="쉼표 [0] 69 3 2 5" xfId="23443"/>
    <cellStyle name="쉼표 [0] 69 3 3" xfId="7678"/>
    <cellStyle name="쉼표 [0] 69 3 3 2" xfId="20721"/>
    <cellStyle name="쉼표 [0] 69 3 4" xfId="9099"/>
    <cellStyle name="쉼표 [0] 69 3 4 2" xfId="18960"/>
    <cellStyle name="쉼표 [0] 69 3 5" xfId="11123"/>
    <cellStyle name="쉼표 [0] 69 3 6" xfId="22582"/>
    <cellStyle name="쉼표 [0] 69 4" xfId="6243"/>
    <cellStyle name="쉼표 [0] 69 4 2" xfId="7965"/>
    <cellStyle name="쉼표 [0] 69 4 2 2" xfId="21008"/>
    <cellStyle name="쉼표 [0] 69 4 3" xfId="9101"/>
    <cellStyle name="쉼표 [0] 69 4 3 2" xfId="19247"/>
    <cellStyle name="쉼표 [0] 69 4 4" xfId="11410"/>
    <cellStyle name="쉼표 [0] 69 4 5" xfId="22869"/>
    <cellStyle name="쉼표 [0] 69 5" xfId="7104"/>
    <cellStyle name="쉼표 [0] 69 5 2" xfId="20147"/>
    <cellStyle name="쉼표 [0] 69 5 3" xfId="15491"/>
    <cellStyle name="쉼표 [0] 69 6" xfId="9096"/>
    <cellStyle name="쉼표 [0] 69 6 2" xfId="15492"/>
    <cellStyle name="쉼표 [0] 69 7" xfId="18386"/>
    <cellStyle name="쉼표 [0] 69 8" xfId="10549"/>
    <cellStyle name="쉼표 [0] 69 9" xfId="22008"/>
    <cellStyle name="쉼표 [0] 7" xfId="597"/>
    <cellStyle name="쉼표 [0] 7 2" xfId="598"/>
    <cellStyle name="쉼표 [0] 7 2 2" xfId="15493"/>
    <cellStyle name="쉼표 [0] 7 2 2 2" xfId="15494"/>
    <cellStyle name="쉼표 [0] 7 2 2 3" xfId="15495"/>
    <cellStyle name="쉼표 [0] 7 2 3" xfId="15496"/>
    <cellStyle name="쉼표 [0] 7 2 4" xfId="15497"/>
    <cellStyle name="쉼표 [0] 7 2 5" xfId="15498"/>
    <cellStyle name="쉼표 [0] 7 3" xfId="599"/>
    <cellStyle name="쉼표 [0] 7 3 2" xfId="15499"/>
    <cellStyle name="쉼표 [0] 7 3 3" xfId="15500"/>
    <cellStyle name="쉼표 [0] 7 4" xfId="3888"/>
    <cellStyle name="쉼표 [0] 7 4 2" xfId="15501"/>
    <cellStyle name="쉼표 [0] 7 4 2 2" xfId="15502"/>
    <cellStyle name="쉼표 [0] 7 4 3" xfId="15503"/>
    <cellStyle name="쉼표 [0] 7 4 3 2" xfId="15504"/>
    <cellStyle name="쉼표 [0] 7 5" xfId="3887"/>
    <cellStyle name="쉼표 [0] 7 5 2" xfId="15505"/>
    <cellStyle name="쉼표 [0] 7 5 3" xfId="15506"/>
    <cellStyle name="쉼표 [0] 7 6" xfId="5042"/>
    <cellStyle name="쉼표 [0] 7 6 2" xfId="15507"/>
    <cellStyle name="쉼표 [0] 7 7" xfId="15508"/>
    <cellStyle name="쉼표 [0] 7_012_보건및사회보장" xfId="3889"/>
    <cellStyle name="쉼표 [0] 70" xfId="5043"/>
    <cellStyle name="쉼표 [0] 70 2" xfId="5669"/>
    <cellStyle name="쉼표 [0] 70 2 2" xfId="6531"/>
    <cellStyle name="쉼표 [0] 70 2 2 2" xfId="8253"/>
    <cellStyle name="쉼표 [0] 70 2 2 2 2" xfId="21296"/>
    <cellStyle name="쉼표 [0] 70 2 2 3" xfId="9104"/>
    <cellStyle name="쉼표 [0] 70 2 2 3 2" xfId="19535"/>
    <cellStyle name="쉼표 [0] 70 2 2 4" xfId="11698"/>
    <cellStyle name="쉼표 [0] 70 2 2 5" xfId="23157"/>
    <cellStyle name="쉼표 [0] 70 2 3" xfId="7392"/>
    <cellStyle name="쉼표 [0] 70 2 3 2" xfId="20435"/>
    <cellStyle name="쉼표 [0] 70 2 4" xfId="9103"/>
    <cellStyle name="쉼표 [0] 70 2 4 2" xfId="18674"/>
    <cellStyle name="쉼표 [0] 70 2 5" xfId="10837"/>
    <cellStyle name="쉼표 [0] 70 2 6" xfId="22296"/>
    <cellStyle name="쉼표 [0] 70 3" xfId="5957"/>
    <cellStyle name="쉼표 [0] 70 3 2" xfId="6818"/>
    <cellStyle name="쉼표 [0] 70 3 2 2" xfId="8540"/>
    <cellStyle name="쉼표 [0] 70 3 2 2 2" xfId="21583"/>
    <cellStyle name="쉼표 [0] 70 3 2 3" xfId="9106"/>
    <cellStyle name="쉼표 [0] 70 3 2 3 2" xfId="19822"/>
    <cellStyle name="쉼표 [0] 70 3 2 4" xfId="11985"/>
    <cellStyle name="쉼표 [0] 70 3 2 5" xfId="23444"/>
    <cellStyle name="쉼표 [0] 70 3 3" xfId="7679"/>
    <cellStyle name="쉼표 [0] 70 3 3 2" xfId="20722"/>
    <cellStyle name="쉼표 [0] 70 3 4" xfId="9105"/>
    <cellStyle name="쉼표 [0] 70 3 4 2" xfId="18961"/>
    <cellStyle name="쉼표 [0] 70 3 5" xfId="11124"/>
    <cellStyle name="쉼표 [0] 70 3 6" xfId="22583"/>
    <cellStyle name="쉼표 [0] 70 4" xfId="6244"/>
    <cellStyle name="쉼표 [0] 70 4 2" xfId="7966"/>
    <cellStyle name="쉼표 [0] 70 4 2 2" xfId="21009"/>
    <cellStyle name="쉼표 [0] 70 4 3" xfId="9107"/>
    <cellStyle name="쉼표 [0] 70 4 3 2" xfId="19248"/>
    <cellStyle name="쉼표 [0] 70 4 4" xfId="11411"/>
    <cellStyle name="쉼표 [0] 70 4 5" xfId="22870"/>
    <cellStyle name="쉼표 [0] 70 5" xfId="7105"/>
    <cellStyle name="쉼표 [0] 70 5 2" xfId="20148"/>
    <cellStyle name="쉼표 [0] 70 5 3" xfId="15509"/>
    <cellStyle name="쉼표 [0] 70 6" xfId="9102"/>
    <cellStyle name="쉼표 [0] 70 6 2" xfId="15510"/>
    <cellStyle name="쉼표 [0] 70 7" xfId="18387"/>
    <cellStyle name="쉼표 [0] 70 8" xfId="10550"/>
    <cellStyle name="쉼표 [0] 70 9" xfId="22009"/>
    <cellStyle name="쉼표 [0] 71" xfId="5044"/>
    <cellStyle name="쉼표 [0] 71 2" xfId="5670"/>
    <cellStyle name="쉼표 [0] 71 2 2" xfId="6532"/>
    <cellStyle name="쉼표 [0] 71 2 2 2" xfId="8254"/>
    <cellStyle name="쉼표 [0] 71 2 2 2 2" xfId="21297"/>
    <cellStyle name="쉼표 [0] 71 2 2 3" xfId="9110"/>
    <cellStyle name="쉼표 [0] 71 2 2 3 2" xfId="19536"/>
    <cellStyle name="쉼표 [0] 71 2 2 4" xfId="11699"/>
    <cellStyle name="쉼표 [0] 71 2 2 5" xfId="23158"/>
    <cellStyle name="쉼표 [0] 71 2 3" xfId="7393"/>
    <cellStyle name="쉼표 [0] 71 2 3 2" xfId="20436"/>
    <cellStyle name="쉼표 [0] 71 2 4" xfId="9109"/>
    <cellStyle name="쉼표 [0] 71 2 4 2" xfId="18675"/>
    <cellStyle name="쉼표 [0] 71 2 5" xfId="10838"/>
    <cellStyle name="쉼표 [0] 71 2 6" xfId="22297"/>
    <cellStyle name="쉼표 [0] 71 3" xfId="5958"/>
    <cellStyle name="쉼표 [0] 71 3 2" xfId="6819"/>
    <cellStyle name="쉼표 [0] 71 3 2 2" xfId="8541"/>
    <cellStyle name="쉼표 [0] 71 3 2 2 2" xfId="21584"/>
    <cellStyle name="쉼표 [0] 71 3 2 3" xfId="9112"/>
    <cellStyle name="쉼표 [0] 71 3 2 3 2" xfId="19823"/>
    <cellStyle name="쉼표 [0] 71 3 2 4" xfId="11986"/>
    <cellStyle name="쉼표 [0] 71 3 2 5" xfId="23445"/>
    <cellStyle name="쉼표 [0] 71 3 3" xfId="7680"/>
    <cellStyle name="쉼표 [0] 71 3 3 2" xfId="20723"/>
    <cellStyle name="쉼표 [0] 71 3 4" xfId="9111"/>
    <cellStyle name="쉼표 [0] 71 3 4 2" xfId="18962"/>
    <cellStyle name="쉼표 [0] 71 3 5" xfId="11125"/>
    <cellStyle name="쉼표 [0] 71 3 6" xfId="22584"/>
    <cellStyle name="쉼표 [0] 71 4" xfId="6245"/>
    <cellStyle name="쉼표 [0] 71 4 2" xfId="7967"/>
    <cellStyle name="쉼표 [0] 71 4 2 2" xfId="21010"/>
    <cellStyle name="쉼표 [0] 71 4 3" xfId="9113"/>
    <cellStyle name="쉼표 [0] 71 4 3 2" xfId="19249"/>
    <cellStyle name="쉼표 [0] 71 4 4" xfId="11412"/>
    <cellStyle name="쉼표 [0] 71 4 5" xfId="22871"/>
    <cellStyle name="쉼표 [0] 71 5" xfId="7106"/>
    <cellStyle name="쉼표 [0] 71 5 2" xfId="20149"/>
    <cellStyle name="쉼표 [0] 71 5 3" xfId="15511"/>
    <cellStyle name="쉼표 [0] 71 6" xfId="9108"/>
    <cellStyle name="쉼표 [0] 71 6 2" xfId="15512"/>
    <cellStyle name="쉼표 [0] 71 7" xfId="18388"/>
    <cellStyle name="쉼표 [0] 71 8" xfId="10551"/>
    <cellStyle name="쉼표 [0] 71 9" xfId="22010"/>
    <cellStyle name="쉼표 [0] 72" xfId="5045"/>
    <cellStyle name="쉼표 [0] 72 2" xfId="5671"/>
    <cellStyle name="쉼표 [0] 72 2 2" xfId="6533"/>
    <cellStyle name="쉼표 [0] 72 2 2 2" xfId="8255"/>
    <cellStyle name="쉼표 [0] 72 2 2 2 2" xfId="21298"/>
    <cellStyle name="쉼표 [0] 72 2 2 3" xfId="9116"/>
    <cellStyle name="쉼표 [0] 72 2 2 3 2" xfId="19537"/>
    <cellStyle name="쉼표 [0] 72 2 2 4" xfId="11700"/>
    <cellStyle name="쉼표 [0] 72 2 2 5" xfId="23159"/>
    <cellStyle name="쉼표 [0] 72 2 3" xfId="7394"/>
    <cellStyle name="쉼표 [0] 72 2 3 2" xfId="20437"/>
    <cellStyle name="쉼표 [0] 72 2 4" xfId="9115"/>
    <cellStyle name="쉼표 [0] 72 2 4 2" xfId="18676"/>
    <cellStyle name="쉼표 [0] 72 2 5" xfId="10839"/>
    <cellStyle name="쉼표 [0] 72 2 6" xfId="22298"/>
    <cellStyle name="쉼표 [0] 72 3" xfId="5959"/>
    <cellStyle name="쉼표 [0] 72 3 2" xfId="6820"/>
    <cellStyle name="쉼표 [0] 72 3 2 2" xfId="8542"/>
    <cellStyle name="쉼표 [0] 72 3 2 2 2" xfId="21585"/>
    <cellStyle name="쉼표 [0] 72 3 2 3" xfId="9118"/>
    <cellStyle name="쉼표 [0] 72 3 2 3 2" xfId="19824"/>
    <cellStyle name="쉼표 [0] 72 3 2 4" xfId="11987"/>
    <cellStyle name="쉼표 [0] 72 3 2 5" xfId="23446"/>
    <cellStyle name="쉼표 [0] 72 3 3" xfId="7681"/>
    <cellStyle name="쉼표 [0] 72 3 3 2" xfId="20724"/>
    <cellStyle name="쉼표 [0] 72 3 4" xfId="9117"/>
    <cellStyle name="쉼표 [0] 72 3 4 2" xfId="18963"/>
    <cellStyle name="쉼표 [0] 72 3 5" xfId="11126"/>
    <cellStyle name="쉼표 [0] 72 3 6" xfId="22585"/>
    <cellStyle name="쉼표 [0] 72 4" xfId="6246"/>
    <cellStyle name="쉼표 [0] 72 4 2" xfId="7968"/>
    <cellStyle name="쉼표 [0] 72 4 2 2" xfId="21011"/>
    <cellStyle name="쉼표 [0] 72 4 3" xfId="9119"/>
    <cellStyle name="쉼표 [0] 72 4 3 2" xfId="19250"/>
    <cellStyle name="쉼표 [0] 72 4 4" xfId="11413"/>
    <cellStyle name="쉼표 [0] 72 4 5" xfId="22872"/>
    <cellStyle name="쉼표 [0] 72 5" xfId="7107"/>
    <cellStyle name="쉼표 [0] 72 5 2" xfId="20150"/>
    <cellStyle name="쉼표 [0] 72 5 3" xfId="15513"/>
    <cellStyle name="쉼표 [0] 72 6" xfId="9114"/>
    <cellStyle name="쉼표 [0] 72 6 2" xfId="15514"/>
    <cellStyle name="쉼표 [0] 72 7" xfId="18389"/>
    <cellStyle name="쉼표 [0] 72 8" xfId="10552"/>
    <cellStyle name="쉼표 [0] 72 9" xfId="22011"/>
    <cellStyle name="쉼표 [0] 73" xfId="5046"/>
    <cellStyle name="쉼표 [0] 73 2" xfId="5672"/>
    <cellStyle name="쉼표 [0] 73 2 2" xfId="6534"/>
    <cellStyle name="쉼표 [0] 73 2 2 2" xfId="8256"/>
    <cellStyle name="쉼표 [0] 73 2 2 2 2" xfId="21299"/>
    <cellStyle name="쉼표 [0] 73 2 2 3" xfId="9122"/>
    <cellStyle name="쉼표 [0] 73 2 2 3 2" xfId="19538"/>
    <cellStyle name="쉼표 [0] 73 2 2 4" xfId="11701"/>
    <cellStyle name="쉼표 [0] 73 2 2 5" xfId="23160"/>
    <cellStyle name="쉼표 [0] 73 2 3" xfId="7395"/>
    <cellStyle name="쉼표 [0] 73 2 3 2" xfId="20438"/>
    <cellStyle name="쉼표 [0] 73 2 4" xfId="9121"/>
    <cellStyle name="쉼표 [0] 73 2 4 2" xfId="18677"/>
    <cellStyle name="쉼표 [0] 73 2 5" xfId="10840"/>
    <cellStyle name="쉼표 [0] 73 2 6" xfId="22299"/>
    <cellStyle name="쉼표 [0] 73 3" xfId="5960"/>
    <cellStyle name="쉼표 [0] 73 3 2" xfId="6821"/>
    <cellStyle name="쉼표 [0] 73 3 2 2" xfId="8543"/>
    <cellStyle name="쉼표 [0] 73 3 2 2 2" xfId="21586"/>
    <cellStyle name="쉼표 [0] 73 3 2 3" xfId="9124"/>
    <cellStyle name="쉼표 [0] 73 3 2 3 2" xfId="19825"/>
    <cellStyle name="쉼표 [0] 73 3 2 4" xfId="11988"/>
    <cellStyle name="쉼표 [0] 73 3 2 5" xfId="23447"/>
    <cellStyle name="쉼표 [0] 73 3 3" xfId="7682"/>
    <cellStyle name="쉼표 [0] 73 3 3 2" xfId="20725"/>
    <cellStyle name="쉼표 [0] 73 3 4" xfId="9123"/>
    <cellStyle name="쉼표 [0] 73 3 4 2" xfId="18964"/>
    <cellStyle name="쉼표 [0] 73 3 5" xfId="11127"/>
    <cellStyle name="쉼표 [0] 73 3 6" xfId="22586"/>
    <cellStyle name="쉼표 [0] 73 4" xfId="6247"/>
    <cellStyle name="쉼표 [0] 73 4 2" xfId="7969"/>
    <cellStyle name="쉼표 [0] 73 4 2 2" xfId="21012"/>
    <cellStyle name="쉼표 [0] 73 4 3" xfId="9125"/>
    <cellStyle name="쉼표 [0] 73 4 3 2" xfId="19251"/>
    <cellStyle name="쉼표 [0] 73 4 4" xfId="11414"/>
    <cellStyle name="쉼표 [0] 73 4 5" xfId="22873"/>
    <cellStyle name="쉼표 [0] 73 5" xfId="7108"/>
    <cellStyle name="쉼표 [0] 73 5 2" xfId="20151"/>
    <cellStyle name="쉼표 [0] 73 6" xfId="9120"/>
    <cellStyle name="쉼표 [0] 73 6 2" xfId="18390"/>
    <cellStyle name="쉼표 [0] 73 7" xfId="10553"/>
    <cellStyle name="쉼표 [0] 73 8" xfId="22012"/>
    <cellStyle name="쉼표 [0] 74" xfId="5047"/>
    <cellStyle name="쉼표 [0] 74 2" xfId="5673"/>
    <cellStyle name="쉼표 [0] 74 2 2" xfId="6535"/>
    <cellStyle name="쉼표 [0] 74 2 2 2" xfId="8257"/>
    <cellStyle name="쉼표 [0] 74 2 2 2 2" xfId="21300"/>
    <cellStyle name="쉼표 [0] 74 2 2 3" xfId="9128"/>
    <cellStyle name="쉼표 [0] 74 2 2 3 2" xfId="19539"/>
    <cellStyle name="쉼표 [0] 74 2 2 4" xfId="11702"/>
    <cellStyle name="쉼표 [0] 74 2 2 5" xfId="23161"/>
    <cellStyle name="쉼표 [0] 74 2 3" xfId="7396"/>
    <cellStyle name="쉼표 [0] 74 2 3 2" xfId="20439"/>
    <cellStyle name="쉼표 [0] 74 2 4" xfId="9127"/>
    <cellStyle name="쉼표 [0] 74 2 4 2" xfId="18678"/>
    <cellStyle name="쉼표 [0] 74 2 5" xfId="10841"/>
    <cellStyle name="쉼표 [0] 74 2 6" xfId="22300"/>
    <cellStyle name="쉼표 [0] 74 3" xfId="5961"/>
    <cellStyle name="쉼표 [0] 74 3 2" xfId="6822"/>
    <cellStyle name="쉼표 [0] 74 3 2 2" xfId="8544"/>
    <cellStyle name="쉼표 [0] 74 3 2 2 2" xfId="21587"/>
    <cellStyle name="쉼표 [0] 74 3 2 3" xfId="9130"/>
    <cellStyle name="쉼표 [0] 74 3 2 3 2" xfId="19826"/>
    <cellStyle name="쉼표 [0] 74 3 2 4" xfId="11989"/>
    <cellStyle name="쉼표 [0] 74 3 2 5" xfId="23448"/>
    <cellStyle name="쉼표 [0] 74 3 3" xfId="7683"/>
    <cellStyle name="쉼표 [0] 74 3 3 2" xfId="20726"/>
    <cellStyle name="쉼표 [0] 74 3 4" xfId="9129"/>
    <cellStyle name="쉼표 [0] 74 3 4 2" xfId="18965"/>
    <cellStyle name="쉼표 [0] 74 3 5" xfId="11128"/>
    <cellStyle name="쉼표 [0] 74 3 6" xfId="22587"/>
    <cellStyle name="쉼표 [0] 74 4" xfId="6248"/>
    <cellStyle name="쉼표 [0] 74 4 2" xfId="7970"/>
    <cellStyle name="쉼표 [0] 74 4 2 2" xfId="21013"/>
    <cellStyle name="쉼표 [0] 74 4 3" xfId="9131"/>
    <cellStyle name="쉼표 [0] 74 4 3 2" xfId="19252"/>
    <cellStyle name="쉼표 [0] 74 4 4" xfId="11415"/>
    <cellStyle name="쉼표 [0] 74 4 5" xfId="22874"/>
    <cellStyle name="쉼표 [0] 74 5" xfId="7109"/>
    <cellStyle name="쉼표 [0] 74 5 2" xfId="20152"/>
    <cellStyle name="쉼표 [0] 74 6" xfId="9126"/>
    <cellStyle name="쉼표 [0] 74 6 2" xfId="18391"/>
    <cellStyle name="쉼표 [0] 74 7" xfId="10554"/>
    <cellStyle name="쉼표 [0] 74 8" xfId="22013"/>
    <cellStyle name="쉼표 [0] 75" xfId="600"/>
    <cellStyle name="쉼표 [0] 75 2" xfId="15515"/>
    <cellStyle name="쉼표 [0] 75 2 2" xfId="15516"/>
    <cellStyle name="쉼표 [0] 75 2 3" xfId="15517"/>
    <cellStyle name="쉼표 [0] 75 3" xfId="15518"/>
    <cellStyle name="쉼표 [0] 75 3 2" xfId="15519"/>
    <cellStyle name="쉼표 [0] 75 4" xfId="15520"/>
    <cellStyle name="쉼표 [0] 75 5" xfId="15521"/>
    <cellStyle name="쉼표 [0] 76" xfId="601"/>
    <cellStyle name="쉼표 [0] 76 2" xfId="15522"/>
    <cellStyle name="쉼표 [0] 76 2 2" xfId="15523"/>
    <cellStyle name="쉼표 [0] 76 2 3" xfId="15524"/>
    <cellStyle name="쉼표 [0] 76 3" xfId="15525"/>
    <cellStyle name="쉼표 [0] 76 3 2" xfId="15526"/>
    <cellStyle name="쉼표 [0] 76 4" xfId="15527"/>
    <cellStyle name="쉼표 [0] 76 5" xfId="15528"/>
    <cellStyle name="쉼표 [0] 77" xfId="5048"/>
    <cellStyle name="쉼표 [0] 77 2" xfId="5674"/>
    <cellStyle name="쉼표 [0] 77 2 2" xfId="6536"/>
    <cellStyle name="쉼표 [0] 77 2 2 2" xfId="8258"/>
    <cellStyle name="쉼표 [0] 77 2 2 2 2" xfId="21301"/>
    <cellStyle name="쉼표 [0] 77 2 2 3" xfId="9134"/>
    <cellStyle name="쉼표 [0] 77 2 2 3 2" xfId="19540"/>
    <cellStyle name="쉼표 [0] 77 2 2 4" xfId="11703"/>
    <cellStyle name="쉼표 [0] 77 2 2 5" xfId="23162"/>
    <cellStyle name="쉼표 [0] 77 2 3" xfId="7397"/>
    <cellStyle name="쉼표 [0] 77 2 3 2" xfId="20440"/>
    <cellStyle name="쉼표 [0] 77 2 4" xfId="9133"/>
    <cellStyle name="쉼표 [0] 77 2 4 2" xfId="18679"/>
    <cellStyle name="쉼표 [0] 77 2 5" xfId="10842"/>
    <cellStyle name="쉼표 [0] 77 2 6" xfId="22301"/>
    <cellStyle name="쉼표 [0] 77 3" xfId="5962"/>
    <cellStyle name="쉼표 [0] 77 3 2" xfId="6823"/>
    <cellStyle name="쉼표 [0] 77 3 2 2" xfId="8545"/>
    <cellStyle name="쉼표 [0] 77 3 2 2 2" xfId="21588"/>
    <cellStyle name="쉼표 [0] 77 3 2 3" xfId="9136"/>
    <cellStyle name="쉼표 [0] 77 3 2 3 2" xfId="19827"/>
    <cellStyle name="쉼표 [0] 77 3 2 4" xfId="11990"/>
    <cellStyle name="쉼표 [0] 77 3 2 5" xfId="23449"/>
    <cellStyle name="쉼표 [0] 77 3 3" xfId="7684"/>
    <cellStyle name="쉼표 [0] 77 3 3 2" xfId="20727"/>
    <cellStyle name="쉼표 [0] 77 3 4" xfId="9135"/>
    <cellStyle name="쉼표 [0] 77 3 4 2" xfId="18966"/>
    <cellStyle name="쉼표 [0] 77 3 5" xfId="11129"/>
    <cellStyle name="쉼표 [0] 77 3 6" xfId="22588"/>
    <cellStyle name="쉼표 [0] 77 4" xfId="6249"/>
    <cellStyle name="쉼표 [0] 77 4 2" xfId="7971"/>
    <cellStyle name="쉼표 [0] 77 4 2 2" xfId="21014"/>
    <cellStyle name="쉼표 [0] 77 4 3" xfId="9137"/>
    <cellStyle name="쉼표 [0] 77 4 3 2" xfId="19253"/>
    <cellStyle name="쉼표 [0] 77 4 4" xfId="11416"/>
    <cellStyle name="쉼표 [0] 77 4 5" xfId="22875"/>
    <cellStyle name="쉼표 [0] 77 5" xfId="7110"/>
    <cellStyle name="쉼표 [0] 77 5 2" xfId="20153"/>
    <cellStyle name="쉼표 [0] 77 6" xfId="9132"/>
    <cellStyle name="쉼표 [0] 77 6 2" xfId="18392"/>
    <cellStyle name="쉼표 [0] 77 7" xfId="10555"/>
    <cellStyle name="쉼표 [0] 77 8" xfId="22014"/>
    <cellStyle name="쉼표 [0] 78" xfId="602"/>
    <cellStyle name="쉼표 [0] 78 2" xfId="15529"/>
    <cellStyle name="쉼표 [0] 78 2 2" xfId="15530"/>
    <cellStyle name="쉼표 [0] 78 2 3" xfId="15531"/>
    <cellStyle name="쉼표 [0] 78 3" xfId="15532"/>
    <cellStyle name="쉼표 [0] 78 3 2" xfId="15533"/>
    <cellStyle name="쉼표 [0] 78 4" xfId="15534"/>
    <cellStyle name="쉼표 [0] 78 5" xfId="15535"/>
    <cellStyle name="쉼표 [0] 79" xfId="603"/>
    <cellStyle name="쉼표 [0] 79 2" xfId="15536"/>
    <cellStyle name="쉼표 [0] 79 2 2" xfId="15537"/>
    <cellStyle name="쉼표 [0] 79 2 3" xfId="15538"/>
    <cellStyle name="쉼표 [0] 79 3" xfId="15539"/>
    <cellStyle name="쉼표 [0] 79 4" xfId="15540"/>
    <cellStyle name="쉼표 [0] 8" xfId="604"/>
    <cellStyle name="쉼표 [0] 8 2" xfId="605"/>
    <cellStyle name="쉼표 [0] 8 2 2" xfId="5049"/>
    <cellStyle name="쉼표 [0] 8 3" xfId="3890"/>
    <cellStyle name="쉼표 [0] 8 3 2" xfId="15541"/>
    <cellStyle name="쉼표 [0] 8 3 2 2" xfId="15542"/>
    <cellStyle name="쉼표 [0] 8 3 2 3" xfId="15543"/>
    <cellStyle name="쉼표 [0] 8 3 3" xfId="15544"/>
    <cellStyle name="쉼표 [0] 8 3 4" xfId="15545"/>
    <cellStyle name="쉼표 [0] 8 4" xfId="5050"/>
    <cellStyle name="쉼표 [0] 8 5" xfId="15546"/>
    <cellStyle name="쉼표 [0] 8_010_주택건설" xfId="3891"/>
    <cellStyle name="쉼표 [0] 80" xfId="606"/>
    <cellStyle name="쉼표 [0] 80 2" xfId="15547"/>
    <cellStyle name="쉼표 [0] 80 2 2" xfId="15548"/>
    <cellStyle name="쉼표 [0] 80 2 3" xfId="15549"/>
    <cellStyle name="쉼표 [0] 80 3" xfId="15550"/>
    <cellStyle name="쉼표 [0] 80 4" xfId="15551"/>
    <cellStyle name="쉼표 [0] 81" xfId="607"/>
    <cellStyle name="쉼표 [0] 81 2" xfId="15552"/>
    <cellStyle name="쉼표 [0] 81 2 2" xfId="15553"/>
    <cellStyle name="쉼표 [0] 81 2 3" xfId="15554"/>
    <cellStyle name="쉼표 [0] 81 3" xfId="15555"/>
    <cellStyle name="쉼표 [0] 81 4" xfId="15556"/>
    <cellStyle name="쉼표 [0] 82" xfId="608"/>
    <cellStyle name="쉼표 [0] 82 2" xfId="15557"/>
    <cellStyle name="쉼표 [0] 82 2 2" xfId="15558"/>
    <cellStyle name="쉼표 [0] 82 2 3" xfId="15559"/>
    <cellStyle name="쉼표 [0] 82 3" xfId="15560"/>
    <cellStyle name="쉼표 [0] 82 4" xfId="15561"/>
    <cellStyle name="쉼표 [0] 83" xfId="5051"/>
    <cellStyle name="쉼표 [0] 83 2" xfId="5675"/>
    <cellStyle name="쉼표 [0] 83 2 2" xfId="6537"/>
    <cellStyle name="쉼표 [0] 83 2 2 2" xfId="8259"/>
    <cellStyle name="쉼표 [0] 83 2 2 2 2" xfId="21302"/>
    <cellStyle name="쉼표 [0] 83 2 2 3" xfId="9140"/>
    <cellStyle name="쉼표 [0] 83 2 2 3 2" xfId="19541"/>
    <cellStyle name="쉼표 [0] 83 2 2 4" xfId="11704"/>
    <cellStyle name="쉼표 [0] 83 2 2 5" xfId="23163"/>
    <cellStyle name="쉼표 [0] 83 2 3" xfId="7398"/>
    <cellStyle name="쉼표 [0] 83 2 3 2" xfId="20441"/>
    <cellStyle name="쉼표 [0] 83 2 4" xfId="9139"/>
    <cellStyle name="쉼표 [0] 83 2 4 2" xfId="18680"/>
    <cellStyle name="쉼표 [0] 83 2 5" xfId="10843"/>
    <cellStyle name="쉼표 [0] 83 2 6" xfId="22302"/>
    <cellStyle name="쉼표 [0] 83 3" xfId="5963"/>
    <cellStyle name="쉼표 [0] 83 3 2" xfId="6824"/>
    <cellStyle name="쉼표 [0] 83 3 2 2" xfId="8546"/>
    <cellStyle name="쉼표 [0] 83 3 2 2 2" xfId="21589"/>
    <cellStyle name="쉼표 [0] 83 3 2 3" xfId="9142"/>
    <cellStyle name="쉼표 [0] 83 3 2 3 2" xfId="19828"/>
    <cellStyle name="쉼표 [0] 83 3 2 4" xfId="11991"/>
    <cellStyle name="쉼표 [0] 83 3 2 5" xfId="23450"/>
    <cellStyle name="쉼표 [0] 83 3 3" xfId="7685"/>
    <cellStyle name="쉼표 [0] 83 3 3 2" xfId="20728"/>
    <cellStyle name="쉼표 [0] 83 3 4" xfId="9141"/>
    <cellStyle name="쉼표 [0] 83 3 4 2" xfId="18967"/>
    <cellStyle name="쉼표 [0] 83 3 5" xfId="11130"/>
    <cellStyle name="쉼표 [0] 83 3 6" xfId="22589"/>
    <cellStyle name="쉼표 [0] 83 4" xfId="6250"/>
    <cellStyle name="쉼표 [0] 83 4 2" xfId="7972"/>
    <cellStyle name="쉼표 [0] 83 4 2 2" xfId="21015"/>
    <cellStyle name="쉼표 [0] 83 4 3" xfId="9143"/>
    <cellStyle name="쉼표 [0] 83 4 3 2" xfId="19254"/>
    <cellStyle name="쉼표 [0] 83 4 4" xfId="11417"/>
    <cellStyle name="쉼표 [0] 83 4 5" xfId="22876"/>
    <cellStyle name="쉼표 [0] 83 5" xfId="7111"/>
    <cellStyle name="쉼표 [0] 83 5 2" xfId="20154"/>
    <cellStyle name="쉼표 [0] 83 6" xfId="9138"/>
    <cellStyle name="쉼표 [0] 83 6 2" xfId="18393"/>
    <cellStyle name="쉼표 [0] 83 7" xfId="10556"/>
    <cellStyle name="쉼표 [0] 83 8" xfId="22015"/>
    <cellStyle name="쉼표 [0] 84" xfId="609"/>
    <cellStyle name="쉼표 [0] 85" xfId="610"/>
    <cellStyle name="쉼표 [0] 85 2" xfId="15562"/>
    <cellStyle name="쉼표 [0] 85 2 2" xfId="15563"/>
    <cellStyle name="쉼표 [0] 85 2 3" xfId="15564"/>
    <cellStyle name="쉼표 [0] 85 3" xfId="15565"/>
    <cellStyle name="쉼표 [0] 85 4" xfId="15566"/>
    <cellStyle name="쉼표 [0] 86" xfId="5052"/>
    <cellStyle name="쉼표 [0] 86 2" xfId="5676"/>
    <cellStyle name="쉼표 [0] 86 2 2" xfId="6538"/>
    <cellStyle name="쉼표 [0] 86 2 2 2" xfId="8260"/>
    <cellStyle name="쉼표 [0] 86 2 2 2 2" xfId="21303"/>
    <cellStyle name="쉼표 [0] 86 2 2 3" xfId="9146"/>
    <cellStyle name="쉼표 [0] 86 2 2 3 2" xfId="19542"/>
    <cellStyle name="쉼표 [0] 86 2 2 4" xfId="11705"/>
    <cellStyle name="쉼표 [0] 86 2 2 5" xfId="23164"/>
    <cellStyle name="쉼표 [0] 86 2 3" xfId="7399"/>
    <cellStyle name="쉼표 [0] 86 2 3 2" xfId="20442"/>
    <cellStyle name="쉼표 [0] 86 2 4" xfId="9145"/>
    <cellStyle name="쉼표 [0] 86 2 4 2" xfId="18681"/>
    <cellStyle name="쉼표 [0] 86 2 5" xfId="10844"/>
    <cellStyle name="쉼표 [0] 86 2 6" xfId="22303"/>
    <cellStyle name="쉼표 [0] 86 3" xfId="5964"/>
    <cellStyle name="쉼표 [0] 86 3 2" xfId="6825"/>
    <cellStyle name="쉼표 [0] 86 3 2 2" xfId="8547"/>
    <cellStyle name="쉼표 [0] 86 3 2 2 2" xfId="21590"/>
    <cellStyle name="쉼표 [0] 86 3 2 3" xfId="9148"/>
    <cellStyle name="쉼표 [0] 86 3 2 3 2" xfId="19829"/>
    <cellStyle name="쉼표 [0] 86 3 2 4" xfId="11992"/>
    <cellStyle name="쉼표 [0] 86 3 2 5" xfId="23451"/>
    <cellStyle name="쉼표 [0] 86 3 3" xfId="7686"/>
    <cellStyle name="쉼표 [0] 86 3 3 2" xfId="20729"/>
    <cellStyle name="쉼표 [0] 86 3 4" xfId="9147"/>
    <cellStyle name="쉼표 [0] 86 3 4 2" xfId="18968"/>
    <cellStyle name="쉼표 [0] 86 3 5" xfId="11131"/>
    <cellStyle name="쉼표 [0] 86 3 6" xfId="22590"/>
    <cellStyle name="쉼표 [0] 86 4" xfId="6251"/>
    <cellStyle name="쉼표 [0] 86 4 2" xfId="7973"/>
    <cellStyle name="쉼표 [0] 86 4 2 2" xfId="21016"/>
    <cellStyle name="쉼표 [0] 86 4 3" xfId="9149"/>
    <cellStyle name="쉼표 [0] 86 4 3 2" xfId="19255"/>
    <cellStyle name="쉼표 [0] 86 4 4" xfId="11418"/>
    <cellStyle name="쉼표 [0] 86 4 5" xfId="22877"/>
    <cellStyle name="쉼표 [0] 86 5" xfId="7112"/>
    <cellStyle name="쉼표 [0] 86 5 2" xfId="20155"/>
    <cellStyle name="쉼표 [0] 86 6" xfId="9144"/>
    <cellStyle name="쉼표 [0] 86 6 2" xfId="18394"/>
    <cellStyle name="쉼표 [0] 86 7" xfId="10557"/>
    <cellStyle name="쉼표 [0] 86 8" xfId="22016"/>
    <cellStyle name="쉼표 [0] 9" xfId="611"/>
    <cellStyle name="쉼표 [0] 9 2" xfId="612"/>
    <cellStyle name="쉼표 [0] 9 2 2" xfId="3892"/>
    <cellStyle name="쉼표 [0] 9 2 2 2" xfId="15567"/>
    <cellStyle name="쉼표 [0] 9 2 2 2 2" xfId="15568"/>
    <cellStyle name="쉼표 [0] 9 2 2 3" xfId="15569"/>
    <cellStyle name="쉼표 [0] 9 2 2 3 2" xfId="15570"/>
    <cellStyle name="쉼표 [0] 9 2 2 4" xfId="15571"/>
    <cellStyle name="쉼표 [0] 9 2 3" xfId="5053"/>
    <cellStyle name="쉼표 [0] 9 2 4" xfId="15572"/>
    <cellStyle name="쉼표 [0] 9 3" xfId="613"/>
    <cellStyle name="쉼표 [0] 9 3 2" xfId="15573"/>
    <cellStyle name="쉼표 [0] 9 3 2 2" xfId="15574"/>
    <cellStyle name="쉼표 [0] 9 3 2 3" xfId="15575"/>
    <cellStyle name="쉼표 [0] 9 3 3" xfId="15576"/>
    <cellStyle name="쉼표 [0] 9 3 4" xfId="15577"/>
    <cellStyle name="쉼표 [0] 9 4" xfId="3893"/>
    <cellStyle name="쉼표 [0] 9 4 2" xfId="15578"/>
    <cellStyle name="쉼표 [0] 9 4 2 2" xfId="15579"/>
    <cellStyle name="쉼표 [0] 9 4 2 2 2" xfId="15580"/>
    <cellStyle name="쉼표 [0] 9 4 2 3" xfId="15581"/>
    <cellStyle name="쉼표 [0] 9 4 3" xfId="15582"/>
    <cellStyle name="쉼표 [0] 9 4 4" xfId="15583"/>
    <cellStyle name="쉼표 [0] 9 4 4 2" xfId="15584"/>
    <cellStyle name="쉼표 [0] 9 5" xfId="5054"/>
    <cellStyle name="쉼표 [0] 9 5 2" xfId="15585"/>
    <cellStyle name="쉼표 [0] 9 5 3" xfId="15586"/>
    <cellStyle name="쉼표 [0] 9 6" xfId="15587"/>
    <cellStyle name="쉼표 [0] 9 6 2" xfId="15588"/>
    <cellStyle name="쉼표 [0] 9 6 3" xfId="15589"/>
    <cellStyle name="쉼표 [0] 9 6 4" xfId="15590"/>
    <cellStyle name="쉼표 [0] 9 7" xfId="15591"/>
    <cellStyle name="쉼표 [0] 9 7 2" xfId="15592"/>
    <cellStyle name="쉼표 [0] 9 8" xfId="15593"/>
    <cellStyle name="쉼표 [0] 9 9" xfId="15594"/>
    <cellStyle name="쉼표 [0] 9_010_주택건설" xfId="3894"/>
    <cellStyle name="쉼표 [0]_12(1). 보건사회보장(저소득 한부모)" xfId="614"/>
    <cellStyle name="쉼표 [0]_12. 보건사회보장" xfId="615"/>
    <cellStyle name="쉼표 [0]_경상북도(20121107)가입자 및 수급자통계" xfId="616"/>
    <cellStyle name="쉼표 [0]_시군자료(집계)" xfId="617"/>
    <cellStyle name="스타일 1" xfId="618"/>
    <cellStyle name="스타일 1 2" xfId="619"/>
    <cellStyle name="스타일 1 2 2" xfId="3896"/>
    <cellStyle name="스타일 1 2 2 2" xfId="15595"/>
    <cellStyle name="스타일 1 2 3" xfId="3897"/>
    <cellStyle name="스타일 1 2 4" xfId="3895"/>
    <cellStyle name="스타일 1 3" xfId="620"/>
    <cellStyle name="안건회계법인" xfId="15596"/>
    <cellStyle name="연결된 셀" xfId="621" builtinId="24" customBuiltin="1"/>
    <cellStyle name="연결된 셀 2" xfId="622"/>
    <cellStyle name="연결된 셀 2 2" xfId="623"/>
    <cellStyle name="연결된 셀 2 2 2" xfId="3899"/>
    <cellStyle name="연결된 셀 2 2 2 2" xfId="3900"/>
    <cellStyle name="연결된 셀 2 2 2 2 2" xfId="15597"/>
    <cellStyle name="연결된 셀 2 2 2 3" xfId="3901"/>
    <cellStyle name="연결된 셀 2 2 2 4" xfId="15598"/>
    <cellStyle name="연결된 셀 2 2 3" xfId="3902"/>
    <cellStyle name="연결된 셀 2 2 3 2" xfId="5055"/>
    <cellStyle name="연결된 셀 2 2 4" xfId="3898"/>
    <cellStyle name="연결된 셀 2 2 4 2" xfId="5056"/>
    <cellStyle name="연결된 셀 2 2 5" xfId="15599"/>
    <cellStyle name="연결된 셀 2 3" xfId="624"/>
    <cellStyle name="연결된 셀 2 3 2" xfId="5057"/>
    <cellStyle name="연결된 셀 2 3 3" xfId="15600"/>
    <cellStyle name="연결된 셀 2 4" xfId="5058"/>
    <cellStyle name="연결된 셀 2 5" xfId="5059"/>
    <cellStyle name="연결된 셀 3" xfId="625"/>
    <cellStyle name="연결된 셀 3 2" xfId="626"/>
    <cellStyle name="연결된 셀 3 2 2" xfId="3904"/>
    <cellStyle name="연결된 셀 3 2 3" xfId="3903"/>
    <cellStyle name="연결된 셀 3 3" xfId="3905"/>
    <cellStyle name="연결된 셀 3 3 2" xfId="15601"/>
    <cellStyle name="연결된 셀 3 4" xfId="5060"/>
    <cellStyle name="연결된 셀 3 4 2" xfId="15602"/>
    <cellStyle name="연결된 셀 3 5" xfId="15603"/>
    <cellStyle name="연결된 셀 3 6" xfId="15604"/>
    <cellStyle name="연결된 셀 3_012_보건및사회보장" xfId="3906"/>
    <cellStyle name="연결된 셀 4" xfId="627"/>
    <cellStyle name="연결된 셀 4 2" xfId="3908"/>
    <cellStyle name="연결된 셀 4 2 2" xfId="5061"/>
    <cellStyle name="연결된 셀 4 3" xfId="3907"/>
    <cellStyle name="연결된 셀 4 3 2" xfId="5062"/>
    <cellStyle name="연결된 셀 4 4" xfId="5063"/>
    <cellStyle name="연결된 셀 4 5" xfId="5064"/>
    <cellStyle name="연결된 셀 5" xfId="927"/>
    <cellStyle name="연결된 셀 5 2" xfId="3910"/>
    <cellStyle name="연결된 셀 5 3" xfId="3911"/>
    <cellStyle name="연결된 셀 5 4" xfId="3909"/>
    <cellStyle name="연결된 셀 5 5" xfId="15605"/>
    <cellStyle name="연결된 셀 5 6" xfId="15606"/>
    <cellStyle name="연결된 셀 6" xfId="5065"/>
    <cellStyle name="연결된 셀 6 2" xfId="15607"/>
    <cellStyle name="연결된 셀 7" xfId="5066"/>
    <cellStyle name="연결된 셀 7 2" xfId="15608"/>
    <cellStyle name="연결된 셀 8" xfId="5067"/>
    <cellStyle name="연결된 셀 9" xfId="5068"/>
    <cellStyle name="요약" xfId="628" builtinId="25" customBuiltin="1"/>
    <cellStyle name="요약 2" xfId="629"/>
    <cellStyle name="요약 2 2" xfId="630"/>
    <cellStyle name="요약 2 2 2" xfId="631"/>
    <cellStyle name="요약 2 2 2 2" xfId="5069"/>
    <cellStyle name="요약 2 2 2 2 2" xfId="15609"/>
    <cellStyle name="요약 2 2 2 3" xfId="15610"/>
    <cellStyle name="요약 2 2 3" xfId="3912"/>
    <cellStyle name="요약 2 2 3 2" xfId="5070"/>
    <cellStyle name="요약 2 2 4" xfId="5071"/>
    <cellStyle name="요약 2 2 4 2" xfId="15611"/>
    <cellStyle name="요약 2 2 4 3" xfId="15612"/>
    <cellStyle name="요약 2 2 5" xfId="15613"/>
    <cellStyle name="요약 2 2 5 2" xfId="15614"/>
    <cellStyle name="요약 2 2 6" xfId="15615"/>
    <cellStyle name="요약 2 2 7" xfId="15616"/>
    <cellStyle name="요약 2 3" xfId="632"/>
    <cellStyle name="요약 2 3 2" xfId="5072"/>
    <cellStyle name="요약 2 3 2 2" xfId="15617"/>
    <cellStyle name="요약 2 3 3" xfId="15618"/>
    <cellStyle name="요약 2 3 4" xfId="15619"/>
    <cellStyle name="요약 2 3 5" xfId="15620"/>
    <cellStyle name="요약 2 4" xfId="633"/>
    <cellStyle name="요약 2 4 2" xfId="3913"/>
    <cellStyle name="요약 2 4 3" xfId="3914"/>
    <cellStyle name="요약 2 4 4" xfId="5073"/>
    <cellStyle name="요약 2 4 5" xfId="19901"/>
    <cellStyle name="요약 2 5" xfId="3915"/>
    <cellStyle name="요약 2 5 2" xfId="5074"/>
    <cellStyle name="요약 2 5 2 2" xfId="15621"/>
    <cellStyle name="요약 2 6" xfId="5075"/>
    <cellStyle name="요약 2 7" xfId="5076"/>
    <cellStyle name="요약 2 8" xfId="15622"/>
    <cellStyle name="요약 3" xfId="634"/>
    <cellStyle name="요약 3 2" xfId="635"/>
    <cellStyle name="요약 3 2 2" xfId="3917"/>
    <cellStyle name="요약 3 2 3" xfId="3916"/>
    <cellStyle name="요약 3 3" xfId="3918"/>
    <cellStyle name="요약 3 3 2" xfId="15623"/>
    <cellStyle name="요약 3 3 3" xfId="15624"/>
    <cellStyle name="요약 3 4" xfId="5077"/>
    <cellStyle name="요약 3 4 2" xfId="15625"/>
    <cellStyle name="요약 3 4 3" xfId="15626"/>
    <cellStyle name="요약 3 5" xfId="15627"/>
    <cellStyle name="요약 3 5 2" xfId="15628"/>
    <cellStyle name="요약 3 6" xfId="15629"/>
    <cellStyle name="요약 3_012_보건및사회보장" xfId="3919"/>
    <cellStyle name="요약 4" xfId="636"/>
    <cellStyle name="요약 4 2" xfId="3921"/>
    <cellStyle name="요약 4 2 2" xfId="5078"/>
    <cellStyle name="요약 4 3" xfId="3920"/>
    <cellStyle name="요약 4 3 2" xfId="5079"/>
    <cellStyle name="요약 4 4" xfId="5080"/>
    <cellStyle name="요약 4 5" xfId="5081"/>
    <cellStyle name="요약 5" xfId="932"/>
    <cellStyle name="요약 5 2" xfId="3923"/>
    <cellStyle name="요약 5 3" xfId="3924"/>
    <cellStyle name="요약 5 4" xfId="3922"/>
    <cellStyle name="요약 5 5" xfId="15630"/>
    <cellStyle name="요약 5 6" xfId="15631"/>
    <cellStyle name="요약 6" xfId="5082"/>
    <cellStyle name="요약 6 2" xfId="15632"/>
    <cellStyle name="요약 7" xfId="5083"/>
    <cellStyle name="요약 7 2" xfId="15633"/>
    <cellStyle name="요약 8" xfId="5084"/>
    <cellStyle name="요약 9" xfId="5085"/>
    <cellStyle name="유1" xfId="15634"/>
    <cellStyle name="일정_K200창정비 (2)" xfId="15635"/>
    <cellStyle name="입력" xfId="637" builtinId="20" customBuiltin="1"/>
    <cellStyle name="입력 2" xfId="638"/>
    <cellStyle name="입력 2 10" xfId="15636"/>
    <cellStyle name="입력 2 2" xfId="639"/>
    <cellStyle name="입력 2 2 2" xfId="640"/>
    <cellStyle name="입력 2 2 2 2" xfId="3926"/>
    <cellStyle name="입력 2 2 2 2 2" xfId="15637"/>
    <cellStyle name="입력 2 2 2 2 2 2" xfId="15638"/>
    <cellStyle name="입력 2 2 2 2 2 3" xfId="15639"/>
    <cellStyle name="입력 2 2 2 2 3" xfId="15640"/>
    <cellStyle name="입력 2 2 2 3" xfId="3927"/>
    <cellStyle name="입력 2 2 2 3 2" xfId="15641"/>
    <cellStyle name="입력 2 2 2 3 2 2" xfId="15642"/>
    <cellStyle name="입력 2 2 2 4" xfId="3925"/>
    <cellStyle name="입력 2 2 2 4 2" xfId="15643"/>
    <cellStyle name="입력 2 2 2 5" xfId="5086"/>
    <cellStyle name="입력 2 2 3" xfId="3928"/>
    <cellStyle name="입력 2 2 3 2" xfId="3929"/>
    <cellStyle name="입력 2 2 3 2 2" xfId="15644"/>
    <cellStyle name="입력 2 2 3 3" xfId="15645"/>
    <cellStyle name="입력 2 2 3 3 2" xfId="15646"/>
    <cellStyle name="입력 2 2 4" xfId="3930"/>
    <cellStyle name="입력 2 2 4 2" xfId="5087"/>
    <cellStyle name="입력 2 2 5" xfId="15647"/>
    <cellStyle name="입력 2 2 5 2" xfId="15648"/>
    <cellStyle name="입력 2 2 5 3" xfId="15649"/>
    <cellStyle name="입력 2 2 6" xfId="15650"/>
    <cellStyle name="입력 2 2 6 2" xfId="15651"/>
    <cellStyle name="입력 2 2 6 3" xfId="15652"/>
    <cellStyle name="입력 2 2 7" xfId="15653"/>
    <cellStyle name="입력 2 2 8" xfId="15654"/>
    <cellStyle name="입력 2 3" xfId="641"/>
    <cellStyle name="입력 2 3 2" xfId="3126"/>
    <cellStyle name="입력 2 3 2 2" xfId="3931"/>
    <cellStyle name="입력 2 3 2 2 2" xfId="15655"/>
    <cellStyle name="입력 2 3 2 3" xfId="15656"/>
    <cellStyle name="입력 2 3 3" xfId="3932"/>
    <cellStyle name="입력 2 3 3 2" xfId="15657"/>
    <cellStyle name="입력 2 3 4" xfId="5088"/>
    <cellStyle name="입력 2 3 4 2" xfId="15658"/>
    <cellStyle name="입력 2 3 5" xfId="15659"/>
    <cellStyle name="입력 2 3 5 2" xfId="15660"/>
    <cellStyle name="입력 2 3 6" xfId="15661"/>
    <cellStyle name="입력 2 3 7" xfId="15662"/>
    <cellStyle name="입력 2 4" xfId="642"/>
    <cellStyle name="입력 2 4 2" xfId="3933"/>
    <cellStyle name="입력 2 4 2 2" xfId="15663"/>
    <cellStyle name="입력 2 4 3" xfId="3934"/>
    <cellStyle name="입력 2 4 4" xfId="5089"/>
    <cellStyle name="입력 2 4 5" xfId="15664"/>
    <cellStyle name="입력 2 4 5 2" xfId="19902"/>
    <cellStyle name="입력 2 5" xfId="3935"/>
    <cellStyle name="입력 2 5 2" xfId="5090"/>
    <cellStyle name="입력 2 5 2 2" xfId="15665"/>
    <cellStyle name="입력 2 6" xfId="3936"/>
    <cellStyle name="입력 2 6 2" xfId="5091"/>
    <cellStyle name="입력 2 7" xfId="5092"/>
    <cellStyle name="입력 2 7 2" xfId="15666"/>
    <cellStyle name="입력 2 7 2 2" xfId="15667"/>
    <cellStyle name="입력 2 7 3" xfId="15668"/>
    <cellStyle name="입력 2 8" xfId="15669"/>
    <cellStyle name="입력 2 8 2" xfId="15670"/>
    <cellStyle name="입력 2 9" xfId="15671"/>
    <cellStyle name="입력 3" xfId="643"/>
    <cellStyle name="입력 3 2" xfId="644"/>
    <cellStyle name="입력 3 2 2" xfId="3938"/>
    <cellStyle name="입력 3 2 2 2" xfId="15672"/>
    <cellStyle name="입력 3 2 3" xfId="3939"/>
    <cellStyle name="입력 3 2 4" xfId="3937"/>
    <cellStyle name="입력 3 2 4 2" xfId="15673"/>
    <cellStyle name="입력 3 2 5" xfId="15674"/>
    <cellStyle name="입력 3 3" xfId="3940"/>
    <cellStyle name="입력 3 3 2" xfId="15675"/>
    <cellStyle name="입력 3 3 2 2" xfId="15676"/>
    <cellStyle name="입력 3 3 3" xfId="15677"/>
    <cellStyle name="입력 3 4" xfId="3941"/>
    <cellStyle name="입력 3 4 2" xfId="5093"/>
    <cellStyle name="입력 3 4 2 2" xfId="15678"/>
    <cellStyle name="입력 3 5" xfId="15679"/>
    <cellStyle name="입력 3 5 2" xfId="15680"/>
    <cellStyle name="입력 3 6" xfId="15681"/>
    <cellStyle name="입력 3_012_보건및사회보장" xfId="3942"/>
    <cellStyle name="입력 4" xfId="645"/>
    <cellStyle name="입력 4 2" xfId="3944"/>
    <cellStyle name="입력 4 2 2" xfId="5094"/>
    <cellStyle name="입력 4 3" xfId="3945"/>
    <cellStyle name="입력 4 3 2" xfId="5095"/>
    <cellStyle name="입력 4 4" xfId="3943"/>
    <cellStyle name="입력 4 4 2" xfId="5096"/>
    <cellStyle name="입력 4 5" xfId="5097"/>
    <cellStyle name="입력 4 6" xfId="15682"/>
    <cellStyle name="입력 5" xfId="924"/>
    <cellStyle name="입력 5 2" xfId="3947"/>
    <cellStyle name="입력 5 2 2" xfId="15683"/>
    <cellStyle name="입력 5 3" xfId="3948"/>
    <cellStyle name="입력 5 4" xfId="3946"/>
    <cellStyle name="입력 5 5" xfId="15684"/>
    <cellStyle name="입력 5 6" xfId="15685"/>
    <cellStyle name="입력 6" xfId="5098"/>
    <cellStyle name="입력 6 2" xfId="15686"/>
    <cellStyle name="입력 6 2 2" xfId="15687"/>
    <cellStyle name="입력 7" xfId="5099"/>
    <cellStyle name="입력 7 2" xfId="15688"/>
    <cellStyle name="입력 8" xfId="5100"/>
    <cellStyle name="입력 9" xfId="5101"/>
    <cellStyle name="자리수" xfId="646"/>
    <cellStyle name="자리수 2" xfId="3127"/>
    <cellStyle name="자리수 2 2" xfId="15689"/>
    <cellStyle name="자리수0" xfId="647"/>
    <cellStyle name="자리수0 2" xfId="648"/>
    <cellStyle name="자리수0 2 2" xfId="3128"/>
    <cellStyle name="자리수0 2 3" xfId="15690"/>
    <cellStyle name="자리수0 2 4" xfId="15691"/>
    <cellStyle name="자리수0 2 5" xfId="15692"/>
    <cellStyle name="자리수0 3" xfId="15693"/>
    <cellStyle name="작은제목" xfId="649"/>
    <cellStyle name="작은제목 2" xfId="3129"/>
    <cellStyle name="작은제목 3" xfId="3949"/>
    <cellStyle name="작은제목 3 2" xfId="15694"/>
    <cellStyle name="제목" xfId="650" builtinId="15" customBuiltin="1"/>
    <cellStyle name="제목 1" xfId="651" builtinId="16" customBuiltin="1"/>
    <cellStyle name="제목 1 2" xfId="652"/>
    <cellStyle name="제목 1 2 2" xfId="653"/>
    <cellStyle name="제목 1 2 2 2" xfId="3951"/>
    <cellStyle name="제목 1 2 2 2 2" xfId="3952"/>
    <cellStyle name="제목 1 2 2 2 2 2" xfId="15695"/>
    <cellStyle name="제목 1 2 2 2 3" xfId="3953"/>
    <cellStyle name="제목 1 2 2 2 4" xfId="15696"/>
    <cellStyle name="제목 1 2 2 3" xfId="3954"/>
    <cellStyle name="제목 1 2 2 3 2" xfId="5102"/>
    <cellStyle name="제목 1 2 2 4" xfId="3950"/>
    <cellStyle name="제목 1 2 2 4 2" xfId="5103"/>
    <cellStyle name="제목 1 2 2 5" xfId="15697"/>
    <cellStyle name="제목 1 2 3" xfId="654"/>
    <cellStyle name="제목 1 2 3 2" xfId="5104"/>
    <cellStyle name="제목 1 2 3 3" xfId="15698"/>
    <cellStyle name="제목 1 2 3 4" xfId="19887"/>
    <cellStyle name="제목 1 2 4" xfId="5105"/>
    <cellStyle name="제목 1 2 5" xfId="5106"/>
    <cellStyle name="제목 1 2 6" xfId="5107"/>
    <cellStyle name="제목 1 2 7" xfId="5108"/>
    <cellStyle name="제목 1 3" xfId="655"/>
    <cellStyle name="제목 1 3 2" xfId="656"/>
    <cellStyle name="제목 1 3 3" xfId="3955"/>
    <cellStyle name="제목 1 3 4" xfId="5109"/>
    <cellStyle name="제목 1 3 4 2" xfId="15699"/>
    <cellStyle name="제목 1 3 5" xfId="15700"/>
    <cellStyle name="제목 1 3 6" xfId="15701"/>
    <cellStyle name="제목 1 3_012_보건및사회보장" xfId="3956"/>
    <cellStyle name="제목 1 4" xfId="657"/>
    <cellStyle name="제목 1 4 2" xfId="5110"/>
    <cellStyle name="제목 1 4 3" xfId="5111"/>
    <cellStyle name="제목 1 4 4" xfId="5112"/>
    <cellStyle name="제목 1 5" xfId="917"/>
    <cellStyle name="제목 1 5 2" xfId="3958"/>
    <cellStyle name="제목 1 5 3" xfId="3959"/>
    <cellStyle name="제목 1 5 4" xfId="3957"/>
    <cellStyle name="제목 1 5 5" xfId="15702"/>
    <cellStyle name="제목 1 5 6" xfId="15703"/>
    <cellStyle name="제목 1 6" xfId="5113"/>
    <cellStyle name="제목 1 6 2" xfId="15704"/>
    <cellStyle name="제목 1 7" xfId="5114"/>
    <cellStyle name="제목 1 7 2" xfId="15705"/>
    <cellStyle name="제목 1 8" xfId="5115"/>
    <cellStyle name="제목 1 9" xfId="5116"/>
    <cellStyle name="제목 10" xfId="3960"/>
    <cellStyle name="제목 10 2" xfId="5117"/>
    <cellStyle name="제목 11" xfId="3961"/>
    <cellStyle name="제목 11 2" xfId="5118"/>
    <cellStyle name="제목 12" xfId="3962"/>
    <cellStyle name="제목 12 2" xfId="5119"/>
    <cellStyle name="제목 13" xfId="3963"/>
    <cellStyle name="제목 14" xfId="3964"/>
    <cellStyle name="제목 15" xfId="3965"/>
    <cellStyle name="제목 16" xfId="3966"/>
    <cellStyle name="제목 17" xfId="3967"/>
    <cellStyle name="제목 18" xfId="3968"/>
    <cellStyle name="제목 19" xfId="3969"/>
    <cellStyle name="제목 2" xfId="658" builtinId="17" customBuiltin="1"/>
    <cellStyle name="제목 2 2" xfId="659"/>
    <cellStyle name="제목 2 2 2" xfId="660"/>
    <cellStyle name="제목 2 2 2 2" xfId="3971"/>
    <cellStyle name="제목 2 2 2 2 2" xfId="3972"/>
    <cellStyle name="제목 2 2 2 2 2 2" xfId="15706"/>
    <cellStyle name="제목 2 2 2 2 3" xfId="3973"/>
    <cellStyle name="제목 2 2 2 2 4" xfId="15707"/>
    <cellStyle name="제목 2 2 2 3" xfId="3974"/>
    <cellStyle name="제목 2 2 2 3 2" xfId="5120"/>
    <cellStyle name="제목 2 2 2 4" xfId="3970"/>
    <cellStyle name="제목 2 2 2 4 2" xfId="5121"/>
    <cellStyle name="제목 2 2 2 5" xfId="15708"/>
    <cellStyle name="제목 2 2 3" xfId="661"/>
    <cellStyle name="제목 2 2 3 2" xfId="5122"/>
    <cellStyle name="제목 2 2 3 3" xfId="15709"/>
    <cellStyle name="제목 2 2 3 4" xfId="19888"/>
    <cellStyle name="제목 2 2 4" xfId="5123"/>
    <cellStyle name="제목 2 2 5" xfId="5124"/>
    <cellStyle name="제목 2 2 6" xfId="5125"/>
    <cellStyle name="제목 2 2 7" xfId="5126"/>
    <cellStyle name="제목 2 3" xfId="662"/>
    <cellStyle name="제목 2 3 2" xfId="663"/>
    <cellStyle name="제목 2 3 3" xfId="3975"/>
    <cellStyle name="제목 2 3 4" xfId="5127"/>
    <cellStyle name="제목 2 3 4 2" xfId="15710"/>
    <cellStyle name="제목 2 3 5" xfId="15711"/>
    <cellStyle name="제목 2 3 6" xfId="15712"/>
    <cellStyle name="제목 2 3_012_보건및사회보장" xfId="3976"/>
    <cellStyle name="제목 2 4" xfId="664"/>
    <cellStyle name="제목 2 4 2" xfId="5128"/>
    <cellStyle name="제목 2 4 3" xfId="5129"/>
    <cellStyle name="제목 2 4 4" xfId="5130"/>
    <cellStyle name="제목 2 5" xfId="918"/>
    <cellStyle name="제목 2 5 2" xfId="3978"/>
    <cellStyle name="제목 2 5 3" xfId="3979"/>
    <cellStyle name="제목 2 5 4" xfId="3977"/>
    <cellStyle name="제목 2 5 5" xfId="15713"/>
    <cellStyle name="제목 2 5 6" xfId="15714"/>
    <cellStyle name="제목 2 6" xfId="5131"/>
    <cellStyle name="제목 2 6 2" xfId="15715"/>
    <cellStyle name="제목 2 7" xfId="5132"/>
    <cellStyle name="제목 2 7 2" xfId="15716"/>
    <cellStyle name="제목 2 8" xfId="5133"/>
    <cellStyle name="제목 2 9" xfId="5134"/>
    <cellStyle name="제목 20" xfId="4316"/>
    <cellStyle name="제목 21" xfId="4315"/>
    <cellStyle name="제목 22" xfId="15717"/>
    <cellStyle name="제목 23" xfId="15718"/>
    <cellStyle name="제목 3" xfId="665" builtinId="18" customBuiltin="1"/>
    <cellStyle name="제목 3 2" xfId="666"/>
    <cellStyle name="제목 3 2 2" xfId="667"/>
    <cellStyle name="제목 3 2 2 2" xfId="3981"/>
    <cellStyle name="제목 3 2 2 2 2" xfId="3982"/>
    <cellStyle name="제목 3 2 2 2 2 2" xfId="15719"/>
    <cellStyle name="제목 3 2 2 2 2 2 2" xfId="15720"/>
    <cellStyle name="제목 3 2 2 2 2 2 2 2" xfId="15721"/>
    <cellStyle name="제목 3 2 2 2 3" xfId="3983"/>
    <cellStyle name="제목 3 2 2 2 4" xfId="15722"/>
    <cellStyle name="제목 3 2 2 3" xfId="3984"/>
    <cellStyle name="제목 3 2 2 3 2" xfId="5135"/>
    <cellStyle name="제목 3 2 2 3 3" xfId="15723"/>
    <cellStyle name="제목 3 2 2 3 3 2" xfId="15724"/>
    <cellStyle name="제목 3 2 2 4" xfId="3980"/>
    <cellStyle name="제목 3 2 2 4 2" xfId="5136"/>
    <cellStyle name="제목 3 2 2 5" xfId="15725"/>
    <cellStyle name="제목 3 2 3" xfId="668"/>
    <cellStyle name="제목 3 2 3 2" xfId="5137"/>
    <cellStyle name="제목 3 2 3 2 2" xfId="15726"/>
    <cellStyle name="제목 3 2 3 2 2 2" xfId="15727"/>
    <cellStyle name="제목 3 2 3 3" xfId="15728"/>
    <cellStyle name="제목 3 2 3 4" xfId="19889"/>
    <cellStyle name="제목 3 2 4" xfId="5138"/>
    <cellStyle name="제목 3 2 4 2" xfId="15729"/>
    <cellStyle name="제목 3 2 4 2 2" xfId="15730"/>
    <cellStyle name="제목 3 2 5" xfId="5139"/>
    <cellStyle name="제목 3 2 6" xfId="5140"/>
    <cellStyle name="제목 3 2 7" xfId="5141"/>
    <cellStyle name="제목 3 3" xfId="669"/>
    <cellStyle name="제목 3 3 2" xfId="670"/>
    <cellStyle name="제목 3 3 2 2" xfId="15731"/>
    <cellStyle name="제목 3 3 2 2 2" xfId="15732"/>
    <cellStyle name="제목 3 3 2 2 2 2" xfId="15733"/>
    <cellStyle name="제목 3 3 3" xfId="3985"/>
    <cellStyle name="제목 3 3 3 2" xfId="15734"/>
    <cellStyle name="제목 3 3 3 2 2" xfId="15735"/>
    <cellStyle name="제목 3 3 3 2 2 2" xfId="15736"/>
    <cellStyle name="제목 3 3 4" xfId="5142"/>
    <cellStyle name="제목 3 3 4 2" xfId="15737"/>
    <cellStyle name="제목 3 3 4 2 2" xfId="15738"/>
    <cellStyle name="제목 3 3 5" xfId="15739"/>
    <cellStyle name="제목 3 3 6" xfId="15740"/>
    <cellStyle name="제목 3 3_012_보건및사회보장" xfId="3986"/>
    <cellStyle name="제목 3 4" xfId="671"/>
    <cellStyle name="제목 3 4 2" xfId="5143"/>
    <cellStyle name="제목 3 4 2 2" xfId="15741"/>
    <cellStyle name="제목 3 4 2 2 2" xfId="15742"/>
    <cellStyle name="제목 3 4 3" xfId="5144"/>
    <cellStyle name="제목 3 4 4" xfId="5145"/>
    <cellStyle name="제목 3 5" xfId="919"/>
    <cellStyle name="제목 3 5 2" xfId="3988"/>
    <cellStyle name="제목 3 5 2 2" xfId="15743"/>
    <cellStyle name="제목 3 5 2 2 2" xfId="15744"/>
    <cellStyle name="제목 3 5 3" xfId="3989"/>
    <cellStyle name="제목 3 5 3 2" xfId="15745"/>
    <cellStyle name="제목 3 5 3 2 2" xfId="15746"/>
    <cellStyle name="제목 3 5 4" xfId="3987"/>
    <cellStyle name="제목 3 5 5" xfId="15747"/>
    <cellStyle name="제목 3 5 6" xfId="15748"/>
    <cellStyle name="제목 3 6" xfId="5146"/>
    <cellStyle name="제목 3 6 2" xfId="15749"/>
    <cellStyle name="제목 3 6 2 2" xfId="15750"/>
    <cellStyle name="제목 3 7" xfId="5147"/>
    <cellStyle name="제목 3 7 2" xfId="15751"/>
    <cellStyle name="제목 3 8" xfId="5148"/>
    <cellStyle name="제목 3 8 2" xfId="15752"/>
    <cellStyle name="제목 3 9" xfId="5149"/>
    <cellStyle name="제목 4" xfId="672" builtinId="19" customBuiltin="1"/>
    <cellStyle name="제목 4 2" xfId="673"/>
    <cellStyle name="제목 4 2 2" xfId="674"/>
    <cellStyle name="제목 4 2 2 2" xfId="3991"/>
    <cellStyle name="제목 4 2 2 2 2" xfId="3992"/>
    <cellStyle name="제목 4 2 2 2 2 2" xfId="15753"/>
    <cellStyle name="제목 4 2 2 2 3" xfId="3993"/>
    <cellStyle name="제목 4 2 2 2 4" xfId="15754"/>
    <cellStyle name="제목 4 2 2 3" xfId="3994"/>
    <cellStyle name="제목 4 2 2 3 2" xfId="5150"/>
    <cellStyle name="제목 4 2 2 4" xfId="3990"/>
    <cellStyle name="제목 4 2 2 4 2" xfId="5151"/>
    <cellStyle name="제목 4 2 2 5" xfId="15755"/>
    <cellStyle name="제목 4 2 3" xfId="675"/>
    <cellStyle name="제목 4 2 3 2" xfId="5152"/>
    <cellStyle name="제목 4 2 3 3" xfId="15756"/>
    <cellStyle name="제목 4 2 3 4" xfId="19890"/>
    <cellStyle name="제목 4 2 4" xfId="5153"/>
    <cellStyle name="제목 4 2 5" xfId="5154"/>
    <cellStyle name="제목 4 2 6" xfId="5155"/>
    <cellStyle name="제목 4 2 7" xfId="5156"/>
    <cellStyle name="제목 4 3" xfId="676"/>
    <cellStyle name="제목 4 3 2" xfId="677"/>
    <cellStyle name="제목 4 3 3" xfId="3995"/>
    <cellStyle name="제목 4 3 4" xfId="5157"/>
    <cellStyle name="제목 4 3 4 2" xfId="15757"/>
    <cellStyle name="제목 4 3 5" xfId="15758"/>
    <cellStyle name="제목 4 3 6" xfId="15759"/>
    <cellStyle name="제목 4 3_012_보건및사회보장" xfId="3996"/>
    <cellStyle name="제목 4 4" xfId="678"/>
    <cellStyle name="제목 4 4 2" xfId="5158"/>
    <cellStyle name="제목 4 4 3" xfId="5159"/>
    <cellStyle name="제목 4 4 4" xfId="5160"/>
    <cellStyle name="제목 4 5" xfId="920"/>
    <cellStyle name="제목 4 5 2" xfId="3998"/>
    <cellStyle name="제목 4 5 3" xfId="3999"/>
    <cellStyle name="제목 4 5 4" xfId="3997"/>
    <cellStyle name="제목 4 5 5" xfId="15760"/>
    <cellStyle name="제목 4 5 6" xfId="15761"/>
    <cellStyle name="제목 4 6" xfId="5161"/>
    <cellStyle name="제목 4 6 2" xfId="15762"/>
    <cellStyle name="제목 4 7" xfId="5162"/>
    <cellStyle name="제목 4 7 2" xfId="15763"/>
    <cellStyle name="제목 4 8" xfId="5163"/>
    <cellStyle name="제목 4 9" xfId="5164"/>
    <cellStyle name="제목 5" xfId="679"/>
    <cellStyle name="제목 5 2" xfId="680"/>
    <cellStyle name="제목 5 2 2" xfId="4001"/>
    <cellStyle name="제목 5 2 2 2" xfId="4002"/>
    <cellStyle name="제목 5 2 2 2 2" xfId="15764"/>
    <cellStyle name="제목 5 2 2 3" xfId="4003"/>
    <cellStyle name="제목 5 2 2 4" xfId="15765"/>
    <cellStyle name="제목 5 2 3" xfId="4004"/>
    <cellStyle name="제목 5 2 3 2" xfId="5165"/>
    <cellStyle name="제목 5 2 4" xfId="4000"/>
    <cellStyle name="제목 5 2 4 2" xfId="5166"/>
    <cellStyle name="제목 5 2 5" xfId="15766"/>
    <cellStyle name="제목 5 3" xfId="681"/>
    <cellStyle name="제목 5 3 2" xfId="5167"/>
    <cellStyle name="제목 5 3 3" xfId="15767"/>
    <cellStyle name="제목 5 4" xfId="5168"/>
    <cellStyle name="제목 5 5" xfId="5169"/>
    <cellStyle name="제목 5 6" xfId="5170"/>
    <cellStyle name="제목 6" xfId="682"/>
    <cellStyle name="제목 6 2" xfId="15768"/>
    <cellStyle name="제목 6 3" xfId="15769"/>
    <cellStyle name="제목 6 4" xfId="15770"/>
    <cellStyle name="제목 7" xfId="916"/>
    <cellStyle name="제목 7 2" xfId="4005"/>
    <cellStyle name="제목 7 2 2" xfId="15771"/>
    <cellStyle name="제목 7 3" xfId="15772"/>
    <cellStyle name="제목 7 3 2" xfId="15773"/>
    <cellStyle name="제목 7 4" xfId="15774"/>
    <cellStyle name="제목 8" xfId="4006"/>
    <cellStyle name="제목 8 2" xfId="15775"/>
    <cellStyle name="제목 9" xfId="4007"/>
    <cellStyle name="제목 9 2" xfId="5171"/>
    <cellStyle name="좋음" xfId="683" builtinId="26" customBuiltin="1"/>
    <cellStyle name="좋음 2" xfId="684"/>
    <cellStyle name="좋음 2 2" xfId="685"/>
    <cellStyle name="좋음 2 2 2" xfId="4009"/>
    <cellStyle name="좋음 2 2 2 2" xfId="4010"/>
    <cellStyle name="좋음 2 2 2 2 2" xfId="15776"/>
    <cellStyle name="좋음 2 2 2 3" xfId="4011"/>
    <cellStyle name="좋음 2 2 2 4" xfId="15777"/>
    <cellStyle name="좋음 2 2 2 4 2" xfId="15778"/>
    <cellStyle name="좋음 2 2 3" xfId="4012"/>
    <cellStyle name="좋음 2 2 3 2" xfId="5172"/>
    <cellStyle name="좋음 2 2 4" xfId="4008"/>
    <cellStyle name="좋음 2 2 4 2" xfId="5173"/>
    <cellStyle name="좋음 2 2 5" xfId="15779"/>
    <cellStyle name="좋음 2 3" xfId="686"/>
    <cellStyle name="좋음 2 3 2" xfId="5174"/>
    <cellStyle name="좋음 2 3 3" xfId="15780"/>
    <cellStyle name="좋음 2 4" xfId="5175"/>
    <cellStyle name="좋음 2 5" xfId="5176"/>
    <cellStyle name="좋음 3" xfId="687"/>
    <cellStyle name="좋음 3 2" xfId="688"/>
    <cellStyle name="좋음 3 2 2" xfId="4014"/>
    <cellStyle name="좋음 3 2 2 2" xfId="15781"/>
    <cellStyle name="좋음 3 2 3" xfId="4013"/>
    <cellStyle name="좋음 3 2 3 2" xfId="15782"/>
    <cellStyle name="좋음 3 2 4" xfId="15783"/>
    <cellStyle name="좋음 3 3" xfId="4015"/>
    <cellStyle name="좋음 3 3 2" xfId="15784"/>
    <cellStyle name="좋음 3 4" xfId="5177"/>
    <cellStyle name="좋음 3 4 2" xfId="15785"/>
    <cellStyle name="좋음 3 5" xfId="15786"/>
    <cellStyle name="좋음 3 6" xfId="15787"/>
    <cellStyle name="좋음 3_012_보건및사회보장" xfId="4016"/>
    <cellStyle name="좋음 4" xfId="689"/>
    <cellStyle name="좋음 4 2" xfId="4018"/>
    <cellStyle name="좋음 4 2 2" xfId="5178"/>
    <cellStyle name="좋음 4 3" xfId="4017"/>
    <cellStyle name="좋음 4 3 2" xfId="5179"/>
    <cellStyle name="좋음 4 3 3" xfId="15788"/>
    <cellStyle name="좋음 4 4" xfId="5180"/>
    <cellStyle name="좋음 4 5" xfId="5181"/>
    <cellStyle name="좋음 4 6" xfId="15789"/>
    <cellStyle name="좋음 5" xfId="921"/>
    <cellStyle name="좋음 5 2" xfId="4020"/>
    <cellStyle name="좋음 5 3" xfId="4021"/>
    <cellStyle name="좋음 5 4" xfId="4019"/>
    <cellStyle name="좋음 5 5" xfId="15790"/>
    <cellStyle name="좋음 5 6" xfId="15791"/>
    <cellStyle name="좋음 6" xfId="5182"/>
    <cellStyle name="좋음 6 2" xfId="15792"/>
    <cellStyle name="좋음 7" xfId="5183"/>
    <cellStyle name="좋음 7 2" xfId="15793"/>
    <cellStyle name="좋음 8" xfId="5184"/>
    <cellStyle name="좋음 9" xfId="5185"/>
    <cellStyle name="지정되지 않음" xfId="15794"/>
    <cellStyle name="출력" xfId="690" builtinId="21" customBuiltin="1"/>
    <cellStyle name="출력 2" xfId="691"/>
    <cellStyle name="출력 2 2" xfId="692"/>
    <cellStyle name="출력 2 2 2" xfId="693"/>
    <cellStyle name="출력 2 2 2 2" xfId="4023"/>
    <cellStyle name="출력 2 2 2 2 2" xfId="15795"/>
    <cellStyle name="출력 2 2 2 2 2 2" xfId="15796"/>
    <cellStyle name="출력 2 2 2 3" xfId="4022"/>
    <cellStyle name="출력 2 2 2 3 2" xfId="15797"/>
    <cellStyle name="출력 2 2 2 4" xfId="5186"/>
    <cellStyle name="출력 2 2 3" xfId="4024"/>
    <cellStyle name="출력 2 2 3 2" xfId="15798"/>
    <cellStyle name="출력 2 2 4" xfId="4025"/>
    <cellStyle name="출력 2 2 4 2" xfId="5187"/>
    <cellStyle name="출력 2 2 5" xfId="15799"/>
    <cellStyle name="출력 2 2 6" xfId="15800"/>
    <cellStyle name="출력 2 2 6 2" xfId="15801"/>
    <cellStyle name="출력 2 2 7" xfId="15802"/>
    <cellStyle name="출력 2 3" xfId="694"/>
    <cellStyle name="출력 2 3 2" xfId="3130"/>
    <cellStyle name="출력 2 3 2 2" xfId="15803"/>
    <cellStyle name="출력 2 3 3" xfId="5188"/>
    <cellStyle name="출력 2 3 4" xfId="15804"/>
    <cellStyle name="출력 2 3 5" xfId="15805"/>
    <cellStyle name="출력 2 4" xfId="695"/>
    <cellStyle name="출력 2 4 2" xfId="4026"/>
    <cellStyle name="출력 2 4 2 2" xfId="15806"/>
    <cellStyle name="출력 2 4 3" xfId="4027"/>
    <cellStyle name="출력 2 4 4" xfId="5189"/>
    <cellStyle name="출력 2 4 5" xfId="15807"/>
    <cellStyle name="출력 2 4 5 2" xfId="19903"/>
    <cellStyle name="출력 2 5" xfId="4028"/>
    <cellStyle name="출력 2 5 2" xfId="5190"/>
    <cellStyle name="출력 2 5 2 2" xfId="15808"/>
    <cellStyle name="출력 2 6" xfId="5191"/>
    <cellStyle name="출력 2 7" xfId="5192"/>
    <cellStyle name="출력 2 8" xfId="15809"/>
    <cellStyle name="출력 3" xfId="696"/>
    <cellStyle name="출력 3 2" xfId="697"/>
    <cellStyle name="출력 3 2 2" xfId="4030"/>
    <cellStyle name="출력 3 2 2 2" xfId="15810"/>
    <cellStyle name="출력 3 2 3" xfId="4029"/>
    <cellStyle name="출력 3 2 3 2" xfId="15811"/>
    <cellStyle name="출력 3 2 4" xfId="15812"/>
    <cellStyle name="출력 3 3" xfId="4031"/>
    <cellStyle name="출력 3 3 2" xfId="15813"/>
    <cellStyle name="출력 3 3 3" xfId="15814"/>
    <cellStyle name="출력 3 4" xfId="5193"/>
    <cellStyle name="출력 3 4 2" xfId="15815"/>
    <cellStyle name="출력 3 4 3" xfId="15816"/>
    <cellStyle name="출력 3 5" xfId="15817"/>
    <cellStyle name="출력 3 5 2" xfId="15818"/>
    <cellStyle name="출력 3 6" xfId="15819"/>
    <cellStyle name="출력 3 6 2" xfId="15820"/>
    <cellStyle name="출력 3_012_보건및사회보장" xfId="4032"/>
    <cellStyle name="출력 4" xfId="698"/>
    <cellStyle name="출력 4 2" xfId="4034"/>
    <cellStyle name="출력 4 2 2" xfId="5194"/>
    <cellStyle name="출력 4 3" xfId="4033"/>
    <cellStyle name="출력 4 3 2" xfId="5195"/>
    <cellStyle name="출력 4 3 3" xfId="15821"/>
    <cellStyle name="출력 4 4" xfId="5196"/>
    <cellStyle name="출력 4 5" xfId="5197"/>
    <cellStyle name="출력 4 6" xfId="15822"/>
    <cellStyle name="출력 5" xfId="925"/>
    <cellStyle name="출력 5 2" xfId="4036"/>
    <cellStyle name="출력 5 3" xfId="4037"/>
    <cellStyle name="출력 5 4" xfId="4035"/>
    <cellStyle name="출력 5 5" xfId="15823"/>
    <cellStyle name="출력 5 6" xfId="15824"/>
    <cellStyle name="출력 6" xfId="5198"/>
    <cellStyle name="출력 6 2" xfId="15825"/>
    <cellStyle name="출력 7" xfId="5199"/>
    <cellStyle name="출력 7 2" xfId="15826"/>
    <cellStyle name="출력 8" xfId="5200"/>
    <cellStyle name="출력 9" xfId="5201"/>
    <cellStyle name="콤마 " xfId="15827"/>
    <cellStyle name="콤마 [0]" xfId="699"/>
    <cellStyle name="콤마 [0] 2" xfId="700"/>
    <cellStyle name="콤마 [0] 2 2" xfId="3131"/>
    <cellStyle name="콤마 [0] 2 2 2" xfId="3132"/>
    <cellStyle name="콤마 [0] 2 3" xfId="15828"/>
    <cellStyle name="콤마 [0] 3" xfId="701"/>
    <cellStyle name="콤마 [0] 3 2" xfId="3133"/>
    <cellStyle name="콤마 [0] 4" xfId="4038"/>
    <cellStyle name="콤마 [0] 4 2" xfId="15829"/>
    <cellStyle name="콤마 [0]_  종  합  " xfId="15830"/>
    <cellStyle name="콤마 [0]_2.주민등록인구" xfId="702"/>
    <cellStyle name="콤마 [0]_32.임상별임목축적" xfId="703"/>
    <cellStyle name="콤마 [0]_해안선및도서" xfId="704"/>
    <cellStyle name="콤마 [2]" xfId="705"/>
    <cellStyle name="콤마 [2] 2" xfId="3134"/>
    <cellStyle name="콤마_  종  합  " xfId="706"/>
    <cellStyle name="큰제목" xfId="707"/>
    <cellStyle name="큰제목 2" xfId="708"/>
    <cellStyle name="큰제목 2 2" xfId="4040"/>
    <cellStyle name="큰제목 2 2 2" xfId="15831"/>
    <cellStyle name="큰제목 2 3" xfId="4041"/>
    <cellStyle name="큰제목 2 4" xfId="4039"/>
    <cellStyle name="큰제목 3" xfId="709"/>
    <cellStyle name="큰제목 4" xfId="4042"/>
    <cellStyle name="큰제목 4 2" xfId="15832"/>
    <cellStyle name="통화 [0] 2" xfId="710"/>
    <cellStyle name="통화 [0] 2 10" xfId="15833"/>
    <cellStyle name="통화 [0] 2 10 2" xfId="15834"/>
    <cellStyle name="통화 [0] 2 11" xfId="15835"/>
    <cellStyle name="통화 [0] 2 11 2" xfId="15836"/>
    <cellStyle name="통화 [0] 2 12" xfId="15837"/>
    <cellStyle name="통화 [0] 2 12 2" xfId="15838"/>
    <cellStyle name="통화 [0] 2 13" xfId="15839"/>
    <cellStyle name="통화 [0] 2 13 2" xfId="15840"/>
    <cellStyle name="통화 [0] 2 14" xfId="15841"/>
    <cellStyle name="통화 [0] 2 14 2" xfId="15842"/>
    <cellStyle name="통화 [0] 2 15" xfId="15843"/>
    <cellStyle name="통화 [0] 2 15 2" xfId="15844"/>
    <cellStyle name="통화 [0] 2 16" xfId="15845"/>
    <cellStyle name="통화 [0] 2 16 2" xfId="15846"/>
    <cellStyle name="통화 [0] 2 17" xfId="15847"/>
    <cellStyle name="통화 [0] 2 17 2" xfId="15848"/>
    <cellStyle name="통화 [0] 2 18" xfId="15849"/>
    <cellStyle name="통화 [0] 2 18 2" xfId="15850"/>
    <cellStyle name="통화 [0] 2 19" xfId="15851"/>
    <cellStyle name="통화 [0] 2 19 2" xfId="15852"/>
    <cellStyle name="통화 [0] 2 2" xfId="711"/>
    <cellStyle name="통화 [0] 2 2 2" xfId="15853"/>
    <cellStyle name="통화 [0] 2 2 2 2" xfId="15854"/>
    <cellStyle name="통화 [0] 2 2 2 3" xfId="15855"/>
    <cellStyle name="통화 [0] 2 2 3" xfId="15856"/>
    <cellStyle name="통화 [0] 2 2 3 2" xfId="15857"/>
    <cellStyle name="통화 [0] 2 2 3 3" xfId="15858"/>
    <cellStyle name="통화 [0] 2 2 4" xfId="15859"/>
    <cellStyle name="통화 [0] 2 2 5" xfId="15860"/>
    <cellStyle name="통화 [0] 2 20" xfId="15861"/>
    <cellStyle name="통화 [0] 2 20 2" xfId="15862"/>
    <cellStyle name="통화 [0] 2 21" xfId="15863"/>
    <cellStyle name="통화 [0] 2 21 2" xfId="15864"/>
    <cellStyle name="통화 [0] 2 22" xfId="15865"/>
    <cellStyle name="통화 [0] 2 22 2" xfId="15866"/>
    <cellStyle name="통화 [0] 2 23" xfId="15867"/>
    <cellStyle name="통화 [0] 2 23 2" xfId="15868"/>
    <cellStyle name="통화 [0] 2 24" xfId="15869"/>
    <cellStyle name="통화 [0] 2 24 2" xfId="15870"/>
    <cellStyle name="통화 [0] 2 25" xfId="15871"/>
    <cellStyle name="통화 [0] 2 25 2" xfId="15872"/>
    <cellStyle name="통화 [0] 2 26" xfId="15873"/>
    <cellStyle name="통화 [0] 2 26 2" xfId="15874"/>
    <cellStyle name="통화 [0] 2 27" xfId="15875"/>
    <cellStyle name="통화 [0] 2 27 2" xfId="15876"/>
    <cellStyle name="통화 [0] 2 28" xfId="15877"/>
    <cellStyle name="통화 [0] 2 28 2" xfId="15878"/>
    <cellStyle name="통화 [0] 2 29" xfId="15879"/>
    <cellStyle name="통화 [0] 2 29 2" xfId="15880"/>
    <cellStyle name="통화 [0] 2 3" xfId="4044"/>
    <cellStyle name="통화 [0] 2 3 2" xfId="15881"/>
    <cellStyle name="통화 [0] 2 3 2 2" xfId="15882"/>
    <cellStyle name="통화 [0] 2 3 2 3" xfId="15883"/>
    <cellStyle name="통화 [0] 2 3 2 4" xfId="15884"/>
    <cellStyle name="통화 [0] 2 3 3" xfId="15885"/>
    <cellStyle name="통화 [0] 2 3 3 2" xfId="15886"/>
    <cellStyle name="통화 [0] 2 3 4" xfId="15887"/>
    <cellStyle name="통화 [0] 2 3 5" xfId="15888"/>
    <cellStyle name="통화 [0] 2 30" xfId="15889"/>
    <cellStyle name="통화 [0] 2 30 2" xfId="15890"/>
    <cellStyle name="통화 [0] 2 31" xfId="15891"/>
    <cellStyle name="통화 [0] 2 31 2" xfId="15892"/>
    <cellStyle name="통화 [0] 2 32" xfId="15893"/>
    <cellStyle name="통화 [0] 2 32 2" xfId="15894"/>
    <cellStyle name="통화 [0] 2 33" xfId="15895"/>
    <cellStyle name="통화 [0] 2 33 2" xfId="15896"/>
    <cellStyle name="통화 [0] 2 34" xfId="15897"/>
    <cellStyle name="통화 [0] 2 34 2" xfId="15898"/>
    <cellStyle name="통화 [0] 2 35" xfId="15899"/>
    <cellStyle name="통화 [0] 2 35 2" xfId="15900"/>
    <cellStyle name="통화 [0] 2 36" xfId="15901"/>
    <cellStyle name="통화 [0] 2 37" xfId="15902"/>
    <cellStyle name="통화 [0] 2 4" xfId="4045"/>
    <cellStyle name="통화 [0] 2 4 2" xfId="15903"/>
    <cellStyle name="통화 [0] 2 4 2 2" xfId="15904"/>
    <cellStyle name="통화 [0] 2 4 3" xfId="15905"/>
    <cellStyle name="통화 [0] 2 4 4" xfId="15906"/>
    <cellStyle name="통화 [0] 2 5" xfId="4043"/>
    <cellStyle name="통화 [0] 2 5 2" xfId="15907"/>
    <cellStyle name="통화 [0] 2 5 2 2" xfId="15908"/>
    <cellStyle name="통화 [0] 2 5 3" xfId="15909"/>
    <cellStyle name="통화 [0] 2 5 4" xfId="15910"/>
    <cellStyle name="통화 [0] 2 6" xfId="15911"/>
    <cellStyle name="통화 [0] 2 6 2" xfId="15912"/>
    <cellStyle name="통화 [0] 2 6 3" xfId="15913"/>
    <cellStyle name="통화 [0] 2 7" xfId="15914"/>
    <cellStyle name="통화 [0] 2 7 2" xfId="15915"/>
    <cellStyle name="통화 [0] 2 8" xfId="15916"/>
    <cellStyle name="통화 [0] 2 8 2" xfId="15917"/>
    <cellStyle name="통화 [0] 2 9" xfId="15918"/>
    <cellStyle name="통화 [0] 2 9 2" xfId="15919"/>
    <cellStyle name="통화 [0] 2_010_주택건설" xfId="4046"/>
    <cellStyle name="통화 [0] 3" xfId="712"/>
    <cellStyle name="통화 [0] 3 2" xfId="15920"/>
    <cellStyle name="통화 [0] 3 2 2" xfId="15921"/>
    <cellStyle name="통화 [0] 3 2 3" xfId="15922"/>
    <cellStyle name="통화 [0] 3 3" xfId="15923"/>
    <cellStyle name="통화 [0] 3 4" xfId="15924"/>
    <cellStyle name="통화 [0] 4" xfId="15925"/>
    <cellStyle name="통화 [0] 4 2" xfId="15926"/>
    <cellStyle name="통화 [0] 4 2 2" xfId="15927"/>
    <cellStyle name="통화 [0] 4 2 3" xfId="15928"/>
    <cellStyle name="통화 [0] 4 3" xfId="15929"/>
    <cellStyle name="통화 [0] 4 4" xfId="15930"/>
    <cellStyle name="통화 [0] 5" xfId="15931"/>
    <cellStyle name="통화 [0] 5 2" xfId="15932"/>
    <cellStyle name="통화 [0] 5 2 2" xfId="15933"/>
    <cellStyle name="통화 [0] 5 2 3" xfId="15934"/>
    <cellStyle name="통화 [0] 5 3" xfId="15935"/>
    <cellStyle name="통화 [0] 5 4" xfId="15936"/>
    <cellStyle name="퍼센트" xfId="713"/>
    <cellStyle name="퍼센트 2" xfId="714"/>
    <cellStyle name="퍼센트 2 2" xfId="3135"/>
    <cellStyle name="퍼센트 2 3" xfId="15937"/>
    <cellStyle name="퍼센트 2 4" xfId="15938"/>
    <cellStyle name="퍼센트 2 5" xfId="15939"/>
    <cellStyle name="퍼센트 3" xfId="15940"/>
    <cellStyle name="퍼센트 3 2" xfId="15941"/>
    <cellStyle name="표서식" xfId="15942"/>
    <cellStyle name="표준" xfId="0" builtinId="0"/>
    <cellStyle name="표준 10" xfId="715"/>
    <cellStyle name="표준 10 10 2" xfId="15943"/>
    <cellStyle name="표준 10 2" xfId="716"/>
    <cellStyle name="표준 10 2 2" xfId="15944"/>
    <cellStyle name="표준 10 2 2 2" xfId="15945"/>
    <cellStyle name="표준 10 2 3" xfId="15946"/>
    <cellStyle name="표준 10 2 4" xfId="15947"/>
    <cellStyle name="표준 10 3" xfId="717"/>
    <cellStyle name="표준 10 3 2" xfId="15948"/>
    <cellStyle name="표준 10 4" xfId="4048"/>
    <cellStyle name="표준 10 4 2" xfId="15949"/>
    <cellStyle name="표준 10 5" xfId="4049"/>
    <cellStyle name="표준 10 6" xfId="4047"/>
    <cellStyle name="표준 10 6 2" xfId="15950"/>
    <cellStyle name="표준 10 7" xfId="5202"/>
    <cellStyle name="표준 10_010_주택건설" xfId="4050"/>
    <cellStyle name="표준 100" xfId="718"/>
    <cellStyle name="표준 100 2" xfId="5203"/>
    <cellStyle name="표준 101" xfId="719"/>
    <cellStyle name="표준 101 2" xfId="5204"/>
    <cellStyle name="표준 102" xfId="720"/>
    <cellStyle name="표준 102 2" xfId="5205"/>
    <cellStyle name="표준 103" xfId="721"/>
    <cellStyle name="표준 103 2" xfId="5206"/>
    <cellStyle name="표준 104" xfId="5207"/>
    <cellStyle name="표준 104 2" xfId="5208"/>
    <cellStyle name="표준 104 3" xfId="15951"/>
    <cellStyle name="표준 104 4" xfId="15952"/>
    <cellStyle name="표준 104 5" xfId="15953"/>
    <cellStyle name="표준 104 6" xfId="15954"/>
    <cellStyle name="표준 105" xfId="5209"/>
    <cellStyle name="표준 105 2" xfId="5210"/>
    <cellStyle name="표준 105 2 2" xfId="15955"/>
    <cellStyle name="표준 105 3" xfId="15956"/>
    <cellStyle name="표준 105 3 2" xfId="15957"/>
    <cellStyle name="표준 105 4" xfId="15958"/>
    <cellStyle name="표준 105 5" xfId="15959"/>
    <cellStyle name="표준 105 6" xfId="15960"/>
    <cellStyle name="표준 106" xfId="5211"/>
    <cellStyle name="표준 106 2" xfId="5212"/>
    <cellStyle name="표준 106 2 2" xfId="15961"/>
    <cellStyle name="표준 106 3" xfId="15962"/>
    <cellStyle name="표준 106 4" xfId="15963"/>
    <cellStyle name="표준 106 5" xfId="15964"/>
    <cellStyle name="표준 106 6" xfId="15965"/>
    <cellStyle name="표준 107" xfId="5213"/>
    <cellStyle name="표준 107 2" xfId="5214"/>
    <cellStyle name="표준 107 3" xfId="15966"/>
    <cellStyle name="표준 107 4" xfId="15967"/>
    <cellStyle name="표준 107 5" xfId="15968"/>
    <cellStyle name="표준 107 6" xfId="15969"/>
    <cellStyle name="표준 108" xfId="5215"/>
    <cellStyle name="표준 108 2" xfId="15970"/>
    <cellStyle name="표준 108 3" xfId="15971"/>
    <cellStyle name="표준 108 4" xfId="15972"/>
    <cellStyle name="표준 108 5" xfId="15973"/>
    <cellStyle name="표준 108 6" xfId="15974"/>
    <cellStyle name="표준 109" xfId="722"/>
    <cellStyle name="표준 109 2" xfId="4051"/>
    <cellStyle name="표준 109 3" xfId="4052"/>
    <cellStyle name="표준 11" xfId="723"/>
    <cellStyle name="표준 11 2" xfId="724"/>
    <cellStyle name="표준 11 2 2" xfId="15975"/>
    <cellStyle name="표준 11 2 2 2" xfId="15976"/>
    <cellStyle name="표준 11 2 2 3" xfId="15977"/>
    <cellStyle name="표준 11 2 2 4" xfId="15978"/>
    <cellStyle name="표준 11 2 2 4 2" xfId="15979"/>
    <cellStyle name="표준 11 2 2 5" xfId="15980"/>
    <cellStyle name="표준 11 2 2 6" xfId="15981"/>
    <cellStyle name="표준 11 2 2_3_3관경별 현황" xfId="15982"/>
    <cellStyle name="표준 11 2 3" xfId="15983"/>
    <cellStyle name="표준 11 2 3 2" xfId="15984"/>
    <cellStyle name="표준 11 2 3 3" xfId="15985"/>
    <cellStyle name="표준 11 2 3 4" xfId="15986"/>
    <cellStyle name="표준 11 2 4" xfId="15987"/>
    <cellStyle name="표준 11 2 5" xfId="15988"/>
    <cellStyle name="표준 11 2 5 2" xfId="15989"/>
    <cellStyle name="표준 11 2 6" xfId="15990"/>
    <cellStyle name="표준 11 2 7" xfId="15991"/>
    <cellStyle name="표준 11 2_3_3관경별 현황" xfId="15992"/>
    <cellStyle name="표준 11 3" xfId="4054"/>
    <cellStyle name="표준 11 3 10" xfId="15993"/>
    <cellStyle name="표준 11 3 2" xfId="15994"/>
    <cellStyle name="표준 11 3 2 2" xfId="15995"/>
    <cellStyle name="표준 11 3 2 3" xfId="15996"/>
    <cellStyle name="표준 11 3 2_3_3관경별 현황" xfId="15997"/>
    <cellStyle name="표준 11 3 3" xfId="15998"/>
    <cellStyle name="표준 11 3 4" xfId="15999"/>
    <cellStyle name="표준 11 3 5" xfId="16000"/>
    <cellStyle name="표준 11 3 6" xfId="16001"/>
    <cellStyle name="표준 11 3 7" xfId="16002"/>
    <cellStyle name="표준 11 3 8" xfId="16003"/>
    <cellStyle name="표준 11 3 9" xfId="16004"/>
    <cellStyle name="표준 11 3_3_3관경별 현황" xfId="16005"/>
    <cellStyle name="표준 11 4" xfId="4055"/>
    <cellStyle name="표준 11 4 2" xfId="4056"/>
    <cellStyle name="표준 11 4 3" xfId="4057"/>
    <cellStyle name="표준 11 4 4" xfId="16006"/>
    <cellStyle name="표준 11 4 4 2" xfId="16007"/>
    <cellStyle name="표준 11 4 5" xfId="16008"/>
    <cellStyle name="표준 11 4_3_3관경별 현황" xfId="16009"/>
    <cellStyle name="표준 11 5" xfId="4058"/>
    <cellStyle name="표준 11 6" xfId="4053"/>
    <cellStyle name="표준 11 7" xfId="5216"/>
    <cellStyle name="표준 11 7 2" xfId="16010"/>
    <cellStyle name="표준 11 8" xfId="16011"/>
    <cellStyle name="표준 11_012_보건및사회보장" xfId="4059"/>
    <cellStyle name="표준 110" xfId="725"/>
    <cellStyle name="표준 110 2" xfId="4060"/>
    <cellStyle name="표준 110 3" xfId="4061"/>
    <cellStyle name="표준 111" xfId="726"/>
    <cellStyle name="표준 111 2" xfId="4062"/>
    <cellStyle name="표준 111 3" xfId="4063"/>
    <cellStyle name="표준 112" xfId="5217"/>
    <cellStyle name="표준 112 2" xfId="16012"/>
    <cellStyle name="표준 112 3" xfId="16013"/>
    <cellStyle name="표준 112 4" xfId="16014"/>
    <cellStyle name="표준 112 5" xfId="16015"/>
    <cellStyle name="표준 112 6" xfId="16016"/>
    <cellStyle name="표준 113" xfId="5218"/>
    <cellStyle name="표준 113 2" xfId="16017"/>
    <cellStyle name="표준 113 3" xfId="16018"/>
    <cellStyle name="표준 113 4" xfId="16019"/>
    <cellStyle name="표준 113 5" xfId="16020"/>
    <cellStyle name="표준 113 6" xfId="16021"/>
    <cellStyle name="표준 114" xfId="5219"/>
    <cellStyle name="표준 114 2" xfId="16022"/>
    <cellStyle name="표준 114 3" xfId="16023"/>
    <cellStyle name="표준 114 4" xfId="16024"/>
    <cellStyle name="표준 114 5" xfId="16025"/>
    <cellStyle name="표준 114 6" xfId="16026"/>
    <cellStyle name="표준 115" xfId="5220"/>
    <cellStyle name="표준 115 2" xfId="16027"/>
    <cellStyle name="표준 115 3" xfId="16028"/>
    <cellStyle name="표준 115 4" xfId="16029"/>
    <cellStyle name="표준 115 5" xfId="16030"/>
    <cellStyle name="표준 115 6" xfId="16031"/>
    <cellStyle name="표준 116" xfId="5221"/>
    <cellStyle name="표준 117" xfId="5222"/>
    <cellStyle name="표준 118" xfId="5223"/>
    <cellStyle name="표준 119" xfId="5224"/>
    <cellStyle name="표준 12" xfId="727"/>
    <cellStyle name="표준 12 2" xfId="3136"/>
    <cellStyle name="표준 12 2 10" xfId="16032"/>
    <cellStyle name="표준 12 2 2" xfId="4065"/>
    <cellStyle name="표준 12 2 2 2" xfId="16033"/>
    <cellStyle name="표준 12 2 2 3" xfId="16034"/>
    <cellStyle name="표준 12 2 2_3_3관경별 현황" xfId="16035"/>
    <cellStyle name="표준 12 2 3" xfId="16036"/>
    <cellStyle name="표준 12 2 3 2" xfId="16037"/>
    <cellStyle name="표준 12 2 4" xfId="16038"/>
    <cellStyle name="표준 12 2 5" xfId="16039"/>
    <cellStyle name="표준 12 2 5 2" xfId="16040"/>
    <cellStyle name="표준 12 2 6" xfId="16041"/>
    <cellStyle name="표준 12 2 7" xfId="16042"/>
    <cellStyle name="표준 12 2 8" xfId="16043"/>
    <cellStyle name="표준 12 2 9" xfId="16044"/>
    <cellStyle name="표준 12 2_3_3관경별 현황" xfId="16045"/>
    <cellStyle name="표준 12 3" xfId="4066"/>
    <cellStyle name="표준 12 3 2" xfId="16046"/>
    <cellStyle name="표준 12 3 2 2" xfId="16047"/>
    <cellStyle name="표준 12 3 3" xfId="16048"/>
    <cellStyle name="표준 12 3 3 2" xfId="16049"/>
    <cellStyle name="표준 12 3_3_3관경별 현황" xfId="16050"/>
    <cellStyle name="표준 12 4" xfId="4064"/>
    <cellStyle name="표준 12 4 2" xfId="4317"/>
    <cellStyle name="표준 12 4 3" xfId="16051"/>
    <cellStyle name="표준 12 5" xfId="5225"/>
    <cellStyle name="표준 12 5 2" xfId="16052"/>
    <cellStyle name="표준 12 6" xfId="16053"/>
    <cellStyle name="표준 12 6 2" xfId="16054"/>
    <cellStyle name="표준 12_3_3관경별 현황" xfId="16055"/>
    <cellStyle name="표준 120" xfId="5226"/>
    <cellStyle name="표준 121" xfId="5227"/>
    <cellStyle name="표준 122" xfId="5228"/>
    <cellStyle name="표준 123" xfId="5229"/>
    <cellStyle name="표준 124" xfId="5230"/>
    <cellStyle name="표준 125" xfId="5231"/>
    <cellStyle name="표준 126" xfId="5232"/>
    <cellStyle name="표준 127" xfId="5233"/>
    <cellStyle name="표준 128" xfId="5234"/>
    <cellStyle name="표준 129" xfId="5235"/>
    <cellStyle name="표준 13" xfId="728"/>
    <cellStyle name="표준 13 2" xfId="4068"/>
    <cellStyle name="표준 13 2 2" xfId="16056"/>
    <cellStyle name="표준 13 2 2 2" xfId="16057"/>
    <cellStyle name="표준 13 2 2 3" xfId="16058"/>
    <cellStyle name="표준 13 2 2_3_3관경별 현황" xfId="16059"/>
    <cellStyle name="표준 13 2 3" xfId="16060"/>
    <cellStyle name="표준 13 2_3_3관경별 현황" xfId="16061"/>
    <cellStyle name="표준 13 3" xfId="4069"/>
    <cellStyle name="표준 13 3 2" xfId="16062"/>
    <cellStyle name="표준 13 3 2 2" xfId="16063"/>
    <cellStyle name="표준 13 3_3_3관경별 현황" xfId="16064"/>
    <cellStyle name="표준 13 4" xfId="4070"/>
    <cellStyle name="표준 13 5" xfId="4067"/>
    <cellStyle name="표준 13 5 2" xfId="16065"/>
    <cellStyle name="표준 13 5 2 2" xfId="16066"/>
    <cellStyle name="표준 13 5 2 3" xfId="16067"/>
    <cellStyle name="표준 13 5 3" xfId="16068"/>
    <cellStyle name="표준 13 5 3 2" xfId="16069"/>
    <cellStyle name="표준 13 5 4" xfId="16070"/>
    <cellStyle name="표준 13 5 5" xfId="16071"/>
    <cellStyle name="표준 13 6" xfId="5236"/>
    <cellStyle name="표준 13 6 2" xfId="16072"/>
    <cellStyle name="표준 13 7" xfId="16073"/>
    <cellStyle name="표준 13_3_3관경별 현황" xfId="16074"/>
    <cellStyle name="표준 130" xfId="5237"/>
    <cellStyle name="표준 131" xfId="5238"/>
    <cellStyle name="표준 131 2" xfId="5677"/>
    <cellStyle name="표준 131 2 2" xfId="6539"/>
    <cellStyle name="표준 131 2 2 2" xfId="8261"/>
    <cellStyle name="표준 131 2 2 2 2" xfId="21304"/>
    <cellStyle name="표준 131 2 2 3" xfId="9152"/>
    <cellStyle name="표준 131 2 2 3 2" xfId="19543"/>
    <cellStyle name="표준 131 2 2 4" xfId="11706"/>
    <cellStyle name="표준 131 2 2 5" xfId="23165"/>
    <cellStyle name="표준 131 2 3" xfId="7400"/>
    <cellStyle name="표준 131 2 3 2" xfId="20443"/>
    <cellStyle name="표준 131 2 4" xfId="9151"/>
    <cellStyle name="표준 131 2 4 2" xfId="18682"/>
    <cellStyle name="표준 131 2 5" xfId="10845"/>
    <cellStyle name="표준 131 2 6" xfId="22304"/>
    <cellStyle name="표준 131 3" xfId="5965"/>
    <cellStyle name="표준 131 3 2" xfId="6826"/>
    <cellStyle name="표준 131 3 2 2" xfId="8548"/>
    <cellStyle name="표준 131 3 2 2 2" xfId="21591"/>
    <cellStyle name="표준 131 3 2 3" xfId="9154"/>
    <cellStyle name="표준 131 3 2 3 2" xfId="19830"/>
    <cellStyle name="표준 131 3 2 4" xfId="11993"/>
    <cellStyle name="표준 131 3 2 5" xfId="23452"/>
    <cellStyle name="표준 131 3 3" xfId="7687"/>
    <cellStyle name="표준 131 3 3 2" xfId="20730"/>
    <cellStyle name="표준 131 3 4" xfId="9153"/>
    <cellStyle name="표준 131 3 4 2" xfId="18969"/>
    <cellStyle name="표준 131 3 5" xfId="11132"/>
    <cellStyle name="표준 131 3 6" xfId="22591"/>
    <cellStyle name="표준 131 4" xfId="6252"/>
    <cellStyle name="표준 131 4 2" xfId="7974"/>
    <cellStyle name="표준 131 4 2 2" xfId="21017"/>
    <cellStyle name="표준 131 4 3" xfId="9155"/>
    <cellStyle name="표준 131 4 3 2" xfId="19256"/>
    <cellStyle name="표준 131 4 4" xfId="11419"/>
    <cellStyle name="표준 131 4 5" xfId="22878"/>
    <cellStyle name="표준 131 5" xfId="7113"/>
    <cellStyle name="표준 131 5 2" xfId="20156"/>
    <cellStyle name="표준 131 6" xfId="9150"/>
    <cellStyle name="표준 131 6 2" xfId="18395"/>
    <cellStyle name="표준 131 7" xfId="10558"/>
    <cellStyle name="표준 131 8" xfId="22017"/>
    <cellStyle name="표준 132" xfId="5239"/>
    <cellStyle name="표준 132 2" xfId="5678"/>
    <cellStyle name="표준 132 2 2" xfId="6540"/>
    <cellStyle name="표준 132 2 2 2" xfId="8262"/>
    <cellStyle name="표준 132 2 2 2 2" xfId="21305"/>
    <cellStyle name="표준 132 2 2 3" xfId="9158"/>
    <cellStyle name="표준 132 2 2 3 2" xfId="19544"/>
    <cellStyle name="표준 132 2 2 4" xfId="11707"/>
    <cellStyle name="표준 132 2 2 5" xfId="23166"/>
    <cellStyle name="표준 132 2 3" xfId="7401"/>
    <cellStyle name="표준 132 2 3 2" xfId="20444"/>
    <cellStyle name="표준 132 2 4" xfId="9157"/>
    <cellStyle name="표준 132 2 4 2" xfId="18683"/>
    <cellStyle name="표준 132 2 5" xfId="10846"/>
    <cellStyle name="표준 132 2 6" xfId="22305"/>
    <cellStyle name="표준 132 3" xfId="5966"/>
    <cellStyle name="표준 132 3 2" xfId="6827"/>
    <cellStyle name="표준 132 3 2 2" xfId="8549"/>
    <cellStyle name="표준 132 3 2 2 2" xfId="21592"/>
    <cellStyle name="표준 132 3 2 3" xfId="9160"/>
    <cellStyle name="표준 132 3 2 3 2" xfId="19831"/>
    <cellStyle name="표준 132 3 2 4" xfId="11994"/>
    <cellStyle name="표준 132 3 2 5" xfId="23453"/>
    <cellStyle name="표준 132 3 3" xfId="7688"/>
    <cellStyle name="표준 132 3 3 2" xfId="20731"/>
    <cellStyle name="표준 132 3 4" xfId="9159"/>
    <cellStyle name="표준 132 3 4 2" xfId="18970"/>
    <cellStyle name="표준 132 3 5" xfId="11133"/>
    <cellStyle name="표준 132 3 6" xfId="22592"/>
    <cellStyle name="표준 132 4" xfId="6253"/>
    <cellStyle name="표준 132 4 2" xfId="7975"/>
    <cellStyle name="표준 132 4 2 2" xfId="21018"/>
    <cellStyle name="표준 132 4 3" xfId="9161"/>
    <cellStyle name="표준 132 4 3 2" xfId="19257"/>
    <cellStyle name="표준 132 4 4" xfId="11420"/>
    <cellStyle name="표준 132 4 5" xfId="22879"/>
    <cellStyle name="표준 132 5" xfId="7114"/>
    <cellStyle name="표준 132 5 2" xfId="20157"/>
    <cellStyle name="표준 132 6" xfId="9156"/>
    <cellStyle name="표준 132 6 2" xfId="18396"/>
    <cellStyle name="표준 132 7" xfId="10559"/>
    <cellStyle name="표준 132 8" xfId="22018"/>
    <cellStyle name="표준 133" xfId="5240"/>
    <cellStyle name="표준 133 2" xfId="5679"/>
    <cellStyle name="표준 133 2 2" xfId="6541"/>
    <cellStyle name="표준 133 2 2 2" xfId="8263"/>
    <cellStyle name="표준 133 2 2 2 2" xfId="21306"/>
    <cellStyle name="표준 133 2 2 3" xfId="9164"/>
    <cellStyle name="표준 133 2 2 3 2" xfId="19545"/>
    <cellStyle name="표준 133 2 2 4" xfId="11708"/>
    <cellStyle name="표준 133 2 2 5" xfId="23167"/>
    <cellStyle name="표준 133 2 3" xfId="7402"/>
    <cellStyle name="표준 133 2 3 2" xfId="20445"/>
    <cellStyle name="표준 133 2 4" xfId="9163"/>
    <cellStyle name="표준 133 2 4 2" xfId="18684"/>
    <cellStyle name="표준 133 2 5" xfId="10847"/>
    <cellStyle name="표준 133 2 6" xfId="22306"/>
    <cellStyle name="표준 133 3" xfId="5967"/>
    <cellStyle name="표준 133 3 2" xfId="6828"/>
    <cellStyle name="표준 133 3 2 2" xfId="8550"/>
    <cellStyle name="표준 133 3 2 2 2" xfId="21593"/>
    <cellStyle name="표준 133 3 2 3" xfId="9166"/>
    <cellStyle name="표준 133 3 2 3 2" xfId="19832"/>
    <cellStyle name="표준 133 3 2 4" xfId="11995"/>
    <cellStyle name="표준 133 3 2 5" xfId="23454"/>
    <cellStyle name="표준 133 3 3" xfId="7689"/>
    <cellStyle name="표준 133 3 3 2" xfId="20732"/>
    <cellStyle name="표준 133 3 4" xfId="9165"/>
    <cellStyle name="표준 133 3 4 2" xfId="18971"/>
    <cellStyle name="표준 133 3 5" xfId="11134"/>
    <cellStyle name="표준 133 3 6" xfId="22593"/>
    <cellStyle name="표준 133 4" xfId="6254"/>
    <cellStyle name="표준 133 4 2" xfId="7976"/>
    <cellStyle name="표준 133 4 2 2" xfId="21019"/>
    <cellStyle name="표준 133 4 3" xfId="9167"/>
    <cellStyle name="표준 133 4 3 2" xfId="19258"/>
    <cellStyle name="표준 133 4 4" xfId="11421"/>
    <cellStyle name="표준 133 4 5" xfId="22880"/>
    <cellStyle name="표준 133 5" xfId="7115"/>
    <cellStyle name="표준 133 5 2" xfId="20158"/>
    <cellStyle name="표준 133 6" xfId="9162"/>
    <cellStyle name="표준 133 6 2" xfId="18397"/>
    <cellStyle name="표준 133 7" xfId="10560"/>
    <cellStyle name="표준 133 8" xfId="22019"/>
    <cellStyle name="표준 134" xfId="5241"/>
    <cellStyle name="표준 134 2" xfId="5680"/>
    <cellStyle name="표준 134 2 2" xfId="6542"/>
    <cellStyle name="표준 134 2 2 2" xfId="8264"/>
    <cellStyle name="표준 134 2 2 2 2" xfId="21307"/>
    <cellStyle name="표준 134 2 2 3" xfId="9170"/>
    <cellStyle name="표준 134 2 2 3 2" xfId="19546"/>
    <cellStyle name="표준 134 2 2 4" xfId="11709"/>
    <cellStyle name="표준 134 2 2 5" xfId="23168"/>
    <cellStyle name="표준 134 2 3" xfId="7403"/>
    <cellStyle name="표준 134 2 3 2" xfId="20446"/>
    <cellStyle name="표준 134 2 4" xfId="9169"/>
    <cellStyle name="표준 134 2 4 2" xfId="18685"/>
    <cellStyle name="표준 134 2 5" xfId="10848"/>
    <cellStyle name="표준 134 2 6" xfId="22307"/>
    <cellStyle name="표준 134 3" xfId="5968"/>
    <cellStyle name="표준 134 3 2" xfId="6829"/>
    <cellStyle name="표준 134 3 2 2" xfId="8551"/>
    <cellStyle name="표준 134 3 2 2 2" xfId="21594"/>
    <cellStyle name="표준 134 3 2 3" xfId="9172"/>
    <cellStyle name="표준 134 3 2 3 2" xfId="19833"/>
    <cellStyle name="표준 134 3 2 4" xfId="11996"/>
    <cellStyle name="표준 134 3 2 5" xfId="23455"/>
    <cellStyle name="표준 134 3 3" xfId="7690"/>
    <cellStyle name="표준 134 3 3 2" xfId="20733"/>
    <cellStyle name="표준 134 3 4" xfId="9171"/>
    <cellStyle name="표준 134 3 4 2" xfId="18972"/>
    <cellStyle name="표준 134 3 5" xfId="11135"/>
    <cellStyle name="표준 134 3 6" xfId="22594"/>
    <cellStyle name="표준 134 4" xfId="6255"/>
    <cellStyle name="표준 134 4 2" xfId="7977"/>
    <cellStyle name="표준 134 4 2 2" xfId="21020"/>
    <cellStyle name="표준 134 4 3" xfId="9173"/>
    <cellStyle name="표준 134 4 3 2" xfId="19259"/>
    <cellStyle name="표준 134 4 4" xfId="11422"/>
    <cellStyle name="표준 134 4 5" xfId="22881"/>
    <cellStyle name="표준 134 5" xfId="7116"/>
    <cellStyle name="표준 134 5 2" xfId="20159"/>
    <cellStyle name="표준 134 6" xfId="9168"/>
    <cellStyle name="표준 134 6 2" xfId="18398"/>
    <cellStyle name="표준 134 7" xfId="10561"/>
    <cellStyle name="표준 134 8" xfId="22020"/>
    <cellStyle name="표준 135" xfId="5242"/>
    <cellStyle name="표준 135 2" xfId="5681"/>
    <cellStyle name="표준 135 2 2" xfId="6543"/>
    <cellStyle name="표준 135 2 2 2" xfId="8265"/>
    <cellStyle name="표준 135 2 2 2 2" xfId="21308"/>
    <cellStyle name="표준 135 2 2 3" xfId="9176"/>
    <cellStyle name="표준 135 2 2 3 2" xfId="19547"/>
    <cellStyle name="표준 135 2 2 4" xfId="11710"/>
    <cellStyle name="표준 135 2 2 5" xfId="23169"/>
    <cellStyle name="표준 135 2 3" xfId="7404"/>
    <cellStyle name="표준 135 2 3 2" xfId="20447"/>
    <cellStyle name="표준 135 2 4" xfId="9175"/>
    <cellStyle name="표준 135 2 4 2" xfId="18686"/>
    <cellStyle name="표준 135 2 5" xfId="10849"/>
    <cellStyle name="표준 135 2 6" xfId="22308"/>
    <cellStyle name="표준 135 3" xfId="5969"/>
    <cellStyle name="표준 135 3 2" xfId="6830"/>
    <cellStyle name="표준 135 3 2 2" xfId="8552"/>
    <cellStyle name="표준 135 3 2 2 2" xfId="21595"/>
    <cellStyle name="표준 135 3 2 3" xfId="9178"/>
    <cellStyle name="표준 135 3 2 3 2" xfId="19834"/>
    <cellStyle name="표준 135 3 2 4" xfId="11997"/>
    <cellStyle name="표준 135 3 2 5" xfId="23456"/>
    <cellStyle name="표준 135 3 3" xfId="7691"/>
    <cellStyle name="표준 135 3 3 2" xfId="20734"/>
    <cellStyle name="표준 135 3 4" xfId="9177"/>
    <cellStyle name="표준 135 3 4 2" xfId="18973"/>
    <cellStyle name="표준 135 3 5" xfId="11136"/>
    <cellStyle name="표준 135 3 6" xfId="22595"/>
    <cellStyle name="표준 135 4" xfId="6256"/>
    <cellStyle name="표준 135 4 2" xfId="7978"/>
    <cellStyle name="표준 135 4 2 2" xfId="21021"/>
    <cellStyle name="표준 135 4 3" xfId="9179"/>
    <cellStyle name="표준 135 4 3 2" xfId="19260"/>
    <cellStyle name="표준 135 4 4" xfId="11423"/>
    <cellStyle name="표준 135 4 5" xfId="22882"/>
    <cellStyle name="표준 135 5" xfId="7117"/>
    <cellStyle name="표준 135 5 2" xfId="20160"/>
    <cellStyle name="표준 135 6" xfId="9174"/>
    <cellStyle name="표준 135 6 2" xfId="18399"/>
    <cellStyle name="표준 135 7" xfId="10562"/>
    <cellStyle name="표준 135 8" xfId="22021"/>
    <cellStyle name="표준 136" xfId="5243"/>
    <cellStyle name="표준 136 2" xfId="5682"/>
    <cellStyle name="표준 136 2 2" xfId="6544"/>
    <cellStyle name="표준 136 2 2 2" xfId="8266"/>
    <cellStyle name="표준 136 2 2 2 2" xfId="21309"/>
    <cellStyle name="표준 136 2 2 3" xfId="9182"/>
    <cellStyle name="표준 136 2 2 3 2" xfId="19548"/>
    <cellStyle name="표준 136 2 2 4" xfId="11711"/>
    <cellStyle name="표준 136 2 2 5" xfId="23170"/>
    <cellStyle name="표준 136 2 3" xfId="7405"/>
    <cellStyle name="표준 136 2 3 2" xfId="20448"/>
    <cellStyle name="표준 136 2 4" xfId="9181"/>
    <cellStyle name="표준 136 2 4 2" xfId="18687"/>
    <cellStyle name="표준 136 2 5" xfId="10850"/>
    <cellStyle name="표준 136 2 6" xfId="22309"/>
    <cellStyle name="표준 136 3" xfId="5970"/>
    <cellStyle name="표준 136 3 2" xfId="6831"/>
    <cellStyle name="표준 136 3 2 2" xfId="8553"/>
    <cellStyle name="표준 136 3 2 2 2" xfId="21596"/>
    <cellStyle name="표준 136 3 2 3" xfId="9184"/>
    <cellStyle name="표준 136 3 2 3 2" xfId="19835"/>
    <cellStyle name="표준 136 3 2 4" xfId="11998"/>
    <cellStyle name="표준 136 3 2 5" xfId="23457"/>
    <cellStyle name="표준 136 3 3" xfId="7692"/>
    <cellStyle name="표준 136 3 3 2" xfId="20735"/>
    <cellStyle name="표준 136 3 4" xfId="9183"/>
    <cellStyle name="표준 136 3 4 2" xfId="18974"/>
    <cellStyle name="표준 136 3 5" xfId="11137"/>
    <cellStyle name="표준 136 3 6" xfId="22596"/>
    <cellStyle name="표준 136 4" xfId="6257"/>
    <cellStyle name="표준 136 4 2" xfId="7979"/>
    <cellStyle name="표준 136 4 2 2" xfId="21022"/>
    <cellStyle name="표준 136 4 3" xfId="9185"/>
    <cellStyle name="표준 136 4 3 2" xfId="19261"/>
    <cellStyle name="표준 136 4 4" xfId="11424"/>
    <cellStyle name="표준 136 4 5" xfId="22883"/>
    <cellStyle name="표준 136 5" xfId="7118"/>
    <cellStyle name="표준 136 5 2" xfId="20161"/>
    <cellStyle name="표준 136 6" xfId="9180"/>
    <cellStyle name="표준 136 6 2" xfId="18400"/>
    <cellStyle name="표준 136 7" xfId="10563"/>
    <cellStyle name="표준 136 8" xfId="22022"/>
    <cellStyle name="표준 137" xfId="5244"/>
    <cellStyle name="표준 137 2" xfId="5683"/>
    <cellStyle name="표준 137 2 2" xfId="6545"/>
    <cellStyle name="표준 137 2 2 2" xfId="8267"/>
    <cellStyle name="표준 137 2 2 2 2" xfId="21310"/>
    <cellStyle name="표준 137 2 2 3" xfId="9188"/>
    <cellStyle name="표준 137 2 2 3 2" xfId="19549"/>
    <cellStyle name="표준 137 2 2 4" xfId="11712"/>
    <cellStyle name="표준 137 2 2 5" xfId="23171"/>
    <cellStyle name="표준 137 2 3" xfId="7406"/>
    <cellStyle name="표준 137 2 3 2" xfId="20449"/>
    <cellStyle name="표준 137 2 4" xfId="9187"/>
    <cellStyle name="표준 137 2 4 2" xfId="18688"/>
    <cellStyle name="표준 137 2 5" xfId="10851"/>
    <cellStyle name="표준 137 2 6" xfId="22310"/>
    <cellStyle name="표준 137 3" xfId="5971"/>
    <cellStyle name="표준 137 3 2" xfId="6832"/>
    <cellStyle name="표준 137 3 2 2" xfId="8554"/>
    <cellStyle name="표준 137 3 2 2 2" xfId="21597"/>
    <cellStyle name="표준 137 3 2 3" xfId="9190"/>
    <cellStyle name="표준 137 3 2 3 2" xfId="19836"/>
    <cellStyle name="표준 137 3 2 4" xfId="11999"/>
    <cellStyle name="표준 137 3 2 5" xfId="23458"/>
    <cellStyle name="표준 137 3 3" xfId="7693"/>
    <cellStyle name="표준 137 3 3 2" xfId="20736"/>
    <cellStyle name="표준 137 3 4" xfId="9189"/>
    <cellStyle name="표준 137 3 4 2" xfId="18975"/>
    <cellStyle name="표준 137 3 5" xfId="11138"/>
    <cellStyle name="표준 137 3 6" xfId="22597"/>
    <cellStyle name="표준 137 4" xfId="6258"/>
    <cellStyle name="표준 137 4 2" xfId="7980"/>
    <cellStyle name="표준 137 4 2 2" xfId="21023"/>
    <cellStyle name="표준 137 4 3" xfId="9191"/>
    <cellStyle name="표준 137 4 3 2" xfId="19262"/>
    <cellStyle name="표준 137 4 4" xfId="11425"/>
    <cellStyle name="표준 137 4 5" xfId="22884"/>
    <cellStyle name="표준 137 5" xfId="7119"/>
    <cellStyle name="표준 137 5 2" xfId="20162"/>
    <cellStyle name="표준 137 6" xfId="9186"/>
    <cellStyle name="표준 137 6 2" xfId="18401"/>
    <cellStyle name="표준 137 7" xfId="10564"/>
    <cellStyle name="표준 137 8" xfId="22023"/>
    <cellStyle name="표준 138" xfId="5245"/>
    <cellStyle name="표준 138 2" xfId="5684"/>
    <cellStyle name="표준 138 2 2" xfId="6546"/>
    <cellStyle name="표준 138 2 2 2" xfId="8268"/>
    <cellStyle name="표준 138 2 2 2 2" xfId="21311"/>
    <cellStyle name="표준 138 2 2 3" xfId="9194"/>
    <cellStyle name="표준 138 2 2 3 2" xfId="19550"/>
    <cellStyle name="표준 138 2 2 4" xfId="11713"/>
    <cellStyle name="표준 138 2 2 5" xfId="23172"/>
    <cellStyle name="표준 138 2 3" xfId="7407"/>
    <cellStyle name="표준 138 2 3 2" xfId="20450"/>
    <cellStyle name="표준 138 2 4" xfId="9193"/>
    <cellStyle name="표준 138 2 4 2" xfId="18689"/>
    <cellStyle name="표준 138 2 5" xfId="10852"/>
    <cellStyle name="표준 138 2 6" xfId="22311"/>
    <cellStyle name="표준 138 3" xfId="5972"/>
    <cellStyle name="표준 138 3 2" xfId="6833"/>
    <cellStyle name="표준 138 3 2 2" xfId="8555"/>
    <cellStyle name="표준 138 3 2 2 2" xfId="21598"/>
    <cellStyle name="표준 138 3 2 3" xfId="9196"/>
    <cellStyle name="표준 138 3 2 3 2" xfId="19837"/>
    <cellStyle name="표준 138 3 2 4" xfId="12000"/>
    <cellStyle name="표준 138 3 2 5" xfId="23459"/>
    <cellStyle name="표준 138 3 3" xfId="7694"/>
    <cellStyle name="표준 138 3 3 2" xfId="20737"/>
    <cellStyle name="표준 138 3 4" xfId="9195"/>
    <cellStyle name="표준 138 3 4 2" xfId="18976"/>
    <cellStyle name="표준 138 3 5" xfId="11139"/>
    <cellStyle name="표준 138 3 6" xfId="22598"/>
    <cellStyle name="표준 138 4" xfId="6259"/>
    <cellStyle name="표준 138 4 2" xfId="7981"/>
    <cellStyle name="표준 138 4 2 2" xfId="21024"/>
    <cellStyle name="표준 138 4 3" xfId="9197"/>
    <cellStyle name="표준 138 4 3 2" xfId="19263"/>
    <cellStyle name="표준 138 4 4" xfId="11426"/>
    <cellStyle name="표준 138 4 5" xfId="22885"/>
    <cellStyle name="표준 138 5" xfId="7120"/>
    <cellStyle name="표준 138 5 2" xfId="20163"/>
    <cellStyle name="표준 138 6" xfId="9192"/>
    <cellStyle name="표준 138 6 2" xfId="18402"/>
    <cellStyle name="표준 138 7" xfId="10565"/>
    <cellStyle name="표준 138 8" xfId="22024"/>
    <cellStyle name="표준 139" xfId="5246"/>
    <cellStyle name="표준 139 2" xfId="5685"/>
    <cellStyle name="표준 139 2 2" xfId="6547"/>
    <cellStyle name="표준 139 2 2 2" xfId="8269"/>
    <cellStyle name="표준 139 2 2 2 2" xfId="21312"/>
    <cellStyle name="표준 139 2 2 3" xfId="9200"/>
    <cellStyle name="표준 139 2 2 3 2" xfId="19551"/>
    <cellStyle name="표준 139 2 2 4" xfId="11714"/>
    <cellStyle name="표준 139 2 2 5" xfId="23173"/>
    <cellStyle name="표준 139 2 3" xfId="7408"/>
    <cellStyle name="표준 139 2 3 2" xfId="20451"/>
    <cellStyle name="표준 139 2 4" xfId="9199"/>
    <cellStyle name="표준 139 2 4 2" xfId="18690"/>
    <cellStyle name="표준 139 2 5" xfId="10853"/>
    <cellStyle name="표준 139 2 6" xfId="22312"/>
    <cellStyle name="표준 139 3" xfId="5973"/>
    <cellStyle name="표준 139 3 2" xfId="6834"/>
    <cellStyle name="표준 139 3 2 2" xfId="8556"/>
    <cellStyle name="표준 139 3 2 2 2" xfId="21599"/>
    <cellStyle name="표준 139 3 2 3" xfId="9202"/>
    <cellStyle name="표준 139 3 2 3 2" xfId="19838"/>
    <cellStyle name="표준 139 3 2 4" xfId="12001"/>
    <cellStyle name="표준 139 3 2 5" xfId="23460"/>
    <cellStyle name="표준 139 3 3" xfId="7695"/>
    <cellStyle name="표준 139 3 3 2" xfId="20738"/>
    <cellStyle name="표준 139 3 4" xfId="9201"/>
    <cellStyle name="표준 139 3 4 2" xfId="18977"/>
    <cellStyle name="표준 139 3 5" xfId="11140"/>
    <cellStyle name="표준 139 3 6" xfId="22599"/>
    <cellStyle name="표준 139 4" xfId="6260"/>
    <cellStyle name="표준 139 4 2" xfId="7982"/>
    <cellStyle name="표준 139 4 2 2" xfId="21025"/>
    <cellStyle name="표준 139 4 3" xfId="9203"/>
    <cellStyle name="표준 139 4 3 2" xfId="19264"/>
    <cellStyle name="표준 139 4 4" xfId="11427"/>
    <cellStyle name="표준 139 4 5" xfId="22886"/>
    <cellStyle name="표준 139 5" xfId="7121"/>
    <cellStyle name="표준 139 5 2" xfId="20164"/>
    <cellStyle name="표준 139 6" xfId="9198"/>
    <cellStyle name="표준 139 6 2" xfId="18403"/>
    <cellStyle name="표준 139 7" xfId="10566"/>
    <cellStyle name="표준 139 8" xfId="22025"/>
    <cellStyle name="표준 14" xfId="729"/>
    <cellStyle name="표준 14 2" xfId="4071"/>
    <cellStyle name="표준 14 2 2" xfId="4072"/>
    <cellStyle name="표준 14 2 2 2" xfId="5247"/>
    <cellStyle name="표준 14 2 3" xfId="5248"/>
    <cellStyle name="표준 14 2 3 2" xfId="16075"/>
    <cellStyle name="표준 14 2 4" xfId="5249"/>
    <cellStyle name="표준 14 2 5" xfId="16076"/>
    <cellStyle name="표준 14 3" xfId="4073"/>
    <cellStyle name="표준 14 3 2" xfId="16077"/>
    <cellStyle name="표준 14 4" xfId="5250"/>
    <cellStyle name="표준 14 5" xfId="16078"/>
    <cellStyle name="표준 14 5 2" xfId="16079"/>
    <cellStyle name="표준 14 6" xfId="16080"/>
    <cellStyle name="표준 140" xfId="5251"/>
    <cellStyle name="표준 140 2" xfId="5686"/>
    <cellStyle name="표준 140 2 2" xfId="6548"/>
    <cellStyle name="표준 140 2 2 2" xfId="8270"/>
    <cellStyle name="표준 140 2 2 2 2" xfId="21313"/>
    <cellStyle name="표준 140 2 2 3" xfId="9206"/>
    <cellStyle name="표준 140 2 2 3 2" xfId="19552"/>
    <cellStyle name="표준 140 2 2 4" xfId="11715"/>
    <cellStyle name="표준 140 2 2 5" xfId="23174"/>
    <cellStyle name="표준 140 2 3" xfId="7409"/>
    <cellStyle name="표준 140 2 3 2" xfId="20452"/>
    <cellStyle name="표준 140 2 4" xfId="9205"/>
    <cellStyle name="표준 140 2 4 2" xfId="18691"/>
    <cellStyle name="표준 140 2 5" xfId="10854"/>
    <cellStyle name="표준 140 2 6" xfId="22313"/>
    <cellStyle name="표준 140 3" xfId="5974"/>
    <cellStyle name="표준 140 3 2" xfId="6835"/>
    <cellStyle name="표준 140 3 2 2" xfId="8557"/>
    <cellStyle name="표준 140 3 2 2 2" xfId="21600"/>
    <cellStyle name="표준 140 3 2 3" xfId="9208"/>
    <cellStyle name="표준 140 3 2 3 2" xfId="19839"/>
    <cellStyle name="표준 140 3 2 4" xfId="12002"/>
    <cellStyle name="표준 140 3 2 5" xfId="23461"/>
    <cellStyle name="표준 140 3 3" xfId="7696"/>
    <cellStyle name="표준 140 3 3 2" xfId="20739"/>
    <cellStyle name="표준 140 3 4" xfId="9207"/>
    <cellStyle name="표준 140 3 4 2" xfId="18978"/>
    <cellStyle name="표준 140 3 5" xfId="11141"/>
    <cellStyle name="표준 140 3 6" xfId="22600"/>
    <cellStyle name="표준 140 4" xfId="6261"/>
    <cellStyle name="표준 140 4 2" xfId="7983"/>
    <cellStyle name="표준 140 4 2 2" xfId="21026"/>
    <cellStyle name="표준 140 4 3" xfId="9209"/>
    <cellStyle name="표준 140 4 3 2" xfId="19265"/>
    <cellStyle name="표준 140 4 4" xfId="11428"/>
    <cellStyle name="표준 140 4 5" xfId="22887"/>
    <cellStyle name="표준 140 5" xfId="7122"/>
    <cellStyle name="표준 140 5 2" xfId="20165"/>
    <cellStyle name="표준 140 6" xfId="9204"/>
    <cellStyle name="표준 140 6 2" xfId="18404"/>
    <cellStyle name="표준 140 7" xfId="10567"/>
    <cellStyle name="표준 140 8" xfId="22026"/>
    <cellStyle name="표준 141" xfId="5252"/>
    <cellStyle name="표준 141 2" xfId="5687"/>
    <cellStyle name="표준 141 2 2" xfId="6549"/>
    <cellStyle name="표준 141 2 2 2" xfId="8271"/>
    <cellStyle name="표준 141 2 2 2 2" xfId="21314"/>
    <cellStyle name="표준 141 2 2 3" xfId="9212"/>
    <cellStyle name="표준 141 2 2 3 2" xfId="19553"/>
    <cellStyle name="표준 141 2 2 4" xfId="11716"/>
    <cellStyle name="표준 141 2 2 5" xfId="23175"/>
    <cellStyle name="표준 141 2 3" xfId="7410"/>
    <cellStyle name="표준 141 2 3 2" xfId="20453"/>
    <cellStyle name="표준 141 2 4" xfId="9211"/>
    <cellStyle name="표준 141 2 4 2" xfId="18692"/>
    <cellStyle name="표준 141 2 5" xfId="10855"/>
    <cellStyle name="표준 141 2 6" xfId="22314"/>
    <cellStyle name="표준 141 3" xfId="5975"/>
    <cellStyle name="표준 141 3 2" xfId="6836"/>
    <cellStyle name="표준 141 3 2 2" xfId="8558"/>
    <cellStyle name="표준 141 3 2 2 2" xfId="21601"/>
    <cellStyle name="표준 141 3 2 3" xfId="9214"/>
    <cellStyle name="표준 141 3 2 3 2" xfId="19840"/>
    <cellStyle name="표준 141 3 2 4" xfId="12003"/>
    <cellStyle name="표준 141 3 2 5" xfId="23462"/>
    <cellStyle name="표준 141 3 3" xfId="7697"/>
    <cellStyle name="표준 141 3 3 2" xfId="20740"/>
    <cellStyle name="표준 141 3 4" xfId="9213"/>
    <cellStyle name="표준 141 3 4 2" xfId="18979"/>
    <cellStyle name="표준 141 3 5" xfId="11142"/>
    <cellStyle name="표준 141 3 6" xfId="22601"/>
    <cellStyle name="표준 141 4" xfId="6262"/>
    <cellStyle name="표준 141 4 2" xfId="7984"/>
    <cellStyle name="표준 141 4 2 2" xfId="21027"/>
    <cellStyle name="표준 141 4 3" xfId="9215"/>
    <cellStyle name="표준 141 4 3 2" xfId="19266"/>
    <cellStyle name="표준 141 4 4" xfId="11429"/>
    <cellStyle name="표준 141 4 5" xfId="22888"/>
    <cellStyle name="표준 141 5" xfId="7123"/>
    <cellStyle name="표준 141 5 2" xfId="20166"/>
    <cellStyle name="표준 141 6" xfId="9210"/>
    <cellStyle name="표준 141 6 2" xfId="18405"/>
    <cellStyle name="표준 141 7" xfId="10568"/>
    <cellStyle name="표준 141 8" xfId="22027"/>
    <cellStyle name="표준 142" xfId="5253"/>
    <cellStyle name="표준 142 2" xfId="5688"/>
    <cellStyle name="표준 142 2 2" xfId="6550"/>
    <cellStyle name="표준 142 2 2 2" xfId="8272"/>
    <cellStyle name="표준 142 2 2 2 2" xfId="21315"/>
    <cellStyle name="표준 142 2 2 3" xfId="9218"/>
    <cellStyle name="표준 142 2 2 3 2" xfId="19554"/>
    <cellStyle name="표준 142 2 2 4" xfId="11717"/>
    <cellStyle name="표준 142 2 2 5" xfId="23176"/>
    <cellStyle name="표준 142 2 3" xfId="7411"/>
    <cellStyle name="표준 142 2 3 2" xfId="20454"/>
    <cellStyle name="표준 142 2 4" xfId="9217"/>
    <cellStyle name="표준 142 2 4 2" xfId="18693"/>
    <cellStyle name="표준 142 2 5" xfId="10856"/>
    <cellStyle name="표준 142 2 6" xfId="22315"/>
    <cellStyle name="표준 142 3" xfId="5976"/>
    <cellStyle name="표준 142 3 2" xfId="6837"/>
    <cellStyle name="표준 142 3 2 2" xfId="8559"/>
    <cellStyle name="표준 142 3 2 2 2" xfId="21602"/>
    <cellStyle name="표준 142 3 2 3" xfId="9220"/>
    <cellStyle name="표준 142 3 2 3 2" xfId="19841"/>
    <cellStyle name="표준 142 3 2 4" xfId="12004"/>
    <cellStyle name="표준 142 3 2 5" xfId="23463"/>
    <cellStyle name="표준 142 3 3" xfId="7698"/>
    <cellStyle name="표준 142 3 3 2" xfId="20741"/>
    <cellStyle name="표준 142 3 4" xfId="9219"/>
    <cellStyle name="표준 142 3 4 2" xfId="18980"/>
    <cellStyle name="표준 142 3 5" xfId="11143"/>
    <cellStyle name="표준 142 3 6" xfId="22602"/>
    <cellStyle name="표준 142 4" xfId="6263"/>
    <cellStyle name="표준 142 4 2" xfId="7985"/>
    <cellStyle name="표준 142 4 2 2" xfId="21028"/>
    <cellStyle name="표준 142 4 3" xfId="9221"/>
    <cellStyle name="표준 142 4 3 2" xfId="19267"/>
    <cellStyle name="표준 142 4 4" xfId="11430"/>
    <cellStyle name="표준 142 4 5" xfId="22889"/>
    <cellStyle name="표준 142 5" xfId="7124"/>
    <cellStyle name="표준 142 5 2" xfId="20167"/>
    <cellStyle name="표준 142 6" xfId="9216"/>
    <cellStyle name="표준 142 6 2" xfId="18406"/>
    <cellStyle name="표준 142 7" xfId="10569"/>
    <cellStyle name="표준 142 8" xfId="22028"/>
    <cellStyle name="표준 143" xfId="5254"/>
    <cellStyle name="표준 143 2" xfId="5689"/>
    <cellStyle name="표준 143 2 2" xfId="6551"/>
    <cellStyle name="표준 143 2 2 2" xfId="8273"/>
    <cellStyle name="표준 143 2 2 2 2" xfId="21316"/>
    <cellStyle name="표준 143 2 2 3" xfId="9224"/>
    <cellStyle name="표준 143 2 2 3 2" xfId="19555"/>
    <cellStyle name="표준 143 2 2 4" xfId="11718"/>
    <cellStyle name="표준 143 2 2 5" xfId="23177"/>
    <cellStyle name="표준 143 2 3" xfId="7412"/>
    <cellStyle name="표준 143 2 3 2" xfId="20455"/>
    <cellStyle name="표준 143 2 4" xfId="9223"/>
    <cellStyle name="표준 143 2 4 2" xfId="18694"/>
    <cellStyle name="표준 143 2 5" xfId="10857"/>
    <cellStyle name="표준 143 2 6" xfId="22316"/>
    <cellStyle name="표준 143 3" xfId="5977"/>
    <cellStyle name="표준 143 3 2" xfId="6838"/>
    <cellStyle name="표준 143 3 2 2" xfId="8560"/>
    <cellStyle name="표준 143 3 2 2 2" xfId="21603"/>
    <cellStyle name="표준 143 3 2 3" xfId="9226"/>
    <cellStyle name="표준 143 3 2 3 2" xfId="19842"/>
    <cellStyle name="표준 143 3 2 4" xfId="12005"/>
    <cellStyle name="표준 143 3 2 5" xfId="23464"/>
    <cellStyle name="표준 143 3 3" xfId="7699"/>
    <cellStyle name="표준 143 3 3 2" xfId="20742"/>
    <cellStyle name="표준 143 3 4" xfId="9225"/>
    <cellStyle name="표준 143 3 4 2" xfId="18981"/>
    <cellStyle name="표준 143 3 5" xfId="11144"/>
    <cellStyle name="표준 143 3 6" xfId="22603"/>
    <cellStyle name="표준 143 4" xfId="6264"/>
    <cellStyle name="표준 143 4 2" xfId="7986"/>
    <cellStyle name="표준 143 4 2 2" xfId="21029"/>
    <cellStyle name="표준 143 4 3" xfId="9227"/>
    <cellStyle name="표준 143 4 3 2" xfId="19268"/>
    <cellStyle name="표준 143 4 4" xfId="11431"/>
    <cellStyle name="표준 143 4 5" xfId="22890"/>
    <cellStyle name="표준 143 5" xfId="7125"/>
    <cellStyle name="표준 143 5 2" xfId="20168"/>
    <cellStyle name="표준 143 6" xfId="9222"/>
    <cellStyle name="표준 143 6 2" xfId="18407"/>
    <cellStyle name="표준 143 7" xfId="10570"/>
    <cellStyle name="표준 143 8" xfId="22029"/>
    <cellStyle name="표준 144" xfId="5255"/>
    <cellStyle name="표준 144 2" xfId="5690"/>
    <cellStyle name="표준 144 2 2" xfId="6552"/>
    <cellStyle name="표준 144 2 2 2" xfId="8274"/>
    <cellStyle name="표준 144 2 2 2 2" xfId="21317"/>
    <cellStyle name="표준 144 2 2 3" xfId="9230"/>
    <cellStyle name="표준 144 2 2 3 2" xfId="19556"/>
    <cellStyle name="표준 144 2 2 4" xfId="11719"/>
    <cellStyle name="표준 144 2 2 5" xfId="23178"/>
    <cellStyle name="표준 144 2 3" xfId="7413"/>
    <cellStyle name="표준 144 2 3 2" xfId="20456"/>
    <cellStyle name="표준 144 2 4" xfId="9229"/>
    <cellStyle name="표준 144 2 4 2" xfId="18695"/>
    <cellStyle name="표준 144 2 5" xfId="10858"/>
    <cellStyle name="표준 144 2 6" xfId="22317"/>
    <cellStyle name="표준 144 3" xfId="5978"/>
    <cellStyle name="표준 144 3 2" xfId="6839"/>
    <cellStyle name="표준 144 3 2 2" xfId="8561"/>
    <cellStyle name="표준 144 3 2 2 2" xfId="21604"/>
    <cellStyle name="표준 144 3 2 3" xfId="9232"/>
    <cellStyle name="표준 144 3 2 3 2" xfId="19843"/>
    <cellStyle name="표준 144 3 2 4" xfId="12006"/>
    <cellStyle name="표준 144 3 2 5" xfId="23465"/>
    <cellStyle name="표준 144 3 3" xfId="7700"/>
    <cellStyle name="표준 144 3 3 2" xfId="20743"/>
    <cellStyle name="표준 144 3 4" xfId="9231"/>
    <cellStyle name="표준 144 3 4 2" xfId="18982"/>
    <cellStyle name="표준 144 3 5" xfId="11145"/>
    <cellStyle name="표준 144 3 6" xfId="22604"/>
    <cellStyle name="표준 144 4" xfId="6265"/>
    <cellStyle name="표준 144 4 2" xfId="7987"/>
    <cellStyle name="표준 144 4 2 2" xfId="21030"/>
    <cellStyle name="표준 144 4 3" xfId="9233"/>
    <cellStyle name="표준 144 4 3 2" xfId="19269"/>
    <cellStyle name="표준 144 4 4" xfId="11432"/>
    <cellStyle name="표준 144 4 5" xfId="22891"/>
    <cellStyle name="표준 144 5" xfId="7126"/>
    <cellStyle name="표준 144 5 2" xfId="20169"/>
    <cellStyle name="표준 144 6" xfId="9228"/>
    <cellStyle name="표준 144 6 2" xfId="18408"/>
    <cellStyle name="표준 144 7" xfId="10571"/>
    <cellStyle name="표준 144 8" xfId="22030"/>
    <cellStyle name="표준 145" xfId="5256"/>
    <cellStyle name="표준 145 2" xfId="5691"/>
    <cellStyle name="표준 145 2 2" xfId="6553"/>
    <cellStyle name="표준 145 2 2 2" xfId="8275"/>
    <cellStyle name="표준 145 2 2 2 2" xfId="21318"/>
    <cellStyle name="표준 145 2 2 3" xfId="9236"/>
    <cellStyle name="표준 145 2 2 3 2" xfId="19557"/>
    <cellStyle name="표준 145 2 2 4" xfId="11720"/>
    <cellStyle name="표준 145 2 2 5" xfId="23179"/>
    <cellStyle name="표준 145 2 3" xfId="7414"/>
    <cellStyle name="표준 145 2 3 2" xfId="20457"/>
    <cellStyle name="표준 145 2 4" xfId="9235"/>
    <cellStyle name="표준 145 2 4 2" xfId="18696"/>
    <cellStyle name="표준 145 2 5" xfId="10859"/>
    <cellStyle name="표준 145 2 6" xfId="22318"/>
    <cellStyle name="표준 145 3" xfId="5979"/>
    <cellStyle name="표준 145 3 2" xfId="6840"/>
    <cellStyle name="표준 145 3 2 2" xfId="8562"/>
    <cellStyle name="표준 145 3 2 2 2" xfId="21605"/>
    <cellStyle name="표준 145 3 2 3" xfId="9238"/>
    <cellStyle name="표준 145 3 2 3 2" xfId="19844"/>
    <cellStyle name="표준 145 3 2 4" xfId="12007"/>
    <cellStyle name="표준 145 3 2 5" xfId="23466"/>
    <cellStyle name="표준 145 3 3" xfId="7701"/>
    <cellStyle name="표준 145 3 3 2" xfId="20744"/>
    <cellStyle name="표준 145 3 4" xfId="9237"/>
    <cellStyle name="표준 145 3 4 2" xfId="18983"/>
    <cellStyle name="표준 145 3 5" xfId="11146"/>
    <cellStyle name="표준 145 3 6" xfId="22605"/>
    <cellStyle name="표준 145 4" xfId="6266"/>
    <cellStyle name="표준 145 4 2" xfId="7988"/>
    <cellStyle name="표준 145 4 2 2" xfId="21031"/>
    <cellStyle name="표준 145 4 3" xfId="9239"/>
    <cellStyle name="표준 145 4 3 2" xfId="19270"/>
    <cellStyle name="표준 145 4 4" xfId="11433"/>
    <cellStyle name="표준 145 4 5" xfId="22892"/>
    <cellStyle name="표준 145 5" xfId="7127"/>
    <cellStyle name="표준 145 5 2" xfId="20170"/>
    <cellStyle name="표준 145 6" xfId="9234"/>
    <cellStyle name="표준 145 6 2" xfId="18409"/>
    <cellStyle name="표준 145 7" xfId="10572"/>
    <cellStyle name="표준 145 8" xfId="22031"/>
    <cellStyle name="표준 146" xfId="5257"/>
    <cellStyle name="표준 146 2" xfId="5692"/>
    <cellStyle name="표준 146 2 2" xfId="6554"/>
    <cellStyle name="표준 146 2 2 2" xfId="8276"/>
    <cellStyle name="표준 146 2 2 2 2" xfId="21319"/>
    <cellStyle name="표준 146 2 2 3" xfId="9242"/>
    <cellStyle name="표준 146 2 2 3 2" xfId="19558"/>
    <cellStyle name="표준 146 2 2 4" xfId="11721"/>
    <cellStyle name="표준 146 2 2 5" xfId="23180"/>
    <cellStyle name="표준 146 2 3" xfId="7415"/>
    <cellStyle name="표준 146 2 3 2" xfId="20458"/>
    <cellStyle name="표준 146 2 4" xfId="9241"/>
    <cellStyle name="표준 146 2 4 2" xfId="18697"/>
    <cellStyle name="표준 146 2 5" xfId="10860"/>
    <cellStyle name="표준 146 2 6" xfId="22319"/>
    <cellStyle name="표준 146 3" xfId="5980"/>
    <cellStyle name="표준 146 3 2" xfId="6841"/>
    <cellStyle name="표준 146 3 2 2" xfId="8563"/>
    <cellStyle name="표준 146 3 2 2 2" xfId="21606"/>
    <cellStyle name="표준 146 3 2 3" xfId="9244"/>
    <cellStyle name="표준 146 3 2 3 2" xfId="19845"/>
    <cellStyle name="표준 146 3 2 4" xfId="12008"/>
    <cellStyle name="표준 146 3 2 5" xfId="23467"/>
    <cellStyle name="표준 146 3 3" xfId="7702"/>
    <cellStyle name="표준 146 3 3 2" xfId="20745"/>
    <cellStyle name="표준 146 3 4" xfId="9243"/>
    <cellStyle name="표준 146 3 4 2" xfId="18984"/>
    <cellStyle name="표준 146 3 5" xfId="11147"/>
    <cellStyle name="표준 146 3 6" xfId="22606"/>
    <cellStyle name="표준 146 4" xfId="6267"/>
    <cellStyle name="표준 146 4 2" xfId="7989"/>
    <cellStyle name="표준 146 4 2 2" xfId="21032"/>
    <cellStyle name="표준 146 4 3" xfId="9245"/>
    <cellStyle name="표준 146 4 3 2" xfId="19271"/>
    <cellStyle name="표준 146 4 4" xfId="11434"/>
    <cellStyle name="표준 146 4 5" xfId="22893"/>
    <cellStyle name="표준 146 5" xfId="7128"/>
    <cellStyle name="표준 146 5 2" xfId="20171"/>
    <cellStyle name="표준 146 6" xfId="9240"/>
    <cellStyle name="표준 146 6 2" xfId="18410"/>
    <cellStyle name="표준 146 7" xfId="10573"/>
    <cellStyle name="표준 146 8" xfId="22032"/>
    <cellStyle name="표준 147" xfId="5258"/>
    <cellStyle name="표준 147 2" xfId="5693"/>
    <cellStyle name="표준 147 2 2" xfId="6555"/>
    <cellStyle name="표준 147 2 2 2" xfId="8277"/>
    <cellStyle name="표준 147 2 2 2 2" xfId="21320"/>
    <cellStyle name="표준 147 2 2 3" xfId="9248"/>
    <cellStyle name="표준 147 2 2 3 2" xfId="19559"/>
    <cellStyle name="표준 147 2 2 4" xfId="11722"/>
    <cellStyle name="표준 147 2 2 5" xfId="23181"/>
    <cellStyle name="표준 147 2 3" xfId="7416"/>
    <cellStyle name="표준 147 2 3 2" xfId="20459"/>
    <cellStyle name="표준 147 2 4" xfId="9247"/>
    <cellStyle name="표준 147 2 4 2" xfId="18698"/>
    <cellStyle name="표준 147 2 5" xfId="10861"/>
    <cellStyle name="표준 147 2 6" xfId="22320"/>
    <cellStyle name="표준 147 3" xfId="5981"/>
    <cellStyle name="표준 147 3 2" xfId="6842"/>
    <cellStyle name="표준 147 3 2 2" xfId="8564"/>
    <cellStyle name="표준 147 3 2 2 2" xfId="21607"/>
    <cellStyle name="표준 147 3 2 3" xfId="9250"/>
    <cellStyle name="표준 147 3 2 3 2" xfId="19846"/>
    <cellStyle name="표준 147 3 2 4" xfId="12009"/>
    <cellStyle name="표준 147 3 2 5" xfId="23468"/>
    <cellStyle name="표준 147 3 3" xfId="7703"/>
    <cellStyle name="표준 147 3 3 2" xfId="20746"/>
    <cellStyle name="표준 147 3 4" xfId="9249"/>
    <cellStyle name="표준 147 3 4 2" xfId="18985"/>
    <cellStyle name="표준 147 3 5" xfId="11148"/>
    <cellStyle name="표준 147 3 6" xfId="22607"/>
    <cellStyle name="표준 147 4" xfId="6268"/>
    <cellStyle name="표준 147 4 2" xfId="7990"/>
    <cellStyle name="표준 147 4 2 2" xfId="21033"/>
    <cellStyle name="표준 147 4 3" xfId="9251"/>
    <cellStyle name="표준 147 4 3 2" xfId="19272"/>
    <cellStyle name="표준 147 4 4" xfId="11435"/>
    <cellStyle name="표준 147 4 5" xfId="22894"/>
    <cellStyle name="표준 147 5" xfId="7129"/>
    <cellStyle name="표준 147 5 2" xfId="20172"/>
    <cellStyle name="표준 147 6" xfId="9246"/>
    <cellStyle name="표준 147 6 2" xfId="18411"/>
    <cellStyle name="표준 147 7" xfId="10574"/>
    <cellStyle name="표준 147 8" xfId="22033"/>
    <cellStyle name="표준 148" xfId="5405"/>
    <cellStyle name="표준 148 2" xfId="5694"/>
    <cellStyle name="표준 148 2 2" xfId="6556"/>
    <cellStyle name="표준 148 2 2 2" xfId="8278"/>
    <cellStyle name="표준 148 2 2 2 2" xfId="21321"/>
    <cellStyle name="표준 148 2 2 3" xfId="9254"/>
    <cellStyle name="표준 148 2 2 3 2" xfId="19560"/>
    <cellStyle name="표준 148 2 2 4" xfId="11723"/>
    <cellStyle name="표준 148 2 2 5" xfId="23182"/>
    <cellStyle name="표준 148 2 3" xfId="7417"/>
    <cellStyle name="표준 148 2 3 2" xfId="20460"/>
    <cellStyle name="표준 148 2 4" xfId="9253"/>
    <cellStyle name="표준 148 2 4 2" xfId="18699"/>
    <cellStyle name="표준 148 2 5" xfId="10862"/>
    <cellStyle name="표준 148 2 6" xfId="22321"/>
    <cellStyle name="표준 148 3" xfId="5982"/>
    <cellStyle name="표준 148 3 2" xfId="6843"/>
    <cellStyle name="표준 148 3 2 2" xfId="8565"/>
    <cellStyle name="표준 148 3 2 2 2" xfId="21608"/>
    <cellStyle name="표준 148 3 2 3" xfId="9256"/>
    <cellStyle name="표준 148 3 2 3 2" xfId="19847"/>
    <cellStyle name="표준 148 3 2 4" xfId="12010"/>
    <cellStyle name="표준 148 3 2 5" xfId="23469"/>
    <cellStyle name="표준 148 3 3" xfId="7704"/>
    <cellStyle name="표준 148 3 3 2" xfId="20747"/>
    <cellStyle name="표준 148 3 4" xfId="9255"/>
    <cellStyle name="표준 148 3 4 2" xfId="18986"/>
    <cellStyle name="표준 148 3 5" xfId="11149"/>
    <cellStyle name="표준 148 3 6" xfId="22608"/>
    <cellStyle name="표준 148 4" xfId="6269"/>
    <cellStyle name="표준 148 4 2" xfId="7991"/>
    <cellStyle name="표준 148 4 2 2" xfId="21034"/>
    <cellStyle name="표준 148 4 3" xfId="9257"/>
    <cellStyle name="표준 148 4 3 2" xfId="19273"/>
    <cellStyle name="표준 148 4 4" xfId="11436"/>
    <cellStyle name="표준 148 4 5" xfId="22895"/>
    <cellStyle name="표준 148 5" xfId="7130"/>
    <cellStyle name="표준 148 5 2" xfId="20173"/>
    <cellStyle name="표준 148 6" xfId="9252"/>
    <cellStyle name="표준 148 6 2" xfId="18412"/>
    <cellStyle name="표준 148 7" xfId="10575"/>
    <cellStyle name="표준 148 8" xfId="22034"/>
    <cellStyle name="표준 149" xfId="5406"/>
    <cellStyle name="표준 149 2" xfId="5695"/>
    <cellStyle name="표준 149 2 2" xfId="6557"/>
    <cellStyle name="표준 149 2 2 2" xfId="8279"/>
    <cellStyle name="표준 149 2 2 2 2" xfId="21322"/>
    <cellStyle name="표준 149 2 2 3" xfId="9260"/>
    <cellStyle name="표준 149 2 2 3 2" xfId="19561"/>
    <cellStyle name="표준 149 2 2 4" xfId="11724"/>
    <cellStyle name="표준 149 2 2 5" xfId="23183"/>
    <cellStyle name="표준 149 2 3" xfId="7418"/>
    <cellStyle name="표준 149 2 3 2" xfId="20461"/>
    <cellStyle name="표준 149 2 4" xfId="9259"/>
    <cellStyle name="표준 149 2 4 2" xfId="18700"/>
    <cellStyle name="표준 149 2 5" xfId="10863"/>
    <cellStyle name="표준 149 2 6" xfId="22322"/>
    <cellStyle name="표준 149 3" xfId="5983"/>
    <cellStyle name="표준 149 3 2" xfId="6844"/>
    <cellStyle name="표준 149 3 2 2" xfId="8566"/>
    <cellStyle name="표준 149 3 2 2 2" xfId="21609"/>
    <cellStyle name="표준 149 3 2 3" xfId="9262"/>
    <cellStyle name="표준 149 3 2 3 2" xfId="19848"/>
    <cellStyle name="표준 149 3 2 4" xfId="12011"/>
    <cellStyle name="표준 149 3 2 5" xfId="23470"/>
    <cellStyle name="표준 149 3 3" xfId="7705"/>
    <cellStyle name="표준 149 3 3 2" xfId="20748"/>
    <cellStyle name="표준 149 3 4" xfId="9261"/>
    <cellStyle name="표준 149 3 4 2" xfId="18987"/>
    <cellStyle name="표준 149 3 5" xfId="11150"/>
    <cellStyle name="표준 149 3 6" xfId="22609"/>
    <cellStyle name="표준 149 4" xfId="6270"/>
    <cellStyle name="표준 149 4 2" xfId="7992"/>
    <cellStyle name="표준 149 4 2 2" xfId="21035"/>
    <cellStyle name="표준 149 4 3" xfId="9263"/>
    <cellStyle name="표준 149 4 3 2" xfId="19274"/>
    <cellStyle name="표준 149 4 4" xfId="11437"/>
    <cellStyle name="표준 149 4 5" xfId="22896"/>
    <cellStyle name="표준 149 5" xfId="7131"/>
    <cellStyle name="표준 149 5 2" xfId="20174"/>
    <cellStyle name="표준 149 6" xfId="9258"/>
    <cellStyle name="표준 149 6 2" xfId="18413"/>
    <cellStyle name="표준 149 7" xfId="10576"/>
    <cellStyle name="표준 149 8" xfId="22035"/>
    <cellStyle name="표준 15" xfId="730"/>
    <cellStyle name="표준 15 10" xfId="16081"/>
    <cellStyle name="표준 15 2" xfId="4074"/>
    <cellStyle name="표준 15 2 2" xfId="16082"/>
    <cellStyle name="표준 15 2 3" xfId="16083"/>
    <cellStyle name="표준 15 2 3 2" xfId="16084"/>
    <cellStyle name="표준 15 2 4" xfId="16085"/>
    <cellStyle name="표준 15 2_3_3관경별 현황" xfId="16086"/>
    <cellStyle name="표준 15 3" xfId="4075"/>
    <cellStyle name="표준 15 3 2" xfId="16087"/>
    <cellStyle name="표준 15 3 2 2" xfId="16088"/>
    <cellStyle name="표준 15 3 3" xfId="16089"/>
    <cellStyle name="표준 15 4" xfId="5259"/>
    <cellStyle name="표준 15 5" xfId="16090"/>
    <cellStyle name="표준 15 5 2" xfId="16091"/>
    <cellStyle name="표준 15 6" xfId="16092"/>
    <cellStyle name="표준 15 7" xfId="16093"/>
    <cellStyle name="표준 15 8" xfId="16094"/>
    <cellStyle name="표준 15 9" xfId="16095"/>
    <cellStyle name="표준 15_3_3관경별 현황" xfId="16096"/>
    <cellStyle name="표준 150" xfId="5407"/>
    <cellStyle name="표준 150 2" xfId="5696"/>
    <cellStyle name="표준 150 2 2" xfId="6558"/>
    <cellStyle name="표준 150 2 2 2" xfId="8280"/>
    <cellStyle name="표준 150 2 2 2 2" xfId="21323"/>
    <cellStyle name="표준 150 2 2 3" xfId="9266"/>
    <cellStyle name="표준 150 2 2 3 2" xfId="19562"/>
    <cellStyle name="표준 150 2 2 4" xfId="11725"/>
    <cellStyle name="표준 150 2 2 5" xfId="23184"/>
    <cellStyle name="표준 150 2 3" xfId="7419"/>
    <cellStyle name="표준 150 2 3 2" xfId="20462"/>
    <cellStyle name="표준 150 2 4" xfId="9265"/>
    <cellStyle name="표준 150 2 4 2" xfId="18701"/>
    <cellStyle name="표준 150 2 5" xfId="10864"/>
    <cellStyle name="표준 150 2 6" xfId="22323"/>
    <cellStyle name="표준 150 3" xfId="5984"/>
    <cellStyle name="표준 150 3 2" xfId="6845"/>
    <cellStyle name="표준 150 3 2 2" xfId="8567"/>
    <cellStyle name="표준 150 3 2 2 2" xfId="21610"/>
    <cellStyle name="표준 150 3 2 3" xfId="9268"/>
    <cellStyle name="표준 150 3 2 3 2" xfId="19849"/>
    <cellStyle name="표준 150 3 2 4" xfId="12012"/>
    <cellStyle name="표준 150 3 2 5" xfId="23471"/>
    <cellStyle name="표준 150 3 3" xfId="7706"/>
    <cellStyle name="표준 150 3 3 2" xfId="20749"/>
    <cellStyle name="표준 150 3 4" xfId="9267"/>
    <cellStyle name="표준 150 3 4 2" xfId="18988"/>
    <cellStyle name="표준 150 3 5" xfId="11151"/>
    <cellStyle name="표준 150 3 6" xfId="22610"/>
    <cellStyle name="표준 150 4" xfId="6271"/>
    <cellStyle name="표준 150 4 2" xfId="7993"/>
    <cellStyle name="표준 150 4 2 2" xfId="21036"/>
    <cellStyle name="표준 150 4 3" xfId="9269"/>
    <cellStyle name="표준 150 4 3 2" xfId="19275"/>
    <cellStyle name="표준 150 4 4" xfId="11438"/>
    <cellStyle name="표준 150 4 5" xfId="22897"/>
    <cellStyle name="표준 150 5" xfId="7132"/>
    <cellStyle name="표준 150 5 2" xfId="20175"/>
    <cellStyle name="표준 150 6" xfId="9264"/>
    <cellStyle name="표준 150 6 2" xfId="18414"/>
    <cellStyle name="표준 150 7" xfId="10577"/>
    <cellStyle name="표준 150 8" xfId="22036"/>
    <cellStyle name="표준 151" xfId="5408"/>
    <cellStyle name="표준 151 2" xfId="5697"/>
    <cellStyle name="표준 151 2 2" xfId="6559"/>
    <cellStyle name="표준 151 2 2 2" xfId="8281"/>
    <cellStyle name="표준 151 2 2 2 2" xfId="21324"/>
    <cellStyle name="표준 151 2 2 3" xfId="9272"/>
    <cellStyle name="표준 151 2 2 3 2" xfId="19563"/>
    <cellStyle name="표준 151 2 2 4" xfId="11726"/>
    <cellStyle name="표준 151 2 2 5" xfId="23185"/>
    <cellStyle name="표준 151 2 3" xfId="7420"/>
    <cellStyle name="표준 151 2 3 2" xfId="20463"/>
    <cellStyle name="표준 151 2 4" xfId="9271"/>
    <cellStyle name="표준 151 2 4 2" xfId="18702"/>
    <cellStyle name="표준 151 2 5" xfId="10865"/>
    <cellStyle name="표준 151 2 6" xfId="22324"/>
    <cellStyle name="표준 151 3" xfId="5985"/>
    <cellStyle name="표준 151 3 2" xfId="6846"/>
    <cellStyle name="표준 151 3 2 2" xfId="8568"/>
    <cellStyle name="표준 151 3 2 2 2" xfId="21611"/>
    <cellStyle name="표준 151 3 2 3" xfId="9274"/>
    <cellStyle name="표준 151 3 2 3 2" xfId="19850"/>
    <cellStyle name="표준 151 3 2 4" xfId="12013"/>
    <cellStyle name="표준 151 3 2 5" xfId="23472"/>
    <cellStyle name="표준 151 3 3" xfId="7707"/>
    <cellStyle name="표준 151 3 3 2" xfId="20750"/>
    <cellStyle name="표준 151 3 4" xfId="9273"/>
    <cellStyle name="표준 151 3 4 2" xfId="18989"/>
    <cellStyle name="표준 151 3 5" xfId="11152"/>
    <cellStyle name="표준 151 3 6" xfId="22611"/>
    <cellStyle name="표준 151 4" xfId="6272"/>
    <cellStyle name="표준 151 4 2" xfId="7994"/>
    <cellStyle name="표준 151 4 2 2" xfId="21037"/>
    <cellStyle name="표준 151 4 3" xfId="9275"/>
    <cellStyle name="표준 151 4 3 2" xfId="19276"/>
    <cellStyle name="표준 151 4 4" xfId="11439"/>
    <cellStyle name="표준 151 4 5" xfId="22898"/>
    <cellStyle name="표준 151 5" xfId="7133"/>
    <cellStyle name="표준 151 5 2" xfId="20176"/>
    <cellStyle name="표준 151 6" xfId="9270"/>
    <cellStyle name="표준 151 6 2" xfId="18415"/>
    <cellStyle name="표준 151 7" xfId="10578"/>
    <cellStyle name="표준 151 8" xfId="22037"/>
    <cellStyle name="표준 152" xfId="5409"/>
    <cellStyle name="표준 152 2" xfId="5698"/>
    <cellStyle name="표준 152 2 2" xfId="6560"/>
    <cellStyle name="표준 152 2 2 2" xfId="8282"/>
    <cellStyle name="표준 152 2 2 2 2" xfId="21325"/>
    <cellStyle name="표준 152 2 2 3" xfId="9278"/>
    <cellStyle name="표준 152 2 2 3 2" xfId="19564"/>
    <cellStyle name="표준 152 2 2 4" xfId="11727"/>
    <cellStyle name="표준 152 2 2 5" xfId="23186"/>
    <cellStyle name="표준 152 2 3" xfId="7421"/>
    <cellStyle name="표준 152 2 3 2" xfId="20464"/>
    <cellStyle name="표준 152 2 4" xfId="9277"/>
    <cellStyle name="표준 152 2 4 2" xfId="18703"/>
    <cellStyle name="표준 152 2 5" xfId="10866"/>
    <cellStyle name="표준 152 2 6" xfId="22325"/>
    <cellStyle name="표준 152 3" xfId="5986"/>
    <cellStyle name="표준 152 3 2" xfId="6847"/>
    <cellStyle name="표준 152 3 2 2" xfId="8569"/>
    <cellStyle name="표준 152 3 2 2 2" xfId="21612"/>
    <cellStyle name="표준 152 3 2 3" xfId="9280"/>
    <cellStyle name="표준 152 3 2 3 2" xfId="19851"/>
    <cellStyle name="표준 152 3 2 4" xfId="12014"/>
    <cellStyle name="표준 152 3 2 5" xfId="23473"/>
    <cellStyle name="표준 152 3 3" xfId="7708"/>
    <cellStyle name="표준 152 3 3 2" xfId="20751"/>
    <cellStyle name="표준 152 3 4" xfId="9279"/>
    <cellStyle name="표준 152 3 4 2" xfId="18990"/>
    <cellStyle name="표준 152 3 5" xfId="11153"/>
    <cellStyle name="표준 152 3 6" xfId="22612"/>
    <cellStyle name="표준 152 4" xfId="6273"/>
    <cellStyle name="표준 152 4 2" xfId="7995"/>
    <cellStyle name="표준 152 4 2 2" xfId="21038"/>
    <cellStyle name="표준 152 4 3" xfId="9281"/>
    <cellStyle name="표준 152 4 3 2" xfId="19277"/>
    <cellStyle name="표준 152 4 4" xfId="11440"/>
    <cellStyle name="표준 152 4 5" xfId="22899"/>
    <cellStyle name="표준 152 5" xfId="7134"/>
    <cellStyle name="표준 152 5 2" xfId="20177"/>
    <cellStyle name="표준 152 6" xfId="9276"/>
    <cellStyle name="표준 152 6 2" xfId="18416"/>
    <cellStyle name="표준 152 7" xfId="10579"/>
    <cellStyle name="표준 152 8" xfId="22038"/>
    <cellStyle name="표준 153" xfId="5410"/>
    <cellStyle name="표준 153 2" xfId="5699"/>
    <cellStyle name="표준 153 2 2" xfId="6561"/>
    <cellStyle name="표준 153 2 2 2" xfId="8283"/>
    <cellStyle name="표준 153 2 2 2 2" xfId="21326"/>
    <cellStyle name="표준 153 2 2 3" xfId="9284"/>
    <cellStyle name="표준 153 2 2 3 2" xfId="19565"/>
    <cellStyle name="표준 153 2 2 4" xfId="11728"/>
    <cellStyle name="표준 153 2 2 5" xfId="23187"/>
    <cellStyle name="표준 153 2 3" xfId="7422"/>
    <cellStyle name="표준 153 2 3 2" xfId="20465"/>
    <cellStyle name="표준 153 2 4" xfId="9283"/>
    <cellStyle name="표준 153 2 4 2" xfId="18704"/>
    <cellStyle name="표준 153 2 5" xfId="10867"/>
    <cellStyle name="표준 153 2 6" xfId="22326"/>
    <cellStyle name="표준 153 3" xfId="5987"/>
    <cellStyle name="표준 153 3 2" xfId="6848"/>
    <cellStyle name="표준 153 3 2 2" xfId="8570"/>
    <cellStyle name="표준 153 3 2 2 2" xfId="21613"/>
    <cellStyle name="표준 153 3 2 3" xfId="9286"/>
    <cellStyle name="표준 153 3 2 3 2" xfId="19852"/>
    <cellStyle name="표준 153 3 2 4" xfId="12015"/>
    <cellStyle name="표준 153 3 2 5" xfId="23474"/>
    <cellStyle name="표준 153 3 3" xfId="7709"/>
    <cellStyle name="표준 153 3 3 2" xfId="20752"/>
    <cellStyle name="표준 153 3 4" xfId="9285"/>
    <cellStyle name="표준 153 3 4 2" xfId="18991"/>
    <cellStyle name="표준 153 3 5" xfId="11154"/>
    <cellStyle name="표준 153 3 6" xfId="22613"/>
    <cellStyle name="표준 153 4" xfId="6274"/>
    <cellStyle name="표준 153 4 2" xfId="7996"/>
    <cellStyle name="표준 153 4 2 2" xfId="21039"/>
    <cellStyle name="표준 153 4 3" xfId="9287"/>
    <cellStyle name="표준 153 4 3 2" xfId="19278"/>
    <cellStyle name="표준 153 4 4" xfId="11441"/>
    <cellStyle name="표준 153 4 5" xfId="22900"/>
    <cellStyle name="표준 153 5" xfId="7135"/>
    <cellStyle name="표준 153 5 2" xfId="20178"/>
    <cellStyle name="표준 153 6" xfId="9282"/>
    <cellStyle name="표준 153 6 2" xfId="18417"/>
    <cellStyle name="표준 153 7" xfId="10580"/>
    <cellStyle name="표준 153 8" xfId="22039"/>
    <cellStyle name="표준 154" xfId="5411"/>
    <cellStyle name="표준 154 2" xfId="5700"/>
    <cellStyle name="표준 154 2 2" xfId="6562"/>
    <cellStyle name="표준 154 2 2 2" xfId="8284"/>
    <cellStyle name="표준 154 2 2 2 2" xfId="21327"/>
    <cellStyle name="표준 154 2 2 3" xfId="9290"/>
    <cellStyle name="표준 154 2 2 3 2" xfId="19566"/>
    <cellStyle name="표준 154 2 2 4" xfId="11729"/>
    <cellStyle name="표준 154 2 2 5" xfId="23188"/>
    <cellStyle name="표준 154 2 3" xfId="7423"/>
    <cellStyle name="표준 154 2 3 2" xfId="20466"/>
    <cellStyle name="표준 154 2 4" xfId="9289"/>
    <cellStyle name="표준 154 2 4 2" xfId="18705"/>
    <cellStyle name="표준 154 2 5" xfId="10868"/>
    <cellStyle name="표준 154 2 6" xfId="22327"/>
    <cellStyle name="표준 154 3" xfId="5988"/>
    <cellStyle name="표준 154 3 2" xfId="6849"/>
    <cellStyle name="표준 154 3 2 2" xfId="8571"/>
    <cellStyle name="표준 154 3 2 2 2" xfId="21614"/>
    <cellStyle name="표준 154 3 2 3" xfId="9292"/>
    <cellStyle name="표준 154 3 2 3 2" xfId="19853"/>
    <cellStyle name="표준 154 3 2 4" xfId="12016"/>
    <cellStyle name="표준 154 3 2 5" xfId="23475"/>
    <cellStyle name="표준 154 3 3" xfId="7710"/>
    <cellStyle name="표준 154 3 3 2" xfId="20753"/>
    <cellStyle name="표준 154 3 4" xfId="9291"/>
    <cellStyle name="표준 154 3 4 2" xfId="18992"/>
    <cellStyle name="표준 154 3 5" xfId="11155"/>
    <cellStyle name="표준 154 3 6" xfId="22614"/>
    <cellStyle name="표준 154 4" xfId="6275"/>
    <cellStyle name="표준 154 4 2" xfId="7997"/>
    <cellStyle name="표준 154 4 2 2" xfId="21040"/>
    <cellStyle name="표준 154 4 3" xfId="9293"/>
    <cellStyle name="표준 154 4 3 2" xfId="19279"/>
    <cellStyle name="표준 154 4 4" xfId="11442"/>
    <cellStyle name="표준 154 4 5" xfId="22901"/>
    <cellStyle name="표준 154 5" xfId="7136"/>
    <cellStyle name="표준 154 5 2" xfId="20179"/>
    <cellStyle name="표준 154 6" xfId="9288"/>
    <cellStyle name="표준 154 6 2" xfId="18418"/>
    <cellStyle name="표준 154 7" xfId="10581"/>
    <cellStyle name="표준 154 8" xfId="22040"/>
    <cellStyle name="표준 155" xfId="5412"/>
    <cellStyle name="표준 155 2" xfId="5701"/>
    <cellStyle name="표준 155 2 2" xfId="6563"/>
    <cellStyle name="표준 155 2 2 2" xfId="8285"/>
    <cellStyle name="표준 155 2 2 2 2" xfId="21328"/>
    <cellStyle name="표준 155 2 2 3" xfId="9296"/>
    <cellStyle name="표준 155 2 2 3 2" xfId="19567"/>
    <cellStyle name="표준 155 2 2 4" xfId="11730"/>
    <cellStyle name="표준 155 2 2 5" xfId="23189"/>
    <cellStyle name="표준 155 2 3" xfId="7424"/>
    <cellStyle name="표준 155 2 3 2" xfId="20467"/>
    <cellStyle name="표준 155 2 4" xfId="9295"/>
    <cellStyle name="표준 155 2 4 2" xfId="18706"/>
    <cellStyle name="표준 155 2 5" xfId="10869"/>
    <cellStyle name="표준 155 2 6" xfId="22328"/>
    <cellStyle name="표준 155 3" xfId="5989"/>
    <cellStyle name="표준 155 3 2" xfId="6850"/>
    <cellStyle name="표준 155 3 2 2" xfId="8572"/>
    <cellStyle name="표준 155 3 2 2 2" xfId="21615"/>
    <cellStyle name="표준 155 3 2 3" xfId="9298"/>
    <cellStyle name="표준 155 3 2 3 2" xfId="19854"/>
    <cellStyle name="표준 155 3 2 4" xfId="12017"/>
    <cellStyle name="표준 155 3 2 5" xfId="23476"/>
    <cellStyle name="표준 155 3 3" xfId="7711"/>
    <cellStyle name="표준 155 3 3 2" xfId="20754"/>
    <cellStyle name="표준 155 3 4" xfId="9297"/>
    <cellStyle name="표준 155 3 4 2" xfId="18993"/>
    <cellStyle name="표준 155 3 5" xfId="11156"/>
    <cellStyle name="표준 155 3 6" xfId="22615"/>
    <cellStyle name="표준 155 4" xfId="6276"/>
    <cellStyle name="표준 155 4 2" xfId="7998"/>
    <cellStyle name="표준 155 4 2 2" xfId="21041"/>
    <cellStyle name="표준 155 4 3" xfId="9299"/>
    <cellStyle name="표준 155 4 3 2" xfId="19280"/>
    <cellStyle name="표준 155 4 4" xfId="11443"/>
    <cellStyle name="표준 155 4 5" xfId="22902"/>
    <cellStyle name="표준 155 5" xfId="7137"/>
    <cellStyle name="표준 155 5 2" xfId="20180"/>
    <cellStyle name="표준 155 6" xfId="9294"/>
    <cellStyle name="표준 155 6 2" xfId="18419"/>
    <cellStyle name="표준 155 7" xfId="10582"/>
    <cellStyle name="표준 155 8" xfId="22041"/>
    <cellStyle name="표준 156" xfId="5413"/>
    <cellStyle name="표준 156 2" xfId="5702"/>
    <cellStyle name="표준 156 2 2" xfId="6564"/>
    <cellStyle name="표준 156 2 2 2" xfId="8286"/>
    <cellStyle name="표준 156 2 2 2 2" xfId="21329"/>
    <cellStyle name="표준 156 2 2 3" xfId="9302"/>
    <cellStyle name="표준 156 2 2 3 2" xfId="19568"/>
    <cellStyle name="표준 156 2 2 4" xfId="11731"/>
    <cellStyle name="표준 156 2 2 5" xfId="23190"/>
    <cellStyle name="표준 156 2 3" xfId="7425"/>
    <cellStyle name="표준 156 2 3 2" xfId="20468"/>
    <cellStyle name="표준 156 2 4" xfId="9301"/>
    <cellStyle name="표준 156 2 4 2" xfId="18707"/>
    <cellStyle name="표준 156 2 5" xfId="10870"/>
    <cellStyle name="표준 156 2 6" xfId="22329"/>
    <cellStyle name="표준 156 3" xfId="5990"/>
    <cellStyle name="표준 156 3 2" xfId="6851"/>
    <cellStyle name="표준 156 3 2 2" xfId="8573"/>
    <cellStyle name="표준 156 3 2 2 2" xfId="21616"/>
    <cellStyle name="표준 156 3 2 3" xfId="9304"/>
    <cellStyle name="표준 156 3 2 3 2" xfId="19855"/>
    <cellStyle name="표준 156 3 2 4" xfId="12018"/>
    <cellStyle name="표준 156 3 2 5" xfId="23477"/>
    <cellStyle name="표준 156 3 3" xfId="7712"/>
    <cellStyle name="표준 156 3 3 2" xfId="20755"/>
    <cellStyle name="표준 156 3 4" xfId="9303"/>
    <cellStyle name="표준 156 3 4 2" xfId="18994"/>
    <cellStyle name="표준 156 3 5" xfId="11157"/>
    <cellStyle name="표준 156 3 6" xfId="22616"/>
    <cellStyle name="표준 156 4" xfId="6277"/>
    <cellStyle name="표준 156 4 2" xfId="7999"/>
    <cellStyle name="표준 156 4 2 2" xfId="21042"/>
    <cellStyle name="표준 156 4 3" xfId="9305"/>
    <cellStyle name="표준 156 4 3 2" xfId="19281"/>
    <cellStyle name="표준 156 4 4" xfId="11444"/>
    <cellStyle name="표준 156 4 5" xfId="22903"/>
    <cellStyle name="표준 156 5" xfId="7138"/>
    <cellStyle name="표준 156 5 2" xfId="20181"/>
    <cellStyle name="표준 156 6" xfId="9300"/>
    <cellStyle name="표준 156 6 2" xfId="18420"/>
    <cellStyle name="표준 156 7" xfId="10583"/>
    <cellStyle name="표준 156 8" xfId="22042"/>
    <cellStyle name="표준 157" xfId="5414"/>
    <cellStyle name="표준 157 2" xfId="5703"/>
    <cellStyle name="표준 157 2 2" xfId="6565"/>
    <cellStyle name="표준 157 2 2 2" xfId="8287"/>
    <cellStyle name="표준 157 2 2 2 2" xfId="21330"/>
    <cellStyle name="표준 157 2 2 3" xfId="9308"/>
    <cellStyle name="표준 157 2 2 3 2" xfId="19569"/>
    <cellStyle name="표준 157 2 2 4" xfId="11732"/>
    <cellStyle name="표준 157 2 2 5" xfId="23191"/>
    <cellStyle name="표준 157 2 3" xfId="7426"/>
    <cellStyle name="표준 157 2 3 2" xfId="20469"/>
    <cellStyle name="표준 157 2 4" xfId="9307"/>
    <cellStyle name="표준 157 2 4 2" xfId="18708"/>
    <cellStyle name="표준 157 2 5" xfId="10871"/>
    <cellStyle name="표준 157 2 6" xfId="22330"/>
    <cellStyle name="표준 157 3" xfId="5991"/>
    <cellStyle name="표준 157 3 2" xfId="6852"/>
    <cellStyle name="표준 157 3 2 2" xfId="8574"/>
    <cellStyle name="표준 157 3 2 2 2" xfId="21617"/>
    <cellStyle name="표준 157 3 2 3" xfId="9310"/>
    <cellStyle name="표준 157 3 2 3 2" xfId="19856"/>
    <cellStyle name="표준 157 3 2 4" xfId="12019"/>
    <cellStyle name="표준 157 3 2 5" xfId="23478"/>
    <cellStyle name="표준 157 3 3" xfId="7713"/>
    <cellStyle name="표준 157 3 3 2" xfId="20756"/>
    <cellStyle name="표준 157 3 4" xfId="9309"/>
    <cellStyle name="표준 157 3 4 2" xfId="18995"/>
    <cellStyle name="표준 157 3 5" xfId="11158"/>
    <cellStyle name="표준 157 3 6" xfId="22617"/>
    <cellStyle name="표준 157 4" xfId="6278"/>
    <cellStyle name="표준 157 4 2" xfId="8000"/>
    <cellStyle name="표준 157 4 2 2" xfId="21043"/>
    <cellStyle name="표준 157 4 3" xfId="9311"/>
    <cellStyle name="표준 157 4 3 2" xfId="19282"/>
    <cellStyle name="표준 157 4 4" xfId="11445"/>
    <cellStyle name="표준 157 4 5" xfId="22904"/>
    <cellStyle name="표준 157 5" xfId="7139"/>
    <cellStyle name="표준 157 5 2" xfId="20182"/>
    <cellStyle name="표준 157 6" xfId="9306"/>
    <cellStyle name="표준 157 6 2" xfId="18421"/>
    <cellStyle name="표준 157 7" xfId="10584"/>
    <cellStyle name="표준 157 8" xfId="22043"/>
    <cellStyle name="표준 158" xfId="5415"/>
    <cellStyle name="표준 158 2" xfId="5704"/>
    <cellStyle name="표준 158 2 2" xfId="6566"/>
    <cellStyle name="표준 158 2 2 2" xfId="8288"/>
    <cellStyle name="표준 158 2 2 2 2" xfId="21331"/>
    <cellStyle name="표준 158 2 2 3" xfId="9314"/>
    <cellStyle name="표준 158 2 2 3 2" xfId="19570"/>
    <cellStyle name="표준 158 2 2 4" xfId="11733"/>
    <cellStyle name="표준 158 2 2 5" xfId="23192"/>
    <cellStyle name="표준 158 2 3" xfId="7427"/>
    <cellStyle name="표준 158 2 3 2" xfId="20470"/>
    <cellStyle name="표준 158 2 4" xfId="9313"/>
    <cellStyle name="표준 158 2 4 2" xfId="18709"/>
    <cellStyle name="표준 158 2 5" xfId="10872"/>
    <cellStyle name="표준 158 2 6" xfId="22331"/>
    <cellStyle name="표준 158 3" xfId="5992"/>
    <cellStyle name="표준 158 3 2" xfId="6853"/>
    <cellStyle name="표준 158 3 2 2" xfId="8575"/>
    <cellStyle name="표준 158 3 2 2 2" xfId="21618"/>
    <cellStyle name="표준 158 3 2 3" xfId="9316"/>
    <cellStyle name="표준 158 3 2 3 2" xfId="19857"/>
    <cellStyle name="표준 158 3 2 4" xfId="12020"/>
    <cellStyle name="표준 158 3 2 5" xfId="23479"/>
    <cellStyle name="표준 158 3 3" xfId="7714"/>
    <cellStyle name="표준 158 3 3 2" xfId="20757"/>
    <cellStyle name="표준 158 3 4" xfId="9315"/>
    <cellStyle name="표준 158 3 4 2" xfId="18996"/>
    <cellStyle name="표준 158 3 5" xfId="11159"/>
    <cellStyle name="표준 158 3 6" xfId="22618"/>
    <cellStyle name="표준 158 4" xfId="6279"/>
    <cellStyle name="표준 158 4 2" xfId="8001"/>
    <cellStyle name="표준 158 4 2 2" xfId="21044"/>
    <cellStyle name="표준 158 4 3" xfId="9317"/>
    <cellStyle name="표준 158 4 3 2" xfId="19283"/>
    <cellStyle name="표준 158 4 4" xfId="11446"/>
    <cellStyle name="표준 158 4 5" xfId="22905"/>
    <cellStyle name="표준 158 5" xfId="7140"/>
    <cellStyle name="표준 158 5 2" xfId="20183"/>
    <cellStyle name="표준 158 6" xfId="9312"/>
    <cellStyle name="표준 158 6 2" xfId="18422"/>
    <cellStyle name="표준 158 7" xfId="10585"/>
    <cellStyle name="표준 158 8" xfId="22044"/>
    <cellStyle name="표준 159" xfId="5416"/>
    <cellStyle name="표준 159 2" xfId="5705"/>
    <cellStyle name="표준 159 2 2" xfId="6567"/>
    <cellStyle name="표준 159 2 2 2" xfId="8289"/>
    <cellStyle name="표준 159 2 2 2 2" xfId="21332"/>
    <cellStyle name="표준 159 2 2 3" xfId="9320"/>
    <cellStyle name="표준 159 2 2 3 2" xfId="19571"/>
    <cellStyle name="표준 159 2 2 4" xfId="11734"/>
    <cellStyle name="표준 159 2 2 5" xfId="23193"/>
    <cellStyle name="표준 159 2 3" xfId="7428"/>
    <cellStyle name="표준 159 2 3 2" xfId="20471"/>
    <cellStyle name="표준 159 2 4" xfId="9319"/>
    <cellStyle name="표준 159 2 4 2" xfId="18710"/>
    <cellStyle name="표준 159 2 5" xfId="10873"/>
    <cellStyle name="표준 159 2 6" xfId="22332"/>
    <cellStyle name="표준 159 3" xfId="5993"/>
    <cellStyle name="표준 159 3 2" xfId="6854"/>
    <cellStyle name="표준 159 3 2 2" xfId="8576"/>
    <cellStyle name="표준 159 3 2 2 2" xfId="21619"/>
    <cellStyle name="표준 159 3 2 3" xfId="9322"/>
    <cellStyle name="표준 159 3 2 3 2" xfId="19858"/>
    <cellStyle name="표준 159 3 2 4" xfId="12021"/>
    <cellStyle name="표준 159 3 2 5" xfId="23480"/>
    <cellStyle name="표준 159 3 3" xfId="7715"/>
    <cellStyle name="표준 159 3 3 2" xfId="20758"/>
    <cellStyle name="표준 159 3 4" xfId="9321"/>
    <cellStyle name="표준 159 3 4 2" xfId="18997"/>
    <cellStyle name="표준 159 3 5" xfId="11160"/>
    <cellStyle name="표준 159 3 6" xfId="22619"/>
    <cellStyle name="표준 159 4" xfId="6280"/>
    <cellStyle name="표준 159 4 2" xfId="8002"/>
    <cellStyle name="표준 159 4 2 2" xfId="21045"/>
    <cellStyle name="표준 159 4 3" xfId="9323"/>
    <cellStyle name="표준 159 4 3 2" xfId="19284"/>
    <cellStyle name="표준 159 4 4" xfId="11447"/>
    <cellStyle name="표준 159 4 5" xfId="22906"/>
    <cellStyle name="표준 159 5" xfId="7141"/>
    <cellStyle name="표준 159 5 2" xfId="20184"/>
    <cellStyle name="표준 159 6" xfId="9318"/>
    <cellStyle name="표준 159 6 2" xfId="18423"/>
    <cellStyle name="표준 159 7" xfId="10586"/>
    <cellStyle name="표준 159 8" xfId="22045"/>
    <cellStyle name="표준 16" xfId="731"/>
    <cellStyle name="표준 16 2" xfId="4076"/>
    <cellStyle name="표준 16 2 2" xfId="5260"/>
    <cellStyle name="표준 16 2 2 2" xfId="16097"/>
    <cellStyle name="표준 16 2 3" xfId="16098"/>
    <cellStyle name="표준 16 3" xfId="5261"/>
    <cellStyle name="표준 16 4" xfId="5262"/>
    <cellStyle name="표준 160" xfId="5417"/>
    <cellStyle name="표준 160 2" xfId="5706"/>
    <cellStyle name="표준 160 2 2" xfId="6568"/>
    <cellStyle name="표준 160 2 2 2" xfId="8290"/>
    <cellStyle name="표준 160 2 2 2 2" xfId="21333"/>
    <cellStyle name="표준 160 2 2 3" xfId="9326"/>
    <cellStyle name="표준 160 2 2 3 2" xfId="19572"/>
    <cellStyle name="표준 160 2 2 4" xfId="11735"/>
    <cellStyle name="표준 160 2 2 5" xfId="23194"/>
    <cellStyle name="표준 160 2 3" xfId="7429"/>
    <cellStyle name="표준 160 2 3 2" xfId="20472"/>
    <cellStyle name="표준 160 2 4" xfId="9325"/>
    <cellStyle name="표준 160 2 4 2" xfId="18711"/>
    <cellStyle name="표준 160 2 5" xfId="10874"/>
    <cellStyle name="표준 160 2 6" xfId="22333"/>
    <cellStyle name="표준 160 3" xfId="5994"/>
    <cellStyle name="표준 160 3 2" xfId="6855"/>
    <cellStyle name="표준 160 3 2 2" xfId="8577"/>
    <cellStyle name="표준 160 3 2 2 2" xfId="21620"/>
    <cellStyle name="표준 160 3 2 3" xfId="9328"/>
    <cellStyle name="표준 160 3 2 3 2" xfId="19859"/>
    <cellStyle name="표준 160 3 2 4" xfId="12022"/>
    <cellStyle name="표준 160 3 2 5" xfId="23481"/>
    <cellStyle name="표준 160 3 3" xfId="7716"/>
    <cellStyle name="표준 160 3 3 2" xfId="20759"/>
    <cellStyle name="표준 160 3 4" xfId="9327"/>
    <cellStyle name="표준 160 3 4 2" xfId="18998"/>
    <cellStyle name="표준 160 3 5" xfId="11161"/>
    <cellStyle name="표준 160 3 6" xfId="22620"/>
    <cellStyle name="표준 160 4" xfId="6281"/>
    <cellStyle name="표준 160 4 2" xfId="8003"/>
    <cellStyle name="표준 160 4 2 2" xfId="21046"/>
    <cellStyle name="표준 160 4 3" xfId="9329"/>
    <cellStyle name="표준 160 4 3 2" xfId="19285"/>
    <cellStyle name="표준 160 4 4" xfId="11448"/>
    <cellStyle name="표준 160 4 5" xfId="22907"/>
    <cellStyle name="표준 160 5" xfId="7142"/>
    <cellStyle name="표준 160 5 2" xfId="20185"/>
    <cellStyle name="표준 160 6" xfId="9324"/>
    <cellStyle name="표준 160 6 2" xfId="18424"/>
    <cellStyle name="표준 160 7" xfId="10587"/>
    <cellStyle name="표준 160 8" xfId="22046"/>
    <cellStyle name="표준 161" xfId="5418"/>
    <cellStyle name="표준 161 2" xfId="5707"/>
    <cellStyle name="표준 161 2 2" xfId="6569"/>
    <cellStyle name="표준 161 2 2 2" xfId="8291"/>
    <cellStyle name="표준 161 2 2 2 2" xfId="21334"/>
    <cellStyle name="표준 161 2 2 3" xfId="9332"/>
    <cellStyle name="표준 161 2 2 3 2" xfId="19573"/>
    <cellStyle name="표준 161 2 2 4" xfId="11736"/>
    <cellStyle name="표준 161 2 2 5" xfId="23195"/>
    <cellStyle name="표준 161 2 3" xfId="7430"/>
    <cellStyle name="표준 161 2 3 2" xfId="20473"/>
    <cellStyle name="표준 161 2 4" xfId="9331"/>
    <cellStyle name="표준 161 2 4 2" xfId="18712"/>
    <cellStyle name="표준 161 2 5" xfId="10875"/>
    <cellStyle name="표준 161 2 6" xfId="22334"/>
    <cellStyle name="표준 161 3" xfId="5995"/>
    <cellStyle name="표준 161 3 2" xfId="6856"/>
    <cellStyle name="표준 161 3 2 2" xfId="8578"/>
    <cellStyle name="표준 161 3 2 2 2" xfId="21621"/>
    <cellStyle name="표준 161 3 2 3" xfId="9334"/>
    <cellStyle name="표준 161 3 2 3 2" xfId="19860"/>
    <cellStyle name="표준 161 3 2 4" xfId="12023"/>
    <cellStyle name="표준 161 3 2 5" xfId="23482"/>
    <cellStyle name="표준 161 3 3" xfId="7717"/>
    <cellStyle name="표준 161 3 3 2" xfId="20760"/>
    <cellStyle name="표준 161 3 4" xfId="9333"/>
    <cellStyle name="표준 161 3 4 2" xfId="18999"/>
    <cellStyle name="표준 161 3 5" xfId="11162"/>
    <cellStyle name="표준 161 3 6" xfId="22621"/>
    <cellStyle name="표준 161 4" xfId="6282"/>
    <cellStyle name="표준 161 4 2" xfId="8004"/>
    <cellStyle name="표준 161 4 2 2" xfId="21047"/>
    <cellStyle name="표준 161 4 3" xfId="9335"/>
    <cellStyle name="표준 161 4 3 2" xfId="19286"/>
    <cellStyle name="표준 161 4 4" xfId="11449"/>
    <cellStyle name="표준 161 4 5" xfId="22908"/>
    <cellStyle name="표준 161 5" xfId="7143"/>
    <cellStyle name="표준 161 5 2" xfId="20186"/>
    <cellStyle name="표준 161 6" xfId="9330"/>
    <cellStyle name="표준 161 6 2" xfId="18425"/>
    <cellStyle name="표준 161 7" xfId="10588"/>
    <cellStyle name="표준 161 8" xfId="22047"/>
    <cellStyle name="표준 162" xfId="5419"/>
    <cellStyle name="표준 162 2" xfId="5708"/>
    <cellStyle name="표준 162 2 2" xfId="6570"/>
    <cellStyle name="표준 162 2 2 2" xfId="8292"/>
    <cellStyle name="표준 162 2 2 2 2" xfId="21335"/>
    <cellStyle name="표준 162 2 2 3" xfId="9338"/>
    <cellStyle name="표준 162 2 2 3 2" xfId="19574"/>
    <cellStyle name="표준 162 2 2 4" xfId="11737"/>
    <cellStyle name="표준 162 2 2 5" xfId="23196"/>
    <cellStyle name="표준 162 2 3" xfId="7431"/>
    <cellStyle name="표준 162 2 3 2" xfId="20474"/>
    <cellStyle name="표준 162 2 4" xfId="9337"/>
    <cellStyle name="표준 162 2 4 2" xfId="18713"/>
    <cellStyle name="표준 162 2 5" xfId="10876"/>
    <cellStyle name="표준 162 2 6" xfId="22335"/>
    <cellStyle name="표준 162 3" xfId="5996"/>
    <cellStyle name="표준 162 3 2" xfId="6857"/>
    <cellStyle name="표준 162 3 2 2" xfId="8579"/>
    <cellStyle name="표준 162 3 2 2 2" xfId="21622"/>
    <cellStyle name="표준 162 3 2 3" xfId="9340"/>
    <cellStyle name="표준 162 3 2 3 2" xfId="19861"/>
    <cellStyle name="표준 162 3 2 4" xfId="12024"/>
    <cellStyle name="표준 162 3 2 5" xfId="23483"/>
    <cellStyle name="표준 162 3 3" xfId="7718"/>
    <cellStyle name="표준 162 3 3 2" xfId="20761"/>
    <cellStyle name="표준 162 3 4" xfId="9339"/>
    <cellStyle name="표준 162 3 4 2" xfId="19000"/>
    <cellStyle name="표준 162 3 5" xfId="11163"/>
    <cellStyle name="표준 162 3 6" xfId="22622"/>
    <cellStyle name="표준 162 4" xfId="6283"/>
    <cellStyle name="표준 162 4 2" xfId="8005"/>
    <cellStyle name="표준 162 4 2 2" xfId="21048"/>
    <cellStyle name="표준 162 4 3" xfId="9341"/>
    <cellStyle name="표준 162 4 3 2" xfId="19287"/>
    <cellStyle name="표준 162 4 4" xfId="11450"/>
    <cellStyle name="표준 162 4 5" xfId="22909"/>
    <cellStyle name="표준 162 5" xfId="7144"/>
    <cellStyle name="표준 162 5 2" xfId="20187"/>
    <cellStyle name="표준 162 6" xfId="9336"/>
    <cellStyle name="표준 162 6 2" xfId="18426"/>
    <cellStyle name="표준 162 7" xfId="10589"/>
    <cellStyle name="표준 162 8" xfId="22048"/>
    <cellStyle name="표준 163" xfId="5420"/>
    <cellStyle name="표준 163 2" xfId="5709"/>
    <cellStyle name="표준 163 2 2" xfId="6571"/>
    <cellStyle name="표준 163 2 2 2" xfId="8293"/>
    <cellStyle name="표준 163 2 2 2 2" xfId="21336"/>
    <cellStyle name="표준 163 2 2 3" xfId="9344"/>
    <cellStyle name="표준 163 2 2 3 2" xfId="19575"/>
    <cellStyle name="표준 163 2 2 4" xfId="11738"/>
    <cellStyle name="표준 163 2 2 5" xfId="23197"/>
    <cellStyle name="표준 163 2 3" xfId="7432"/>
    <cellStyle name="표준 163 2 3 2" xfId="20475"/>
    <cellStyle name="표준 163 2 4" xfId="9343"/>
    <cellStyle name="표준 163 2 4 2" xfId="18714"/>
    <cellStyle name="표준 163 2 5" xfId="10877"/>
    <cellStyle name="표준 163 2 6" xfId="22336"/>
    <cellStyle name="표준 163 3" xfId="5997"/>
    <cellStyle name="표준 163 3 2" xfId="6858"/>
    <cellStyle name="표준 163 3 2 2" xfId="8580"/>
    <cellStyle name="표준 163 3 2 2 2" xfId="21623"/>
    <cellStyle name="표준 163 3 2 3" xfId="9346"/>
    <cellStyle name="표준 163 3 2 3 2" xfId="19862"/>
    <cellStyle name="표준 163 3 2 4" xfId="12025"/>
    <cellStyle name="표준 163 3 2 5" xfId="23484"/>
    <cellStyle name="표준 163 3 3" xfId="7719"/>
    <cellStyle name="표준 163 3 3 2" xfId="20762"/>
    <cellStyle name="표준 163 3 4" xfId="9345"/>
    <cellStyle name="표준 163 3 4 2" xfId="19001"/>
    <cellStyle name="표준 163 3 5" xfId="11164"/>
    <cellStyle name="표준 163 3 6" xfId="22623"/>
    <cellStyle name="표준 163 4" xfId="6284"/>
    <cellStyle name="표준 163 4 2" xfId="8006"/>
    <cellStyle name="표준 163 4 2 2" xfId="21049"/>
    <cellStyle name="표준 163 4 3" xfId="9347"/>
    <cellStyle name="표준 163 4 3 2" xfId="19288"/>
    <cellStyle name="표준 163 4 4" xfId="11451"/>
    <cellStyle name="표준 163 4 5" xfId="22910"/>
    <cellStyle name="표준 163 5" xfId="7145"/>
    <cellStyle name="표준 163 5 2" xfId="20188"/>
    <cellStyle name="표준 163 6" xfId="9342"/>
    <cellStyle name="표준 163 6 2" xfId="18427"/>
    <cellStyle name="표준 163 7" xfId="10590"/>
    <cellStyle name="표준 163 8" xfId="22049"/>
    <cellStyle name="표준 164" xfId="5421"/>
    <cellStyle name="표준 164 2" xfId="5710"/>
    <cellStyle name="표준 164 2 2" xfId="6572"/>
    <cellStyle name="표준 164 2 2 2" xfId="8294"/>
    <cellStyle name="표준 164 2 2 2 2" xfId="21337"/>
    <cellStyle name="표준 164 2 2 3" xfId="9350"/>
    <cellStyle name="표준 164 2 2 3 2" xfId="19576"/>
    <cellStyle name="표준 164 2 2 4" xfId="11739"/>
    <cellStyle name="표준 164 2 2 5" xfId="23198"/>
    <cellStyle name="표준 164 2 3" xfId="7433"/>
    <cellStyle name="표준 164 2 3 2" xfId="20476"/>
    <cellStyle name="표준 164 2 4" xfId="9349"/>
    <cellStyle name="표준 164 2 4 2" xfId="18715"/>
    <cellStyle name="표준 164 2 5" xfId="10878"/>
    <cellStyle name="표준 164 2 6" xfId="22337"/>
    <cellStyle name="표준 164 3" xfId="5998"/>
    <cellStyle name="표준 164 3 2" xfId="6859"/>
    <cellStyle name="표준 164 3 2 2" xfId="8581"/>
    <cellStyle name="표준 164 3 2 2 2" xfId="21624"/>
    <cellStyle name="표준 164 3 2 3" xfId="9352"/>
    <cellStyle name="표준 164 3 2 3 2" xfId="19863"/>
    <cellStyle name="표준 164 3 2 4" xfId="12026"/>
    <cellStyle name="표준 164 3 2 5" xfId="23485"/>
    <cellStyle name="표준 164 3 3" xfId="7720"/>
    <cellStyle name="표준 164 3 3 2" xfId="20763"/>
    <cellStyle name="표준 164 3 4" xfId="9351"/>
    <cellStyle name="표준 164 3 4 2" xfId="19002"/>
    <cellStyle name="표준 164 3 5" xfId="11165"/>
    <cellStyle name="표준 164 3 6" xfId="22624"/>
    <cellStyle name="표준 164 4" xfId="6285"/>
    <cellStyle name="표준 164 4 2" xfId="8007"/>
    <cellStyle name="표준 164 4 2 2" xfId="21050"/>
    <cellStyle name="표준 164 4 3" xfId="9353"/>
    <cellStyle name="표준 164 4 3 2" xfId="19289"/>
    <cellStyle name="표준 164 4 4" xfId="11452"/>
    <cellStyle name="표준 164 4 5" xfId="22911"/>
    <cellStyle name="표준 164 5" xfId="7146"/>
    <cellStyle name="표준 164 5 2" xfId="20189"/>
    <cellStyle name="표준 164 6" xfId="9348"/>
    <cellStyle name="표준 164 6 2" xfId="18428"/>
    <cellStyle name="표준 164 7" xfId="10591"/>
    <cellStyle name="표준 164 8" xfId="22050"/>
    <cellStyle name="표준 165" xfId="5422"/>
    <cellStyle name="표준 165 2" xfId="5711"/>
    <cellStyle name="표준 165 2 2" xfId="6573"/>
    <cellStyle name="표준 165 2 2 2" xfId="8295"/>
    <cellStyle name="표준 165 2 2 2 2" xfId="21338"/>
    <cellStyle name="표준 165 2 2 3" xfId="9356"/>
    <cellStyle name="표준 165 2 2 3 2" xfId="19577"/>
    <cellStyle name="표준 165 2 2 4" xfId="11740"/>
    <cellStyle name="표준 165 2 2 5" xfId="23199"/>
    <cellStyle name="표준 165 2 3" xfId="7434"/>
    <cellStyle name="표준 165 2 3 2" xfId="20477"/>
    <cellStyle name="표준 165 2 4" xfId="9355"/>
    <cellStyle name="표준 165 2 4 2" xfId="18716"/>
    <cellStyle name="표준 165 2 5" xfId="10879"/>
    <cellStyle name="표준 165 2 6" xfId="22338"/>
    <cellStyle name="표준 165 3" xfId="5999"/>
    <cellStyle name="표준 165 3 2" xfId="6860"/>
    <cellStyle name="표준 165 3 2 2" xfId="8582"/>
    <cellStyle name="표준 165 3 2 2 2" xfId="21625"/>
    <cellStyle name="표준 165 3 2 3" xfId="9358"/>
    <cellStyle name="표준 165 3 2 3 2" xfId="19864"/>
    <cellStyle name="표준 165 3 2 4" xfId="12027"/>
    <cellStyle name="표준 165 3 2 5" xfId="23486"/>
    <cellStyle name="표준 165 3 3" xfId="7721"/>
    <cellStyle name="표준 165 3 3 2" xfId="20764"/>
    <cellStyle name="표준 165 3 4" xfId="9357"/>
    <cellStyle name="표준 165 3 4 2" xfId="19003"/>
    <cellStyle name="표준 165 3 5" xfId="11166"/>
    <cellStyle name="표준 165 3 6" xfId="22625"/>
    <cellStyle name="표준 165 4" xfId="6286"/>
    <cellStyle name="표준 165 4 2" xfId="8008"/>
    <cellStyle name="표준 165 4 2 2" xfId="21051"/>
    <cellStyle name="표준 165 4 3" xfId="9359"/>
    <cellStyle name="표준 165 4 3 2" xfId="19290"/>
    <cellStyle name="표준 165 4 4" xfId="11453"/>
    <cellStyle name="표준 165 4 5" xfId="22912"/>
    <cellStyle name="표준 165 5" xfId="7147"/>
    <cellStyle name="표준 165 5 2" xfId="20190"/>
    <cellStyle name="표준 165 6" xfId="9354"/>
    <cellStyle name="표준 165 6 2" xfId="18429"/>
    <cellStyle name="표준 165 7" xfId="10592"/>
    <cellStyle name="표준 165 8" xfId="22051"/>
    <cellStyle name="표준 166" xfId="5423"/>
    <cellStyle name="표준 166 2" xfId="5712"/>
    <cellStyle name="표준 166 2 2" xfId="6574"/>
    <cellStyle name="표준 166 2 2 2" xfId="8296"/>
    <cellStyle name="표준 166 2 2 2 2" xfId="21339"/>
    <cellStyle name="표준 166 2 2 3" xfId="9362"/>
    <cellStyle name="표준 166 2 2 3 2" xfId="19578"/>
    <cellStyle name="표준 166 2 2 4" xfId="11741"/>
    <cellStyle name="표준 166 2 2 5" xfId="23200"/>
    <cellStyle name="표준 166 2 3" xfId="7435"/>
    <cellStyle name="표준 166 2 3 2" xfId="20478"/>
    <cellStyle name="표준 166 2 4" xfId="9361"/>
    <cellStyle name="표준 166 2 4 2" xfId="18717"/>
    <cellStyle name="표준 166 2 5" xfId="10880"/>
    <cellStyle name="표준 166 2 6" xfId="22339"/>
    <cellStyle name="표준 166 3" xfId="6000"/>
    <cellStyle name="표준 166 3 2" xfId="6861"/>
    <cellStyle name="표준 166 3 2 2" xfId="8583"/>
    <cellStyle name="표준 166 3 2 2 2" xfId="21626"/>
    <cellStyle name="표준 166 3 2 3" xfId="9364"/>
    <cellStyle name="표준 166 3 2 3 2" xfId="19865"/>
    <cellStyle name="표준 166 3 2 4" xfId="12028"/>
    <cellStyle name="표준 166 3 2 5" xfId="23487"/>
    <cellStyle name="표준 166 3 3" xfId="7722"/>
    <cellStyle name="표준 166 3 3 2" xfId="20765"/>
    <cellStyle name="표준 166 3 4" xfId="9363"/>
    <cellStyle name="표준 166 3 4 2" xfId="19004"/>
    <cellStyle name="표준 166 3 5" xfId="11167"/>
    <cellStyle name="표준 166 3 6" xfId="22626"/>
    <cellStyle name="표준 166 4" xfId="6287"/>
    <cellStyle name="표준 166 4 2" xfId="8009"/>
    <cellStyle name="표준 166 4 2 2" xfId="21052"/>
    <cellStyle name="표준 166 4 3" xfId="9365"/>
    <cellStyle name="표준 166 4 3 2" xfId="19291"/>
    <cellStyle name="표준 166 4 4" xfId="11454"/>
    <cellStyle name="표준 166 4 5" xfId="22913"/>
    <cellStyle name="표준 166 5" xfId="7148"/>
    <cellStyle name="표준 166 5 2" xfId="20191"/>
    <cellStyle name="표준 166 6" xfId="9360"/>
    <cellStyle name="표준 166 6 2" xfId="18430"/>
    <cellStyle name="표준 166 7" xfId="10593"/>
    <cellStyle name="표준 166 8" xfId="22052"/>
    <cellStyle name="표준 167" xfId="5424"/>
    <cellStyle name="표준 167 2" xfId="5713"/>
    <cellStyle name="표준 167 2 2" xfId="6575"/>
    <cellStyle name="표준 167 2 2 2" xfId="8297"/>
    <cellStyle name="표준 167 2 2 2 2" xfId="21340"/>
    <cellStyle name="표준 167 2 2 3" xfId="9368"/>
    <cellStyle name="표준 167 2 2 3 2" xfId="19579"/>
    <cellStyle name="표준 167 2 2 4" xfId="11742"/>
    <cellStyle name="표준 167 2 2 5" xfId="23201"/>
    <cellStyle name="표준 167 2 3" xfId="7436"/>
    <cellStyle name="표준 167 2 3 2" xfId="20479"/>
    <cellStyle name="표준 167 2 4" xfId="9367"/>
    <cellStyle name="표준 167 2 4 2" xfId="18718"/>
    <cellStyle name="표준 167 2 5" xfId="10881"/>
    <cellStyle name="표준 167 2 6" xfId="22340"/>
    <cellStyle name="표준 167 3" xfId="6001"/>
    <cellStyle name="표준 167 3 2" xfId="6862"/>
    <cellStyle name="표준 167 3 2 2" xfId="8584"/>
    <cellStyle name="표준 167 3 2 2 2" xfId="21627"/>
    <cellStyle name="표준 167 3 2 3" xfId="9370"/>
    <cellStyle name="표준 167 3 2 3 2" xfId="19866"/>
    <cellStyle name="표준 167 3 2 4" xfId="12029"/>
    <cellStyle name="표준 167 3 2 5" xfId="23488"/>
    <cellStyle name="표준 167 3 3" xfId="7723"/>
    <cellStyle name="표준 167 3 3 2" xfId="20766"/>
    <cellStyle name="표준 167 3 4" xfId="9369"/>
    <cellStyle name="표준 167 3 4 2" xfId="19005"/>
    <cellStyle name="표준 167 3 5" xfId="11168"/>
    <cellStyle name="표준 167 3 6" xfId="22627"/>
    <cellStyle name="표준 167 4" xfId="6288"/>
    <cellStyle name="표준 167 4 2" xfId="8010"/>
    <cellStyle name="표준 167 4 2 2" xfId="21053"/>
    <cellStyle name="표준 167 4 3" xfId="9371"/>
    <cellStyle name="표준 167 4 3 2" xfId="19292"/>
    <cellStyle name="표준 167 4 4" xfId="11455"/>
    <cellStyle name="표준 167 4 5" xfId="22914"/>
    <cellStyle name="표준 167 5" xfId="7149"/>
    <cellStyle name="표준 167 5 2" xfId="20192"/>
    <cellStyle name="표준 167 6" xfId="9366"/>
    <cellStyle name="표준 167 6 2" xfId="18431"/>
    <cellStyle name="표준 167 7" xfId="10594"/>
    <cellStyle name="표준 167 8" xfId="22053"/>
    <cellStyle name="표준 168" xfId="732"/>
    <cellStyle name="표준 169" xfId="733"/>
    <cellStyle name="표준 17" xfId="734"/>
    <cellStyle name="표준 17 10" xfId="16099"/>
    <cellStyle name="표준 17 10 2" xfId="16100"/>
    <cellStyle name="표준 17 11" xfId="16101"/>
    <cellStyle name="표준 17 12" xfId="16102"/>
    <cellStyle name="표준 17 2" xfId="4077"/>
    <cellStyle name="표준 17 2 2" xfId="5263"/>
    <cellStyle name="표준 17 2 2 2" xfId="16103"/>
    <cellStyle name="표준 17 2 3" xfId="16104"/>
    <cellStyle name="표준 17 2 3 2" xfId="16105"/>
    <cellStyle name="표준 17 2 4" xfId="16106"/>
    <cellStyle name="표준 17 2 4 2" xfId="16107"/>
    <cellStyle name="표준 17 2 5" xfId="16108"/>
    <cellStyle name="표준 17 2 6" xfId="16109"/>
    <cellStyle name="표준 17 3" xfId="5264"/>
    <cellStyle name="표준 17 4" xfId="5265"/>
    <cellStyle name="표준 17 4 2" xfId="16110"/>
    <cellStyle name="표준 17 4 2 2" xfId="16111"/>
    <cellStyle name="표준 17 4 3" xfId="16112"/>
    <cellStyle name="표준 17 4 3 2" xfId="16113"/>
    <cellStyle name="표준 17 4 4" xfId="16114"/>
    <cellStyle name="표준 17 4 5" xfId="16115"/>
    <cellStyle name="표준 17 5" xfId="16116"/>
    <cellStyle name="표준 17 5 2" xfId="16117"/>
    <cellStyle name="표준 17 5 2 2" xfId="16118"/>
    <cellStyle name="표준 17 5 3" xfId="16119"/>
    <cellStyle name="표준 17 5 3 2" xfId="16120"/>
    <cellStyle name="표준 17 5 4" xfId="16121"/>
    <cellStyle name="표준 17 5 5" xfId="16122"/>
    <cellStyle name="표준 17 6" xfId="16123"/>
    <cellStyle name="표준 17 7" xfId="16124"/>
    <cellStyle name="표준 17 7 2" xfId="16125"/>
    <cellStyle name="표준 17 7 2 2" xfId="16126"/>
    <cellStyle name="표준 17 7 3" xfId="16127"/>
    <cellStyle name="표준 17 7 3 2" xfId="16128"/>
    <cellStyle name="표준 17 7 4" xfId="16129"/>
    <cellStyle name="표준 17 7 5" xfId="16130"/>
    <cellStyle name="표준 17 8" xfId="16131"/>
    <cellStyle name="표준 17 8 2" xfId="16132"/>
    <cellStyle name="표준 17 8 2 2" xfId="16133"/>
    <cellStyle name="표준 17 8 3" xfId="16134"/>
    <cellStyle name="표준 17 8 3 2" xfId="16135"/>
    <cellStyle name="표준 17 8 4" xfId="16136"/>
    <cellStyle name="표준 17 8 5" xfId="16137"/>
    <cellStyle name="표준 17 9" xfId="16138"/>
    <cellStyle name="표준 17 9 2" xfId="16139"/>
    <cellStyle name="표준 170" xfId="735"/>
    <cellStyle name="표준 171" xfId="736"/>
    <cellStyle name="표준 172" xfId="737"/>
    <cellStyle name="표준 173" xfId="738"/>
    <cellStyle name="표준 174" xfId="5714"/>
    <cellStyle name="표준 175" xfId="739"/>
    <cellStyle name="표준 176" xfId="740"/>
    <cellStyle name="표준 177" xfId="741"/>
    <cellStyle name="표준 178" xfId="742"/>
    <cellStyle name="표준 179" xfId="743"/>
    <cellStyle name="표준 18" xfId="744"/>
    <cellStyle name="표준 18 2" xfId="4078"/>
    <cellStyle name="표준 18 2 2" xfId="5266"/>
    <cellStyle name="표준 18 3" xfId="4079"/>
    <cellStyle name="표준 18 3 2" xfId="5267"/>
    <cellStyle name="표준 18 3 3" xfId="16140"/>
    <cellStyle name="표준 18 3 3 2" xfId="16141"/>
    <cellStyle name="표준 18 4" xfId="5268"/>
    <cellStyle name="표준 180" xfId="745"/>
    <cellStyle name="표준 181" xfId="746"/>
    <cellStyle name="표준 182" xfId="747"/>
    <cellStyle name="표준 183" xfId="748"/>
    <cellStyle name="표준 184" xfId="8585"/>
    <cellStyle name="표준 19" xfId="749"/>
    <cellStyle name="표준 19 2" xfId="4080"/>
    <cellStyle name="표준 19 2 2" xfId="5269"/>
    <cellStyle name="표준 19 2 2 2" xfId="16142"/>
    <cellStyle name="표준 19 2 3" xfId="16143"/>
    <cellStyle name="표준 19 3" xfId="5270"/>
    <cellStyle name="표준 19 4" xfId="5271"/>
    <cellStyle name="표준 2" xfId="750"/>
    <cellStyle name="표준 2 10" xfId="751"/>
    <cellStyle name="표준 2 10 2" xfId="16144"/>
    <cellStyle name="표준 2 10 3" xfId="16145"/>
    <cellStyle name="표준 2 11" xfId="752"/>
    <cellStyle name="표준 2 11 2" xfId="4082"/>
    <cellStyle name="표준 2 11 2 2" xfId="4083"/>
    <cellStyle name="표준 2 11 2 3" xfId="4084"/>
    <cellStyle name="표준 2 11 2 4" xfId="16146"/>
    <cellStyle name="표준 2 11 2 5" xfId="16147"/>
    <cellStyle name="표준 2 11 2 6" xfId="16148"/>
    <cellStyle name="표준 2 11 3" xfId="4085"/>
    <cellStyle name="표준 2 11 4" xfId="4081"/>
    <cellStyle name="표준 2 11 4 2" xfId="16149"/>
    <cellStyle name="표준 2 11 5" xfId="16150"/>
    <cellStyle name="표준 2 11 6" xfId="16151"/>
    <cellStyle name="표준 2 12" xfId="753"/>
    <cellStyle name="표준 2 12 2" xfId="16152"/>
    <cellStyle name="표준 2 12 3" xfId="16153"/>
    <cellStyle name="표준 2 13" xfId="754"/>
    <cellStyle name="표준 2 13 2" xfId="16154"/>
    <cellStyle name="표준 2 13 2 2" xfId="16155"/>
    <cellStyle name="표준 2 13 2 3" xfId="16156"/>
    <cellStyle name="표준 2 13 3" xfId="16157"/>
    <cellStyle name="표준 2 14" xfId="755"/>
    <cellStyle name="표준 2 14 2" xfId="16158"/>
    <cellStyle name="표준 2 15" xfId="16159"/>
    <cellStyle name="표준 2 15 2" xfId="16160"/>
    <cellStyle name="표준 2 15 2 2" xfId="16161"/>
    <cellStyle name="표준 2 15 3" xfId="16162"/>
    <cellStyle name="표준 2 15 4" xfId="19891"/>
    <cellStyle name="표준 2 16" xfId="16163"/>
    <cellStyle name="표준 2 16 2" xfId="16164"/>
    <cellStyle name="표준 2 17" xfId="16165"/>
    <cellStyle name="표준 2 17 2" xfId="16166"/>
    <cellStyle name="표준 2 18" xfId="16167"/>
    <cellStyle name="표준 2 18 2" xfId="16168"/>
    <cellStyle name="표준 2 19" xfId="16169"/>
    <cellStyle name="표준 2 19 2" xfId="16170"/>
    <cellStyle name="표준 2 2" xfId="756"/>
    <cellStyle name="표준 2 2 10" xfId="16171"/>
    <cellStyle name="표준 2 2 2" xfId="757"/>
    <cellStyle name="표준 2 2 2 10 2" xfId="16172"/>
    <cellStyle name="표준 2 2 2 2" xfId="4087"/>
    <cellStyle name="표준 2 2 2 2 2" xfId="16173"/>
    <cellStyle name="표준 2 2 2 2 3" xfId="16174"/>
    <cellStyle name="표준 2 2 2 3" xfId="4088"/>
    <cellStyle name="표준 2 2 2 3 2" xfId="16175"/>
    <cellStyle name="표준 2 2 2 3 3" xfId="16176"/>
    <cellStyle name="표준 2 2 2 3 4" xfId="16177"/>
    <cellStyle name="표준 2 2 2 4" xfId="5272"/>
    <cellStyle name="표준 2 2 2_8. 인구비정리" xfId="16178"/>
    <cellStyle name="표준 2 2 3" xfId="758"/>
    <cellStyle name="표준 2 2 3 2" xfId="4090"/>
    <cellStyle name="표준 2 2 3 2 2" xfId="16179"/>
    <cellStyle name="표준 2 2 3 2 3" xfId="16180"/>
    <cellStyle name="표준 2 2 3 3" xfId="4091"/>
    <cellStyle name="표준 2 2 3 3 2" xfId="16181"/>
    <cellStyle name="표준 2 2 3 3 3" xfId="16182"/>
    <cellStyle name="표준 2 2 3 3 4" xfId="16183"/>
    <cellStyle name="표준 2 2 3 4" xfId="4092"/>
    <cellStyle name="표준 2 2 3 5" xfId="4089"/>
    <cellStyle name="표준 2 2 3 6" xfId="5273"/>
    <cellStyle name="표준 2 2 3 6 2" xfId="16184"/>
    <cellStyle name="표준 2 2 3_004_노동" xfId="4093"/>
    <cellStyle name="표준 2 2 4" xfId="759"/>
    <cellStyle name="표준 2 2 4 2" xfId="4095"/>
    <cellStyle name="표준 2 2 4 3" xfId="4094"/>
    <cellStyle name="표준 2 2 4 4" xfId="16185"/>
    <cellStyle name="표준 2 2 5" xfId="760"/>
    <cellStyle name="표준 2 2 5 2" xfId="16186"/>
    <cellStyle name="표준 2 2 5 3" xfId="16187"/>
    <cellStyle name="표준 2 2 5 4" xfId="16188"/>
    <cellStyle name="표준 2 2 6" xfId="4096"/>
    <cellStyle name="표준 2 2 6 2" xfId="4097"/>
    <cellStyle name="표준 2 2 6 3" xfId="16189"/>
    <cellStyle name="표준 2 2 7" xfId="4098"/>
    <cellStyle name="표준 2 2 7 2" xfId="16190"/>
    <cellStyle name="표준 2 2 7 2 2" xfId="16191"/>
    <cellStyle name="표준 2 2 8" xfId="4086"/>
    <cellStyle name="표준 2 2 8 2" xfId="16192"/>
    <cellStyle name="표준 2 2 9" xfId="5274"/>
    <cellStyle name="표준 2 2_004_노동" xfId="4099"/>
    <cellStyle name="표준 2 20" xfId="16193"/>
    <cellStyle name="표준 2 20 2" xfId="16194"/>
    <cellStyle name="표준 2 21" xfId="16195"/>
    <cellStyle name="표준 2 21 2" xfId="16196"/>
    <cellStyle name="표준 2 22" xfId="16197"/>
    <cellStyle name="표준 2 22 2" xfId="16198"/>
    <cellStyle name="표준 2 23" xfId="16199"/>
    <cellStyle name="표준 2 23 2" xfId="16200"/>
    <cellStyle name="표준 2 24" xfId="16201"/>
    <cellStyle name="표준 2 24 2" xfId="16202"/>
    <cellStyle name="표준 2 25" xfId="16203"/>
    <cellStyle name="표준 2 25 2" xfId="16204"/>
    <cellStyle name="표준 2 26" xfId="16205"/>
    <cellStyle name="표준 2 26 2" xfId="16206"/>
    <cellStyle name="표준 2 27" xfId="16207"/>
    <cellStyle name="표준 2 27 2" xfId="16208"/>
    <cellStyle name="표준 2 28" xfId="16209"/>
    <cellStyle name="표준 2 28 2" xfId="16210"/>
    <cellStyle name="표준 2 29" xfId="16211"/>
    <cellStyle name="표준 2 29 2" xfId="16212"/>
    <cellStyle name="표준 2 3" xfId="761"/>
    <cellStyle name="표준 2 3 10" xfId="5275"/>
    <cellStyle name="표준 2 3 2" xfId="762"/>
    <cellStyle name="표준 2 3 2 2" xfId="763"/>
    <cellStyle name="표준 2 3 2 2 2" xfId="4100"/>
    <cellStyle name="표준 2 3 2 2 3" xfId="16213"/>
    <cellStyle name="표준 2 3 2 2 4" xfId="16214"/>
    <cellStyle name="표준 2 3 2 2 5" xfId="16215"/>
    <cellStyle name="표준 2 3 2 3" xfId="764"/>
    <cellStyle name="표준 2 3 2 4" xfId="16216"/>
    <cellStyle name="표준 2 3 2 4 2" xfId="16217"/>
    <cellStyle name="표준 2 3 2 5" xfId="16218"/>
    <cellStyle name="표준 2 3 2 6" xfId="16219"/>
    <cellStyle name="표준 2 3 2_009_유통금융보험및기타서비스" xfId="4101"/>
    <cellStyle name="표준 2 3 3" xfId="765"/>
    <cellStyle name="표준 2 3 3 2" xfId="766"/>
    <cellStyle name="표준 2 3 3 2 2" xfId="16220"/>
    <cellStyle name="표준 2 3 3 2 3" xfId="16221"/>
    <cellStyle name="표준 2 3 3 2 4" xfId="16222"/>
    <cellStyle name="표준 2 3 3 3" xfId="767"/>
    <cellStyle name="표준 2 3 3 4" xfId="4102"/>
    <cellStyle name="표준 2 3 3 4 2" xfId="16223"/>
    <cellStyle name="표준 2 3 3 5" xfId="16224"/>
    <cellStyle name="표준 2 3 3_010_주택건설" xfId="4103"/>
    <cellStyle name="표준 2 3 4" xfId="768"/>
    <cellStyle name="표준 2 3 4 2" xfId="16225"/>
    <cellStyle name="표준 2 3 4 3" xfId="16226"/>
    <cellStyle name="표준 2 3 41" xfId="16227"/>
    <cellStyle name="표준 2 3 5" xfId="4104"/>
    <cellStyle name="표준 2 3 6" xfId="5276"/>
    <cellStyle name="표준 2 3 7" xfId="5277"/>
    <cellStyle name="표준 2 3 8" xfId="5278"/>
    <cellStyle name="표준 2 3 9" xfId="5279"/>
    <cellStyle name="표준 2 3_006_농림수산" xfId="4105"/>
    <cellStyle name="표준 2 30" xfId="16228"/>
    <cellStyle name="표준 2 30 2" xfId="16229"/>
    <cellStyle name="표준 2 31" xfId="16230"/>
    <cellStyle name="표준 2 31 2" xfId="16231"/>
    <cellStyle name="표준 2 32" xfId="16232"/>
    <cellStyle name="표준 2 32 2" xfId="16233"/>
    <cellStyle name="표준 2 33" xfId="16234"/>
    <cellStyle name="표준 2 33 2" xfId="16235"/>
    <cellStyle name="표준 2 34" xfId="16236"/>
    <cellStyle name="표준 2 34 2" xfId="16237"/>
    <cellStyle name="표준 2 35" xfId="16238"/>
    <cellStyle name="표준 2 35 2" xfId="16239"/>
    <cellStyle name="표준 2 36" xfId="16240"/>
    <cellStyle name="표준 2 36 2" xfId="16241"/>
    <cellStyle name="표준 2 37" xfId="16242"/>
    <cellStyle name="표준 2 37 2" xfId="16243"/>
    <cellStyle name="표준 2 38" xfId="16244"/>
    <cellStyle name="표준 2 38 2" xfId="16245"/>
    <cellStyle name="표준 2 39" xfId="16246"/>
    <cellStyle name="표준 2 39 2" xfId="16247"/>
    <cellStyle name="표준 2 4" xfId="769"/>
    <cellStyle name="표준 2 4 10" xfId="4106"/>
    <cellStyle name="표준 2 4 11" xfId="5280"/>
    <cellStyle name="표준 2 4 2" xfId="770"/>
    <cellStyle name="표준 2 4 2 2" xfId="771"/>
    <cellStyle name="표준 2 4 2 2 2" xfId="4107"/>
    <cellStyle name="표준 2 4 2 2 2 2" xfId="16248"/>
    <cellStyle name="표준 2 4 2 2 3" xfId="16249"/>
    <cellStyle name="표준 2 4 2 2 4" xfId="16250"/>
    <cellStyle name="표준 2 4 2 3" xfId="772"/>
    <cellStyle name="표준 2 4 2 4" xfId="16251"/>
    <cellStyle name="표준 2 4 2 4 2" xfId="16252"/>
    <cellStyle name="표준 2 4 2 5" xfId="16253"/>
    <cellStyle name="표준 2 4 2 6" xfId="16254"/>
    <cellStyle name="표준 2 4 2_009_유통금융보험및기타서비스" xfId="4108"/>
    <cellStyle name="표준 2 4 3" xfId="773"/>
    <cellStyle name="표준 2 4 3 2" xfId="774"/>
    <cellStyle name="표준 2 4 3 3" xfId="775"/>
    <cellStyle name="표준 2 4 3 4" xfId="16255"/>
    <cellStyle name="표준 2 4 3 4 2" xfId="16256"/>
    <cellStyle name="표준 2 4 3 5" xfId="16257"/>
    <cellStyle name="표준 2 4 3 6" xfId="16258"/>
    <cellStyle name="표준 2 4 4" xfId="4109"/>
    <cellStyle name="표준 2 4 4 2" xfId="4110"/>
    <cellStyle name="표준 2 4 4 3" xfId="16259"/>
    <cellStyle name="표준 2 4 5" xfId="4111"/>
    <cellStyle name="표준 2 4 6" xfId="4112"/>
    <cellStyle name="표준 2 4 7" xfId="4113"/>
    <cellStyle name="표준 2 4 8" xfId="4114"/>
    <cellStyle name="표준 2 4 9" xfId="4115"/>
    <cellStyle name="표준 2 4_004_노동" xfId="4116"/>
    <cellStyle name="표준 2 40" xfId="16260"/>
    <cellStyle name="표준 2 40 2" xfId="16261"/>
    <cellStyle name="표준 2 41" xfId="16262"/>
    <cellStyle name="표준 2 41 2" xfId="16263"/>
    <cellStyle name="표준 2 42" xfId="16264"/>
    <cellStyle name="표준 2 42 2" xfId="16265"/>
    <cellStyle name="표준 2 43" xfId="16266"/>
    <cellStyle name="표준 2 43 2" xfId="16267"/>
    <cellStyle name="표준 2 44" xfId="16268"/>
    <cellStyle name="표준 2 44 2" xfId="16269"/>
    <cellStyle name="표준 2 45" xfId="16270"/>
    <cellStyle name="표준 2 45 2" xfId="16271"/>
    <cellStyle name="표준 2 46" xfId="16272"/>
    <cellStyle name="표준 2 46 2" xfId="16273"/>
    <cellStyle name="표준 2 47" xfId="16274"/>
    <cellStyle name="표준 2 47 2" xfId="16275"/>
    <cellStyle name="표준 2 48" xfId="16276"/>
    <cellStyle name="표준 2 48 2" xfId="16277"/>
    <cellStyle name="표준 2 49" xfId="16278"/>
    <cellStyle name="표준 2 49 2" xfId="16279"/>
    <cellStyle name="표준 2 5" xfId="776"/>
    <cellStyle name="표준 2 5 2" xfId="777"/>
    <cellStyle name="표준 2 5 2 2" xfId="4117"/>
    <cellStyle name="표준 2 5 2 3" xfId="16280"/>
    <cellStyle name="표준 2 5 2 3 2" xfId="16281"/>
    <cellStyle name="표준 2 5 2 3 3" xfId="16282"/>
    <cellStyle name="표준 2 5 2 4" xfId="16283"/>
    <cellStyle name="표준 2 5 2 5" xfId="16284"/>
    <cellStyle name="표준 2 5 3" xfId="4118"/>
    <cellStyle name="표준 2 5 3 2" xfId="16285"/>
    <cellStyle name="표준 2 5 3 3" xfId="16286"/>
    <cellStyle name="표준 2 5 3 4" xfId="16287"/>
    <cellStyle name="표준 2 5 4" xfId="5281"/>
    <cellStyle name="표준 2 5 4 2" xfId="16288"/>
    <cellStyle name="표준 2 5 5" xfId="16289"/>
    <cellStyle name="표준 2 5 6" xfId="16290"/>
    <cellStyle name="표준 2 5_006_농림수산" xfId="4119"/>
    <cellStyle name="표준 2 50" xfId="16291"/>
    <cellStyle name="표준 2 50 2" xfId="16292"/>
    <cellStyle name="표준 2 51" xfId="16293"/>
    <cellStyle name="표준 2 51 2" xfId="16294"/>
    <cellStyle name="표준 2 52" xfId="16295"/>
    <cellStyle name="표준 2 52 2" xfId="16296"/>
    <cellStyle name="표준 2 53" xfId="16297"/>
    <cellStyle name="표준 2 53 2" xfId="16298"/>
    <cellStyle name="표준 2 54" xfId="16299"/>
    <cellStyle name="표준 2 54 2" xfId="16300"/>
    <cellStyle name="표준 2 55" xfId="16301"/>
    <cellStyle name="표준 2 55 2" xfId="16302"/>
    <cellStyle name="표준 2 56" xfId="16303"/>
    <cellStyle name="표준 2 56 2" xfId="16304"/>
    <cellStyle name="표준 2 57" xfId="16305"/>
    <cellStyle name="표준 2 57 2" xfId="16306"/>
    <cellStyle name="표준 2 58" xfId="16307"/>
    <cellStyle name="표준 2 58 2" xfId="16308"/>
    <cellStyle name="표준 2 59" xfId="16309"/>
    <cellStyle name="표준 2 59 2" xfId="16310"/>
    <cellStyle name="표준 2 6" xfId="778"/>
    <cellStyle name="표준 2 6 2" xfId="4121"/>
    <cellStyle name="표준 2 6 2 2" xfId="4122"/>
    <cellStyle name="표준 2 6 2 3" xfId="16311"/>
    <cellStyle name="표준 2 6 3" xfId="4123"/>
    <cellStyle name="표준 2 6 3 2" xfId="4124"/>
    <cellStyle name="표준 2 6 3 2 2" xfId="16312"/>
    <cellStyle name="표준 2 6 3 3" xfId="16313"/>
    <cellStyle name="표준 2 6 3 3 2" xfId="16314"/>
    <cellStyle name="표준 2 6 3 4" xfId="16315"/>
    <cellStyle name="표준 2 6 4" xfId="4120"/>
    <cellStyle name="표준 2 6 4 2" xfId="16316"/>
    <cellStyle name="표준 2 6 5" xfId="5282"/>
    <cellStyle name="표준 2 6 6" xfId="16317"/>
    <cellStyle name="표준 2 6_004_노동" xfId="4125"/>
    <cellStyle name="표준 2 60" xfId="16318"/>
    <cellStyle name="표준 2 60 2" xfId="16319"/>
    <cellStyle name="표준 2 61" xfId="16320"/>
    <cellStyle name="표준 2 61 2" xfId="16321"/>
    <cellStyle name="표준 2 62" xfId="16322"/>
    <cellStyle name="표준 2 62 2" xfId="16323"/>
    <cellStyle name="표준 2 63" xfId="16324"/>
    <cellStyle name="표준 2 63 2" xfId="16325"/>
    <cellStyle name="표준 2 64" xfId="16326"/>
    <cellStyle name="표준 2 64 2" xfId="16327"/>
    <cellStyle name="표준 2 65" xfId="16328"/>
    <cellStyle name="표준 2 65 2" xfId="16329"/>
    <cellStyle name="표준 2 66" xfId="16330"/>
    <cellStyle name="표준 2 66 2" xfId="16331"/>
    <cellStyle name="표준 2 67" xfId="16332"/>
    <cellStyle name="표준 2 67 2" xfId="16333"/>
    <cellStyle name="표준 2 68" xfId="16334"/>
    <cellStyle name="표준 2 7" xfId="779"/>
    <cellStyle name="표준 2 7 2" xfId="4126"/>
    <cellStyle name="표준 2 7 2 2" xfId="16335"/>
    <cellStyle name="표준 2 7 2 3" xfId="16336"/>
    <cellStyle name="표준 2 7 2 4" xfId="16337"/>
    <cellStyle name="표준 2 7 3" xfId="16338"/>
    <cellStyle name="표준 2 7 3 2" xfId="16339"/>
    <cellStyle name="표준 2 7 4" xfId="16340"/>
    <cellStyle name="표준 2 7 5" xfId="16341"/>
    <cellStyle name="표준 2 8" xfId="780"/>
    <cellStyle name="표준 2 8 2" xfId="16342"/>
    <cellStyle name="표준 2 8 3" xfId="16343"/>
    <cellStyle name="표준 2 9" xfId="781"/>
    <cellStyle name="표준 2 9 2" xfId="16344"/>
    <cellStyle name="표준 2 9 3" xfId="16345"/>
    <cellStyle name="표준 2_(붙임2) 시정통계 활용도 의견조사표" xfId="782"/>
    <cellStyle name="표준 20" xfId="783"/>
    <cellStyle name="표준 20 2" xfId="5283"/>
    <cellStyle name="표준 20 2 2" xfId="16346"/>
    <cellStyle name="표준 20 3" xfId="5284"/>
    <cellStyle name="표준 20 4" xfId="5285"/>
    <cellStyle name="표준 20 5" xfId="16347"/>
    <cellStyle name="표준 20 6" xfId="16348"/>
    <cellStyle name="표준 20 6 2" xfId="16349"/>
    <cellStyle name="표준 20 6 2 2" xfId="16350"/>
    <cellStyle name="표준 20 6 3" xfId="16351"/>
    <cellStyle name="표준 21" xfId="784"/>
    <cellStyle name="표준 21 2" xfId="5286"/>
    <cellStyle name="표준 21 2 2" xfId="16352"/>
    <cellStyle name="표준 21 3" xfId="5287"/>
    <cellStyle name="표준 21 4" xfId="5288"/>
    <cellStyle name="표준 21 5" xfId="16353"/>
    <cellStyle name="표준 21 6" xfId="16354"/>
    <cellStyle name="표준 22" xfId="785"/>
    <cellStyle name="표준 22 10" xfId="16355"/>
    <cellStyle name="표준 22 11" xfId="16356"/>
    <cellStyle name="표준 22 12" xfId="16357"/>
    <cellStyle name="표준 22 13" xfId="16358"/>
    <cellStyle name="표준 22 14" xfId="16359"/>
    <cellStyle name="표준 22 15" xfId="16360"/>
    <cellStyle name="표준 22 16" xfId="16361"/>
    <cellStyle name="표준 22 17" xfId="16362"/>
    <cellStyle name="표준 22 18" xfId="16363"/>
    <cellStyle name="표준 22 19" xfId="16364"/>
    <cellStyle name="표준 22 2" xfId="4127"/>
    <cellStyle name="표준 22 2 2" xfId="5289"/>
    <cellStyle name="표준 22 20" xfId="16365"/>
    <cellStyle name="표준 22 21" xfId="16366"/>
    <cellStyle name="표준 22 22" xfId="16367"/>
    <cellStyle name="표준 22 23" xfId="16368"/>
    <cellStyle name="표준 22 24" xfId="16369"/>
    <cellStyle name="표준 22 25" xfId="16370"/>
    <cellStyle name="표준 22 26" xfId="16371"/>
    <cellStyle name="표준 22 27" xfId="16372"/>
    <cellStyle name="표준 22 28" xfId="16373"/>
    <cellStyle name="표준 22 29" xfId="16374"/>
    <cellStyle name="표준 22 3" xfId="4128"/>
    <cellStyle name="표준 22 3 2" xfId="5290"/>
    <cellStyle name="표준 22 3 3" xfId="16375"/>
    <cellStyle name="표준 22 30" xfId="16376"/>
    <cellStyle name="표준 22 31" xfId="16377"/>
    <cellStyle name="표준 22 32" xfId="16378"/>
    <cellStyle name="표준 22 33" xfId="16379"/>
    <cellStyle name="표준 22 34" xfId="16380"/>
    <cellStyle name="표준 22 35" xfId="16381"/>
    <cellStyle name="표준 22 36" xfId="16382"/>
    <cellStyle name="표준 22 37" xfId="16383"/>
    <cellStyle name="표준 22 38" xfId="16384"/>
    <cellStyle name="표준 22 39" xfId="16385"/>
    <cellStyle name="표준 22 4" xfId="5291"/>
    <cellStyle name="표준 22 4 2" xfId="16386"/>
    <cellStyle name="표준 22 40" xfId="16387"/>
    <cellStyle name="표준 22 41" xfId="16388"/>
    <cellStyle name="표준 22 42" xfId="16389"/>
    <cellStyle name="표준 22 43" xfId="16390"/>
    <cellStyle name="표준 22 44" xfId="16391"/>
    <cellStyle name="표준 22 45" xfId="16392"/>
    <cellStyle name="표준 22 46" xfId="16393"/>
    <cellStyle name="표준 22 47" xfId="16394"/>
    <cellStyle name="표준 22 48" xfId="16395"/>
    <cellStyle name="표준 22 5" xfId="16396"/>
    <cellStyle name="표준 22 5 2" xfId="16397"/>
    <cellStyle name="표준 22 6" xfId="16398"/>
    <cellStyle name="표준 22 7" xfId="16399"/>
    <cellStyle name="표준 22 8" xfId="16400"/>
    <cellStyle name="표준 22 9" xfId="16401"/>
    <cellStyle name="표준 23" xfId="786"/>
    <cellStyle name="표준 23 10" xfId="16402"/>
    <cellStyle name="표준 23 11" xfId="16403"/>
    <cellStyle name="표준 23 12" xfId="16404"/>
    <cellStyle name="표준 23 13" xfId="16405"/>
    <cellStyle name="표준 23 14" xfId="16406"/>
    <cellStyle name="표준 23 15" xfId="16407"/>
    <cellStyle name="표준 23 16" xfId="16408"/>
    <cellStyle name="표준 23 17" xfId="16409"/>
    <cellStyle name="표준 23 18" xfId="16410"/>
    <cellStyle name="표준 23 19" xfId="16411"/>
    <cellStyle name="표준 23 2" xfId="5292"/>
    <cellStyle name="표준 23 20" xfId="16412"/>
    <cellStyle name="표준 23 21" xfId="16413"/>
    <cellStyle name="표준 23 22" xfId="16414"/>
    <cellStyle name="표준 23 23" xfId="16415"/>
    <cellStyle name="표준 23 24" xfId="16416"/>
    <cellStyle name="표준 23 25" xfId="16417"/>
    <cellStyle name="표준 23 26" xfId="16418"/>
    <cellStyle name="표준 23 27" xfId="16419"/>
    <cellStyle name="표준 23 28" xfId="16420"/>
    <cellStyle name="표준 23 29" xfId="16421"/>
    <cellStyle name="표준 23 3" xfId="5293"/>
    <cellStyle name="표준 23 30" xfId="16422"/>
    <cellStyle name="표준 23 31" xfId="16423"/>
    <cellStyle name="표준 23 32" xfId="16424"/>
    <cellStyle name="표준 23 33" xfId="16425"/>
    <cellStyle name="표준 23 34" xfId="16426"/>
    <cellStyle name="표준 23 35" xfId="16427"/>
    <cellStyle name="표준 23 36" xfId="16428"/>
    <cellStyle name="표준 23 37" xfId="16429"/>
    <cellStyle name="표준 23 38" xfId="16430"/>
    <cellStyle name="표준 23 39" xfId="16431"/>
    <cellStyle name="표준 23 4" xfId="5294"/>
    <cellStyle name="표준 23 40" xfId="16432"/>
    <cellStyle name="표준 23 41" xfId="16433"/>
    <cellStyle name="표준 23 42" xfId="16434"/>
    <cellStyle name="표준 23 43" xfId="16435"/>
    <cellStyle name="표준 23 44" xfId="16436"/>
    <cellStyle name="표준 23 45" xfId="16437"/>
    <cellStyle name="표준 23 46" xfId="16438"/>
    <cellStyle name="표준 23 47" xfId="16439"/>
    <cellStyle name="표준 23 48" xfId="16440"/>
    <cellStyle name="표준 23 5" xfId="16441"/>
    <cellStyle name="표준 23 6" xfId="16442"/>
    <cellStyle name="표준 23 7" xfId="16443"/>
    <cellStyle name="표준 23 8" xfId="16444"/>
    <cellStyle name="표준 23 9" xfId="16445"/>
    <cellStyle name="표준 24" xfId="787"/>
    <cellStyle name="표준 24 10" xfId="16446"/>
    <cellStyle name="표준 24 11" xfId="16447"/>
    <cellStyle name="표준 24 12" xfId="16448"/>
    <cellStyle name="표준 24 13" xfId="16449"/>
    <cellStyle name="표준 24 14" xfId="16450"/>
    <cellStyle name="표준 24 15" xfId="16451"/>
    <cellStyle name="표준 24 16" xfId="16452"/>
    <cellStyle name="표준 24 17" xfId="16453"/>
    <cellStyle name="표준 24 18" xfId="16454"/>
    <cellStyle name="표준 24 19" xfId="16455"/>
    <cellStyle name="표준 24 2" xfId="5295"/>
    <cellStyle name="표준 24 20" xfId="16456"/>
    <cellStyle name="표준 24 21" xfId="16457"/>
    <cellStyle name="표준 24 22" xfId="16458"/>
    <cellStyle name="표준 24 23" xfId="16459"/>
    <cellStyle name="표준 24 24" xfId="16460"/>
    <cellStyle name="표준 24 25" xfId="16461"/>
    <cellStyle name="표준 24 26" xfId="16462"/>
    <cellStyle name="표준 24 27" xfId="16463"/>
    <cellStyle name="표준 24 28" xfId="16464"/>
    <cellStyle name="표준 24 29" xfId="16465"/>
    <cellStyle name="표준 24 3" xfId="5296"/>
    <cellStyle name="표준 24 30" xfId="16466"/>
    <cellStyle name="표준 24 31" xfId="16467"/>
    <cellStyle name="표준 24 32" xfId="16468"/>
    <cellStyle name="표준 24 33" xfId="16469"/>
    <cellStyle name="표준 24 34" xfId="16470"/>
    <cellStyle name="표준 24 35" xfId="16471"/>
    <cellStyle name="표준 24 36" xfId="16472"/>
    <cellStyle name="표준 24 37" xfId="16473"/>
    <cellStyle name="표준 24 38" xfId="16474"/>
    <cellStyle name="표준 24 39" xfId="16475"/>
    <cellStyle name="표준 24 4" xfId="5297"/>
    <cellStyle name="표준 24 40" xfId="16476"/>
    <cellStyle name="표준 24 41" xfId="16477"/>
    <cellStyle name="표준 24 42" xfId="16478"/>
    <cellStyle name="표준 24 43" xfId="16479"/>
    <cellStyle name="표준 24 44" xfId="16480"/>
    <cellStyle name="표준 24 45" xfId="16481"/>
    <cellStyle name="표준 24 46" xfId="16482"/>
    <cellStyle name="표준 24 47" xfId="16483"/>
    <cellStyle name="표준 24 48" xfId="16484"/>
    <cellStyle name="표준 24 5" xfId="5298"/>
    <cellStyle name="표준 24 6" xfId="16485"/>
    <cellStyle name="표준 24 7" xfId="16486"/>
    <cellStyle name="표준 24 8" xfId="16487"/>
    <cellStyle name="표준 24 9" xfId="16488"/>
    <cellStyle name="표준 25" xfId="788"/>
    <cellStyle name="표준 25 10" xfId="16489"/>
    <cellStyle name="표준 25 11" xfId="16490"/>
    <cellStyle name="표준 25 12" xfId="16491"/>
    <cellStyle name="표준 25 13" xfId="16492"/>
    <cellStyle name="표준 25 14" xfId="16493"/>
    <cellStyle name="표준 25 15" xfId="16494"/>
    <cellStyle name="표준 25 16" xfId="16495"/>
    <cellStyle name="표준 25 17" xfId="16496"/>
    <cellStyle name="표준 25 18" xfId="16497"/>
    <cellStyle name="표준 25 19" xfId="16498"/>
    <cellStyle name="표준 25 2" xfId="5299"/>
    <cellStyle name="표준 25 20" xfId="16499"/>
    <cellStyle name="표준 25 21" xfId="16500"/>
    <cellStyle name="표준 25 22" xfId="16501"/>
    <cellStyle name="표준 25 23" xfId="16502"/>
    <cellStyle name="표준 25 24" xfId="16503"/>
    <cellStyle name="표준 25 25" xfId="16504"/>
    <cellStyle name="표준 25 26" xfId="16505"/>
    <cellStyle name="표준 25 27" xfId="16506"/>
    <cellStyle name="표준 25 28" xfId="16507"/>
    <cellStyle name="표준 25 29" xfId="16508"/>
    <cellStyle name="표준 25 3" xfId="16509"/>
    <cellStyle name="표준 25 30" xfId="16510"/>
    <cellStyle name="표준 25 31" xfId="16511"/>
    <cellStyle name="표준 25 32" xfId="16512"/>
    <cellStyle name="표준 25 33" xfId="16513"/>
    <cellStyle name="표준 25 34" xfId="16514"/>
    <cellStyle name="표준 25 35" xfId="16515"/>
    <cellStyle name="표준 25 36" xfId="16516"/>
    <cellStyle name="표준 25 37" xfId="16517"/>
    <cellStyle name="표준 25 38" xfId="16518"/>
    <cellStyle name="표준 25 39" xfId="16519"/>
    <cellStyle name="표준 25 4" xfId="16520"/>
    <cellStyle name="표준 25 40" xfId="16521"/>
    <cellStyle name="표준 25 41" xfId="16522"/>
    <cellStyle name="표준 25 42" xfId="16523"/>
    <cellStyle name="표준 25 43" xfId="16524"/>
    <cellStyle name="표준 25 44" xfId="16525"/>
    <cellStyle name="표준 25 45" xfId="16526"/>
    <cellStyle name="표준 25 46" xfId="16527"/>
    <cellStyle name="표준 25 47" xfId="16528"/>
    <cellStyle name="표준 25 48" xfId="16529"/>
    <cellStyle name="표준 25 5" xfId="16530"/>
    <cellStyle name="표준 25 6" xfId="16531"/>
    <cellStyle name="표준 25 7" xfId="16532"/>
    <cellStyle name="표준 25 8" xfId="16533"/>
    <cellStyle name="표준 25 9" xfId="16534"/>
    <cellStyle name="표준 256" xfId="16535"/>
    <cellStyle name="표준 257" xfId="16536"/>
    <cellStyle name="표준 258" xfId="16537"/>
    <cellStyle name="표준 259" xfId="16538"/>
    <cellStyle name="표준 26" xfId="789"/>
    <cellStyle name="표준 26 10" xfId="16539"/>
    <cellStyle name="표준 26 11" xfId="16540"/>
    <cellStyle name="표준 26 12" xfId="16541"/>
    <cellStyle name="표준 26 13" xfId="16542"/>
    <cellStyle name="표준 26 14" xfId="16543"/>
    <cellStyle name="표준 26 15" xfId="16544"/>
    <cellStyle name="표준 26 16" xfId="16545"/>
    <cellStyle name="표준 26 17" xfId="16546"/>
    <cellStyle name="표준 26 18" xfId="16547"/>
    <cellStyle name="표준 26 19" xfId="16548"/>
    <cellStyle name="표준 26 2" xfId="4129"/>
    <cellStyle name="표준 26 2 2" xfId="16549"/>
    <cellStyle name="표준 26 2 2 2" xfId="16550"/>
    <cellStyle name="표준 26 20" xfId="16551"/>
    <cellStyle name="표준 26 21" xfId="16552"/>
    <cellStyle name="표준 26 22" xfId="16553"/>
    <cellStyle name="표준 26 23" xfId="16554"/>
    <cellStyle name="표준 26 24" xfId="16555"/>
    <cellStyle name="표준 26 25" xfId="16556"/>
    <cellStyle name="표준 26 26" xfId="16557"/>
    <cellStyle name="표준 26 27" xfId="16558"/>
    <cellStyle name="표준 26 28" xfId="16559"/>
    <cellStyle name="표준 26 29" xfId="16560"/>
    <cellStyle name="표준 26 3" xfId="5300"/>
    <cellStyle name="표준 26 30" xfId="16561"/>
    <cellStyle name="표준 26 31" xfId="16562"/>
    <cellStyle name="표준 26 32" xfId="16563"/>
    <cellStyle name="표준 26 33" xfId="16564"/>
    <cellStyle name="표준 26 34" xfId="16565"/>
    <cellStyle name="표준 26 35" xfId="16566"/>
    <cellStyle name="표준 26 36" xfId="16567"/>
    <cellStyle name="표준 26 37" xfId="16568"/>
    <cellStyle name="표준 26 38" xfId="16569"/>
    <cellStyle name="표준 26 39" xfId="16570"/>
    <cellStyle name="표준 26 4" xfId="16571"/>
    <cellStyle name="표준 26 40" xfId="16572"/>
    <cellStyle name="표준 26 41" xfId="16573"/>
    <cellStyle name="표준 26 42" xfId="16574"/>
    <cellStyle name="표준 26 43" xfId="16575"/>
    <cellStyle name="표준 26 44" xfId="16576"/>
    <cellStyle name="표준 26 45" xfId="16577"/>
    <cellStyle name="표준 26 46" xfId="16578"/>
    <cellStyle name="표준 26 47" xfId="16579"/>
    <cellStyle name="표준 26 48" xfId="16580"/>
    <cellStyle name="표준 26 5" xfId="16581"/>
    <cellStyle name="표준 26 6" xfId="16582"/>
    <cellStyle name="표준 26 7" xfId="16583"/>
    <cellStyle name="표준 26 8" xfId="16584"/>
    <cellStyle name="표준 26 9" xfId="16585"/>
    <cellStyle name="표준 260" xfId="16586"/>
    <cellStyle name="표준 261" xfId="16587"/>
    <cellStyle name="표준 262" xfId="16588"/>
    <cellStyle name="표준 263" xfId="16589"/>
    <cellStyle name="표준 264" xfId="16590"/>
    <cellStyle name="표준 265" xfId="16591"/>
    <cellStyle name="표준 266" xfId="16592"/>
    <cellStyle name="표준 267" xfId="16593"/>
    <cellStyle name="표준 268" xfId="16594"/>
    <cellStyle name="표준 269" xfId="16595"/>
    <cellStyle name="표준 27" xfId="790"/>
    <cellStyle name="표준 27 10" xfId="16596"/>
    <cellStyle name="표준 27 11" xfId="16597"/>
    <cellStyle name="표준 27 12" xfId="16598"/>
    <cellStyle name="표준 27 13" xfId="16599"/>
    <cellStyle name="표준 27 14" xfId="16600"/>
    <cellStyle name="표준 27 15" xfId="16601"/>
    <cellStyle name="표준 27 16" xfId="16602"/>
    <cellStyle name="표준 27 17" xfId="16603"/>
    <cellStyle name="표준 27 18" xfId="16604"/>
    <cellStyle name="표준 27 19" xfId="16605"/>
    <cellStyle name="표준 27 2" xfId="4130"/>
    <cellStyle name="표준 27 2 2" xfId="5301"/>
    <cellStyle name="표준 27 2 2 2" xfId="16606"/>
    <cellStyle name="표준 27 20" xfId="16607"/>
    <cellStyle name="표준 27 21" xfId="16608"/>
    <cellStyle name="표준 27 22" xfId="16609"/>
    <cellStyle name="표준 27 23" xfId="16610"/>
    <cellStyle name="표준 27 24" xfId="16611"/>
    <cellStyle name="표준 27 25" xfId="16612"/>
    <cellStyle name="표준 27 26" xfId="16613"/>
    <cellStyle name="표준 27 27" xfId="16614"/>
    <cellStyle name="표준 27 28" xfId="16615"/>
    <cellStyle name="표준 27 29" xfId="16616"/>
    <cellStyle name="표준 27 3" xfId="5302"/>
    <cellStyle name="표준 27 30" xfId="16617"/>
    <cellStyle name="표준 27 31" xfId="16618"/>
    <cellStyle name="표준 27 32" xfId="16619"/>
    <cellStyle name="표준 27 33" xfId="16620"/>
    <cellStyle name="표준 27 34" xfId="16621"/>
    <cellStyle name="표준 27 35" xfId="16622"/>
    <cellStyle name="표준 27 36" xfId="16623"/>
    <cellStyle name="표준 27 37" xfId="16624"/>
    <cellStyle name="표준 27 38" xfId="16625"/>
    <cellStyle name="표준 27 39" xfId="16626"/>
    <cellStyle name="표준 27 4" xfId="16627"/>
    <cellStyle name="표준 27 40" xfId="16628"/>
    <cellStyle name="표준 27 41" xfId="16629"/>
    <cellStyle name="표준 27 42" xfId="16630"/>
    <cellStyle name="표준 27 43" xfId="16631"/>
    <cellStyle name="표준 27 44" xfId="16632"/>
    <cellStyle name="표준 27 45" xfId="16633"/>
    <cellStyle name="표준 27 46" xfId="16634"/>
    <cellStyle name="표준 27 47" xfId="16635"/>
    <cellStyle name="표준 27 48" xfId="16636"/>
    <cellStyle name="표준 27 5" xfId="16637"/>
    <cellStyle name="표준 27 6" xfId="16638"/>
    <cellStyle name="표준 27 7" xfId="16639"/>
    <cellStyle name="표준 27 8" xfId="16640"/>
    <cellStyle name="표준 27 9" xfId="16641"/>
    <cellStyle name="표준 270" xfId="16642"/>
    <cellStyle name="표준 271" xfId="16643"/>
    <cellStyle name="표준 272" xfId="16644"/>
    <cellStyle name="표준 273" xfId="16645"/>
    <cellStyle name="표준 274" xfId="16646"/>
    <cellStyle name="표준 275" xfId="16647"/>
    <cellStyle name="표준 276" xfId="16648"/>
    <cellStyle name="표준 277" xfId="16649"/>
    <cellStyle name="표준 278" xfId="16650"/>
    <cellStyle name="표준 279" xfId="16651"/>
    <cellStyle name="표준 28" xfId="791"/>
    <cellStyle name="표준 28 10" xfId="16652"/>
    <cellStyle name="표준 28 11" xfId="16653"/>
    <cellStyle name="표준 28 12" xfId="16654"/>
    <cellStyle name="표준 28 13" xfId="16655"/>
    <cellStyle name="표준 28 14" xfId="16656"/>
    <cellStyle name="표준 28 15" xfId="16657"/>
    <cellStyle name="표준 28 16" xfId="16658"/>
    <cellStyle name="표준 28 17" xfId="16659"/>
    <cellStyle name="표준 28 18" xfId="16660"/>
    <cellStyle name="표준 28 19" xfId="16661"/>
    <cellStyle name="표준 28 2" xfId="5303"/>
    <cellStyle name="표준 28 20" xfId="16662"/>
    <cellStyle name="표준 28 21" xfId="16663"/>
    <cellStyle name="표준 28 22" xfId="16664"/>
    <cellStyle name="표준 28 23" xfId="16665"/>
    <cellStyle name="표준 28 24" xfId="16666"/>
    <cellStyle name="표준 28 25" xfId="16667"/>
    <cellStyle name="표준 28 26" xfId="16668"/>
    <cellStyle name="표준 28 27" xfId="16669"/>
    <cellStyle name="표준 28 28" xfId="16670"/>
    <cellStyle name="표준 28 29" xfId="16671"/>
    <cellStyle name="표준 28 3" xfId="5304"/>
    <cellStyle name="표준 28 30" xfId="16672"/>
    <cellStyle name="표준 28 31" xfId="16673"/>
    <cellStyle name="표준 28 32" xfId="16674"/>
    <cellStyle name="표준 28 33" xfId="16675"/>
    <cellStyle name="표준 28 34" xfId="16676"/>
    <cellStyle name="표준 28 35" xfId="16677"/>
    <cellStyle name="표준 28 36" xfId="16678"/>
    <cellStyle name="표준 28 37" xfId="16679"/>
    <cellStyle name="표준 28 38" xfId="16680"/>
    <cellStyle name="표준 28 39" xfId="16681"/>
    <cellStyle name="표준 28 4" xfId="16682"/>
    <cellStyle name="표준 28 40" xfId="16683"/>
    <cellStyle name="표준 28 41" xfId="16684"/>
    <cellStyle name="표준 28 42" xfId="16685"/>
    <cellStyle name="표준 28 43" xfId="16686"/>
    <cellStyle name="표준 28 44" xfId="16687"/>
    <cellStyle name="표준 28 45" xfId="16688"/>
    <cellStyle name="표준 28 46" xfId="16689"/>
    <cellStyle name="표준 28 47" xfId="16690"/>
    <cellStyle name="표준 28 48" xfId="16691"/>
    <cellStyle name="표준 28 5" xfId="16692"/>
    <cellStyle name="표준 28 6" xfId="16693"/>
    <cellStyle name="표준 28 7" xfId="16694"/>
    <cellStyle name="표준 28 8" xfId="16695"/>
    <cellStyle name="표준 28 9" xfId="16696"/>
    <cellStyle name="표준 280" xfId="16697"/>
    <cellStyle name="표준 281" xfId="16698"/>
    <cellStyle name="표준 282" xfId="16699"/>
    <cellStyle name="표준 283" xfId="16700"/>
    <cellStyle name="표준 284" xfId="16701"/>
    <cellStyle name="표준 285" xfId="16702"/>
    <cellStyle name="표준 286" xfId="16703"/>
    <cellStyle name="표준 287" xfId="16704"/>
    <cellStyle name="표준 288" xfId="16705"/>
    <cellStyle name="표준 289" xfId="16706"/>
    <cellStyle name="표준 29" xfId="792"/>
    <cellStyle name="표준 29 10" xfId="16707"/>
    <cellStyle name="표준 29 11" xfId="16708"/>
    <cellStyle name="표준 29 12" xfId="16709"/>
    <cellStyle name="표준 29 13" xfId="16710"/>
    <cellStyle name="표준 29 14" xfId="16711"/>
    <cellStyle name="표준 29 15" xfId="16712"/>
    <cellStyle name="표준 29 16" xfId="16713"/>
    <cellStyle name="표준 29 17" xfId="16714"/>
    <cellStyle name="표준 29 18" xfId="16715"/>
    <cellStyle name="표준 29 19" xfId="16716"/>
    <cellStyle name="표준 29 2" xfId="5305"/>
    <cellStyle name="표준 29 20" xfId="16717"/>
    <cellStyle name="표준 29 21" xfId="16718"/>
    <cellStyle name="표준 29 22" xfId="16719"/>
    <cellStyle name="표준 29 23" xfId="16720"/>
    <cellStyle name="표준 29 24" xfId="16721"/>
    <cellStyle name="표준 29 25" xfId="16722"/>
    <cellStyle name="표준 29 26" xfId="16723"/>
    <cellStyle name="표준 29 27" xfId="16724"/>
    <cellStyle name="표준 29 28" xfId="16725"/>
    <cellStyle name="표준 29 29" xfId="16726"/>
    <cellStyle name="표준 29 3" xfId="5306"/>
    <cellStyle name="표준 29 30" xfId="16727"/>
    <cellStyle name="표준 29 31" xfId="16728"/>
    <cellStyle name="표준 29 32" xfId="16729"/>
    <cellStyle name="표준 29 33" xfId="16730"/>
    <cellStyle name="표준 29 34" xfId="16731"/>
    <cellStyle name="표준 29 35" xfId="16732"/>
    <cellStyle name="표준 29 36" xfId="16733"/>
    <cellStyle name="표준 29 37" xfId="16734"/>
    <cellStyle name="표준 29 38" xfId="16735"/>
    <cellStyle name="표준 29 39" xfId="16736"/>
    <cellStyle name="표준 29 4" xfId="16737"/>
    <cellStyle name="표준 29 40" xfId="16738"/>
    <cellStyle name="표준 29 41" xfId="16739"/>
    <cellStyle name="표준 29 42" xfId="16740"/>
    <cellStyle name="표준 29 43" xfId="16741"/>
    <cellStyle name="표준 29 44" xfId="16742"/>
    <cellStyle name="표준 29 45" xfId="16743"/>
    <cellStyle name="표준 29 46" xfId="16744"/>
    <cellStyle name="표준 29 47" xfId="16745"/>
    <cellStyle name="표준 29 48" xfId="16746"/>
    <cellStyle name="표준 29 5" xfId="16747"/>
    <cellStyle name="표준 29 6" xfId="16748"/>
    <cellStyle name="표준 29 7" xfId="16749"/>
    <cellStyle name="표준 29 8" xfId="16750"/>
    <cellStyle name="표준 29 9" xfId="16751"/>
    <cellStyle name="표준 290" xfId="16752"/>
    <cellStyle name="표준 291" xfId="16753"/>
    <cellStyle name="표준 292" xfId="16754"/>
    <cellStyle name="표준 293" xfId="16755"/>
    <cellStyle name="표준 294" xfId="16756"/>
    <cellStyle name="표준 295" xfId="16757"/>
    <cellStyle name="표준 296" xfId="16758"/>
    <cellStyle name="표준 297" xfId="16759"/>
    <cellStyle name="표준 298" xfId="16760"/>
    <cellStyle name="표준 299" xfId="16761"/>
    <cellStyle name="표준 3" xfId="793"/>
    <cellStyle name="표준 3 10" xfId="4131"/>
    <cellStyle name="표준 3 10 2" xfId="16762"/>
    <cellStyle name="표준 3 11" xfId="4132"/>
    <cellStyle name="표준 3 12" xfId="4318"/>
    <cellStyle name="표준 3 13" xfId="5307"/>
    <cellStyle name="표준 3 14" xfId="19892"/>
    <cellStyle name="표준 3 2" xfId="794"/>
    <cellStyle name="표준 3 2 2" xfId="795"/>
    <cellStyle name="표준 3 2 2 2" xfId="4133"/>
    <cellStyle name="표준 3 2 2 2 2" xfId="16763"/>
    <cellStyle name="표준 3 2 2 3" xfId="16764"/>
    <cellStyle name="표준 3 2 2 4" xfId="16765"/>
    <cellStyle name="표준 3 2 2 5" xfId="16766"/>
    <cellStyle name="표준 3 2 3" xfId="796"/>
    <cellStyle name="표준 3 2 3 2" xfId="4134"/>
    <cellStyle name="표준 3 2 3 2 2" xfId="16767"/>
    <cellStyle name="표준 3 2 4" xfId="4135"/>
    <cellStyle name="표준 3 2 4 2" xfId="16768"/>
    <cellStyle name="표준 3 2 4 3" xfId="16769"/>
    <cellStyle name="표준 3 2 4 3 2" xfId="16770"/>
    <cellStyle name="표준 3 2 5" xfId="4136"/>
    <cellStyle name="표준 3 2 6" xfId="16771"/>
    <cellStyle name="표준 3 2 7" xfId="16772"/>
    <cellStyle name="표준 3 2_6.농림수산 37  수정(산림녹지과)" xfId="4137"/>
    <cellStyle name="표준 3 3" xfId="797"/>
    <cellStyle name="표준 3 3 10" xfId="5308"/>
    <cellStyle name="표준 3 3 2" xfId="798"/>
    <cellStyle name="표준 3 3 2 2" xfId="799"/>
    <cellStyle name="표준 3 3 2 2 2" xfId="4138"/>
    <cellStyle name="표준 3 3 2 2 2 2" xfId="16773"/>
    <cellStyle name="표준 3 3 2 2 3" xfId="16774"/>
    <cellStyle name="표준 3 3 2 2 4" xfId="16775"/>
    <cellStyle name="표준 3 3 2 3" xfId="800"/>
    <cellStyle name="표준 3 3 2 3 2" xfId="4140"/>
    <cellStyle name="표준 3 3 2 3 3" xfId="4139"/>
    <cellStyle name="표준 3 3 2 4" xfId="4141"/>
    <cellStyle name="표준 3 3 2 5" xfId="16776"/>
    <cellStyle name="표준 3 3 2 5 2" xfId="16777"/>
    <cellStyle name="표준 3 3 2 6" xfId="16778"/>
    <cellStyle name="표준 3 3 2 7" xfId="16779"/>
    <cellStyle name="표준 3 3 2_004_노동" xfId="4142"/>
    <cellStyle name="표준 3 3 3" xfId="801"/>
    <cellStyle name="표준 3 3 3 2" xfId="802"/>
    <cellStyle name="표준 3 3 3 2 2" xfId="16780"/>
    <cellStyle name="표준 3 3 3 2 2 2" xfId="16781"/>
    <cellStyle name="표준 3 3 3 2 3" xfId="16782"/>
    <cellStyle name="표준 3 3 3 3" xfId="803"/>
    <cellStyle name="표준 3 3 3 4" xfId="16783"/>
    <cellStyle name="표준 3 3 3 4 2" xfId="16784"/>
    <cellStyle name="표준 3 3 3 5" xfId="16785"/>
    <cellStyle name="표준 3 3 3 6" xfId="16786"/>
    <cellStyle name="표준 3 3 3_010_주택건설" xfId="4143"/>
    <cellStyle name="표준 3 3 4" xfId="804"/>
    <cellStyle name="표준 3 3 4 2" xfId="16787"/>
    <cellStyle name="표준 3 3 4 3" xfId="16788"/>
    <cellStyle name="표준 3 3 5" xfId="4144"/>
    <cellStyle name="표준 3 3 5 2" xfId="16789"/>
    <cellStyle name="표준 3 3 6" xfId="5309"/>
    <cellStyle name="표준 3 3 7" xfId="5310"/>
    <cellStyle name="표준 3 3 8" xfId="5311"/>
    <cellStyle name="표준 3 3 9" xfId="5312"/>
    <cellStyle name="표준 3 3_006_농림수산" xfId="4145"/>
    <cellStyle name="표준 3 4" xfId="805"/>
    <cellStyle name="표준 3 4 2" xfId="806"/>
    <cellStyle name="표준 3 4 2 2" xfId="4147"/>
    <cellStyle name="표준 3 4 2 2 2" xfId="4148"/>
    <cellStyle name="표준 3 4 2 2 3" xfId="16790"/>
    <cellStyle name="표준 3 4 2 3" xfId="4146"/>
    <cellStyle name="표준 3 4 3" xfId="807"/>
    <cellStyle name="표준 3 4 3 2" xfId="4149"/>
    <cellStyle name="표준 3 4 3 3" xfId="4150"/>
    <cellStyle name="표준 3 4 3 3 2" xfId="16791"/>
    <cellStyle name="표준 3 4 3 4" xfId="16792"/>
    <cellStyle name="표준 3 4 4" xfId="4151"/>
    <cellStyle name="표준 3 4 5" xfId="5313"/>
    <cellStyle name="표준 3 4 5 2" xfId="16793"/>
    <cellStyle name="표준 3 4_006_농림수산" xfId="4152"/>
    <cellStyle name="표준 3 5" xfId="808"/>
    <cellStyle name="표준 3 5 2" xfId="3137"/>
    <cellStyle name="표준 3 5 2 2" xfId="4155"/>
    <cellStyle name="표준 3 5 2 2 2" xfId="16794"/>
    <cellStyle name="표준 3 5 2 3" xfId="4154"/>
    <cellStyle name="표준 3 5 2 3 2" xfId="16795"/>
    <cellStyle name="표준 3 5 2 4" xfId="16796"/>
    <cellStyle name="표준 3 5 2 5" xfId="16797"/>
    <cellStyle name="표준 3 5 3" xfId="4153"/>
    <cellStyle name="표준 3 5 4" xfId="5314"/>
    <cellStyle name="표준 3 6" xfId="809"/>
    <cellStyle name="표준 3 6 10" xfId="16798"/>
    <cellStyle name="표준 3 6 11" xfId="16799"/>
    <cellStyle name="표준 3 6 12" xfId="16800"/>
    <cellStyle name="표준 3 6 13" xfId="16801"/>
    <cellStyle name="표준 3 6 2" xfId="4156"/>
    <cellStyle name="표준 3 6 2 2" xfId="4157"/>
    <cellStyle name="표준 3 6 2 3" xfId="4158"/>
    <cellStyle name="표준 3 6 2_3_3관경별 현황" xfId="16802"/>
    <cellStyle name="표준 3 6 3" xfId="4159"/>
    <cellStyle name="표준 3 6 4" xfId="5315"/>
    <cellStyle name="표준 3 6 4 2" xfId="16803"/>
    <cellStyle name="표준 3 6 5" xfId="16804"/>
    <cellStyle name="표준 3 6 6" xfId="16805"/>
    <cellStyle name="표준 3 6 7" xfId="16806"/>
    <cellStyle name="표준 3 6 8" xfId="16807"/>
    <cellStyle name="표준 3 6 9" xfId="16808"/>
    <cellStyle name="표준 3 6_3_3관경별 현황" xfId="16809"/>
    <cellStyle name="표준 3 7" xfId="810"/>
    <cellStyle name="표준 3 7 2" xfId="16810"/>
    <cellStyle name="표준 3 7 2 2" xfId="16811"/>
    <cellStyle name="표준 3 7_3_3관경별 현황" xfId="16812"/>
    <cellStyle name="표준 3 8" xfId="4160"/>
    <cellStyle name="표준 3 8 2" xfId="16813"/>
    <cellStyle name="표준 3 8 2 2" xfId="19933"/>
    <cellStyle name="표준 3 8 3" xfId="19893"/>
    <cellStyle name="표준 3 9" xfId="4161"/>
    <cellStyle name="표준 3_(2007)사업장지정폐기물(최종)" xfId="16814"/>
    <cellStyle name="표준 30" xfId="811"/>
    <cellStyle name="표준 30 10" xfId="16815"/>
    <cellStyle name="표준 30 11" xfId="16816"/>
    <cellStyle name="표준 30 12" xfId="16817"/>
    <cellStyle name="표준 30 13" xfId="16818"/>
    <cellStyle name="표준 30 14" xfId="16819"/>
    <cellStyle name="표준 30 15" xfId="16820"/>
    <cellStyle name="표준 30 16" xfId="16821"/>
    <cellStyle name="표준 30 17" xfId="16822"/>
    <cellStyle name="표준 30 18" xfId="16823"/>
    <cellStyle name="표준 30 19" xfId="16824"/>
    <cellStyle name="표준 30 2" xfId="5316"/>
    <cellStyle name="표준 30 20" xfId="16825"/>
    <cellStyle name="표준 30 21" xfId="16826"/>
    <cellStyle name="표준 30 22" xfId="16827"/>
    <cellStyle name="표준 30 23" xfId="16828"/>
    <cellStyle name="표준 30 24" xfId="16829"/>
    <cellStyle name="표준 30 25" xfId="16830"/>
    <cellStyle name="표준 30 26" xfId="16831"/>
    <cellStyle name="표준 30 27" xfId="16832"/>
    <cellStyle name="표준 30 28" xfId="16833"/>
    <cellStyle name="표준 30 29" xfId="16834"/>
    <cellStyle name="표준 30 3" xfId="16835"/>
    <cellStyle name="표준 30 30" xfId="16836"/>
    <cellStyle name="표준 30 31" xfId="16837"/>
    <cellStyle name="표준 30 32" xfId="16838"/>
    <cellStyle name="표준 30 33" xfId="16839"/>
    <cellStyle name="표준 30 34" xfId="16840"/>
    <cellStyle name="표준 30 35" xfId="16841"/>
    <cellStyle name="표준 30 36" xfId="16842"/>
    <cellStyle name="표준 30 37" xfId="16843"/>
    <cellStyle name="표준 30 38" xfId="16844"/>
    <cellStyle name="표준 30 39" xfId="16845"/>
    <cellStyle name="표준 30 4" xfId="16846"/>
    <cellStyle name="표준 30 40" xfId="16847"/>
    <cellStyle name="표준 30 41" xfId="16848"/>
    <cellStyle name="표준 30 42" xfId="16849"/>
    <cellStyle name="표준 30 43" xfId="16850"/>
    <cellStyle name="표준 30 44" xfId="16851"/>
    <cellStyle name="표준 30 45" xfId="16852"/>
    <cellStyle name="표준 30 46" xfId="16853"/>
    <cellStyle name="표준 30 47" xfId="16854"/>
    <cellStyle name="표준 30 48" xfId="16855"/>
    <cellStyle name="표준 30 5" xfId="16856"/>
    <cellStyle name="표준 30 6" xfId="16857"/>
    <cellStyle name="표준 30 7" xfId="16858"/>
    <cellStyle name="표준 30 8" xfId="16859"/>
    <cellStyle name="표준 30 9" xfId="16860"/>
    <cellStyle name="표준 300" xfId="16861"/>
    <cellStyle name="표준 301" xfId="16862"/>
    <cellStyle name="표준 302" xfId="16863"/>
    <cellStyle name="표준 303" xfId="16864"/>
    <cellStyle name="표준 304" xfId="16865"/>
    <cellStyle name="표준 305" xfId="16866"/>
    <cellStyle name="표준 306" xfId="16867"/>
    <cellStyle name="표준 307" xfId="16868"/>
    <cellStyle name="표준 308" xfId="16869"/>
    <cellStyle name="표준 309" xfId="16870"/>
    <cellStyle name="표준 31" xfId="812"/>
    <cellStyle name="표준 31 10" xfId="16871"/>
    <cellStyle name="표준 31 11" xfId="16872"/>
    <cellStyle name="표준 31 12" xfId="16873"/>
    <cellStyle name="표준 31 13" xfId="16874"/>
    <cellStyle name="표준 31 14" xfId="16875"/>
    <cellStyle name="표준 31 15" xfId="16876"/>
    <cellStyle name="표준 31 16" xfId="16877"/>
    <cellStyle name="표준 31 17" xfId="16878"/>
    <cellStyle name="표준 31 18" xfId="16879"/>
    <cellStyle name="표준 31 19" xfId="16880"/>
    <cellStyle name="표준 31 2" xfId="5317"/>
    <cellStyle name="표준 31 20" xfId="16881"/>
    <cellStyle name="표준 31 21" xfId="16882"/>
    <cellStyle name="표준 31 22" xfId="16883"/>
    <cellStyle name="표준 31 23" xfId="16884"/>
    <cellStyle name="표준 31 24" xfId="16885"/>
    <cellStyle name="표준 31 25" xfId="16886"/>
    <cellStyle name="표준 31 26" xfId="16887"/>
    <cellStyle name="표준 31 27" xfId="16888"/>
    <cellStyle name="표준 31 28" xfId="16889"/>
    <cellStyle name="표준 31 29" xfId="16890"/>
    <cellStyle name="표준 31 3" xfId="16891"/>
    <cellStyle name="표준 31 30" xfId="16892"/>
    <cellStyle name="표준 31 31" xfId="16893"/>
    <cellStyle name="표준 31 32" xfId="16894"/>
    <cellStyle name="표준 31 33" xfId="16895"/>
    <cellStyle name="표준 31 34" xfId="16896"/>
    <cellStyle name="표준 31 35" xfId="16897"/>
    <cellStyle name="표준 31 36" xfId="16898"/>
    <cellStyle name="표준 31 37" xfId="16899"/>
    <cellStyle name="표준 31 38" xfId="16900"/>
    <cellStyle name="표준 31 39" xfId="16901"/>
    <cellStyle name="표준 31 4" xfId="16902"/>
    <cellStyle name="표준 31 40" xfId="16903"/>
    <cellStyle name="표준 31 41" xfId="16904"/>
    <cellStyle name="표준 31 42" xfId="16905"/>
    <cellStyle name="표준 31 43" xfId="16906"/>
    <cellStyle name="표준 31 44" xfId="16907"/>
    <cellStyle name="표준 31 45" xfId="16908"/>
    <cellStyle name="표준 31 46" xfId="16909"/>
    <cellStyle name="표준 31 47" xfId="16910"/>
    <cellStyle name="표준 31 48" xfId="16911"/>
    <cellStyle name="표준 31 5" xfId="16912"/>
    <cellStyle name="표준 31 6" xfId="16913"/>
    <cellStyle name="표준 31 7" xfId="16914"/>
    <cellStyle name="표준 31 8" xfId="16915"/>
    <cellStyle name="표준 31 9" xfId="16916"/>
    <cellStyle name="표준 310" xfId="16917"/>
    <cellStyle name="표준 311" xfId="16918"/>
    <cellStyle name="표준 312" xfId="16919"/>
    <cellStyle name="표준 313" xfId="16920"/>
    <cellStyle name="표준 314" xfId="16921"/>
    <cellStyle name="표준 315" xfId="16922"/>
    <cellStyle name="표준 316" xfId="16923"/>
    <cellStyle name="표준 317" xfId="16924"/>
    <cellStyle name="표준 318" xfId="16925"/>
    <cellStyle name="표준 319" xfId="16926"/>
    <cellStyle name="표준 32" xfId="813"/>
    <cellStyle name="표준 32 10" xfId="16927"/>
    <cellStyle name="표준 32 11" xfId="16928"/>
    <cellStyle name="표준 32 12" xfId="16929"/>
    <cellStyle name="표준 32 13" xfId="16930"/>
    <cellStyle name="표준 32 14" xfId="16931"/>
    <cellStyle name="표준 32 15" xfId="16932"/>
    <cellStyle name="표준 32 16" xfId="16933"/>
    <cellStyle name="표준 32 17" xfId="16934"/>
    <cellStyle name="표준 32 18" xfId="16935"/>
    <cellStyle name="표준 32 19" xfId="16936"/>
    <cellStyle name="표준 32 2" xfId="5318"/>
    <cellStyle name="표준 32 20" xfId="16937"/>
    <cellStyle name="표준 32 21" xfId="16938"/>
    <cellStyle name="표준 32 22" xfId="16939"/>
    <cellStyle name="표준 32 23" xfId="16940"/>
    <cellStyle name="표준 32 24" xfId="16941"/>
    <cellStyle name="표준 32 25" xfId="16942"/>
    <cellStyle name="표준 32 26" xfId="16943"/>
    <cellStyle name="표준 32 27" xfId="16944"/>
    <cellStyle name="표준 32 28" xfId="16945"/>
    <cellStyle name="표준 32 29" xfId="16946"/>
    <cellStyle name="표준 32 3" xfId="16947"/>
    <cellStyle name="표준 32 30" xfId="16948"/>
    <cellStyle name="표준 32 31" xfId="16949"/>
    <cellStyle name="표준 32 32" xfId="16950"/>
    <cellStyle name="표준 32 33" xfId="16951"/>
    <cellStyle name="표준 32 34" xfId="16952"/>
    <cellStyle name="표준 32 35" xfId="16953"/>
    <cellStyle name="표준 32 36" xfId="16954"/>
    <cellStyle name="표준 32 37" xfId="16955"/>
    <cellStyle name="표준 32 38" xfId="16956"/>
    <cellStyle name="표준 32 39" xfId="16957"/>
    <cellStyle name="표준 32 4" xfId="16958"/>
    <cellStyle name="표준 32 40" xfId="16959"/>
    <cellStyle name="표준 32 41" xfId="16960"/>
    <cellStyle name="표준 32 42" xfId="16961"/>
    <cellStyle name="표준 32 43" xfId="16962"/>
    <cellStyle name="표준 32 44" xfId="16963"/>
    <cellStyle name="표준 32 45" xfId="16964"/>
    <cellStyle name="표준 32 46" xfId="16965"/>
    <cellStyle name="표준 32 47" xfId="16966"/>
    <cellStyle name="표준 32 48" xfId="16967"/>
    <cellStyle name="표준 32 5" xfId="16968"/>
    <cellStyle name="표준 32 6" xfId="16969"/>
    <cellStyle name="표준 32 7" xfId="16970"/>
    <cellStyle name="표준 32 8" xfId="16971"/>
    <cellStyle name="표준 32 9" xfId="16972"/>
    <cellStyle name="표준 320" xfId="16973"/>
    <cellStyle name="표준 321" xfId="16974"/>
    <cellStyle name="표준 322" xfId="16975"/>
    <cellStyle name="표준 323" xfId="16976"/>
    <cellStyle name="표준 324" xfId="16977"/>
    <cellStyle name="표준 325" xfId="16978"/>
    <cellStyle name="표준 326" xfId="16979"/>
    <cellStyle name="표준 327" xfId="16980"/>
    <cellStyle name="표준 328" xfId="16981"/>
    <cellStyle name="표준 329" xfId="16982"/>
    <cellStyle name="표준 33" xfId="814"/>
    <cellStyle name="표준 33 10" xfId="16983"/>
    <cellStyle name="표준 33 11" xfId="16984"/>
    <cellStyle name="표준 33 12" xfId="16985"/>
    <cellStyle name="표준 33 13" xfId="16986"/>
    <cellStyle name="표준 33 14" xfId="16987"/>
    <cellStyle name="표준 33 15" xfId="16988"/>
    <cellStyle name="표준 33 16" xfId="16989"/>
    <cellStyle name="표준 33 17" xfId="16990"/>
    <cellStyle name="표준 33 18" xfId="16991"/>
    <cellStyle name="표준 33 19" xfId="16992"/>
    <cellStyle name="표준 33 2" xfId="5319"/>
    <cellStyle name="표준 33 20" xfId="16993"/>
    <cellStyle name="표준 33 21" xfId="16994"/>
    <cellStyle name="표준 33 22" xfId="16995"/>
    <cellStyle name="표준 33 23" xfId="16996"/>
    <cellStyle name="표준 33 24" xfId="16997"/>
    <cellStyle name="표준 33 25" xfId="16998"/>
    <cellStyle name="표준 33 26" xfId="16999"/>
    <cellStyle name="표준 33 27" xfId="17000"/>
    <cellStyle name="표준 33 28" xfId="17001"/>
    <cellStyle name="표준 33 29" xfId="17002"/>
    <cellStyle name="표준 33 3" xfId="17003"/>
    <cellStyle name="표준 33 30" xfId="17004"/>
    <cellStyle name="표준 33 31" xfId="17005"/>
    <cellStyle name="표준 33 32" xfId="17006"/>
    <cellStyle name="표준 33 33" xfId="17007"/>
    <cellStyle name="표준 33 34" xfId="17008"/>
    <cellStyle name="표준 33 35" xfId="17009"/>
    <cellStyle name="표준 33 36" xfId="17010"/>
    <cellStyle name="표준 33 37" xfId="17011"/>
    <cellStyle name="표준 33 38" xfId="17012"/>
    <cellStyle name="표준 33 39" xfId="17013"/>
    <cellStyle name="표준 33 4" xfId="17014"/>
    <cellStyle name="표준 33 40" xfId="17015"/>
    <cellStyle name="표준 33 41" xfId="17016"/>
    <cellStyle name="표준 33 42" xfId="17017"/>
    <cellStyle name="표준 33 43" xfId="17018"/>
    <cellStyle name="표준 33 44" xfId="17019"/>
    <cellStyle name="표준 33 45" xfId="17020"/>
    <cellStyle name="표준 33 46" xfId="17021"/>
    <cellStyle name="표준 33 47" xfId="17022"/>
    <cellStyle name="표준 33 48" xfId="17023"/>
    <cellStyle name="표준 33 5" xfId="17024"/>
    <cellStyle name="표준 33 6" xfId="17025"/>
    <cellStyle name="표준 33 7" xfId="17026"/>
    <cellStyle name="표준 33 8" xfId="17027"/>
    <cellStyle name="표준 33 9" xfId="17028"/>
    <cellStyle name="표준 330" xfId="17029"/>
    <cellStyle name="표준 331" xfId="17030"/>
    <cellStyle name="표준 332" xfId="17031"/>
    <cellStyle name="표준 333" xfId="17032"/>
    <cellStyle name="표준 334" xfId="17033"/>
    <cellStyle name="표준 335" xfId="17034"/>
    <cellStyle name="표준 336" xfId="17035"/>
    <cellStyle name="표준 337" xfId="17036"/>
    <cellStyle name="표준 338" xfId="17037"/>
    <cellStyle name="표준 339" xfId="17038"/>
    <cellStyle name="표준 34" xfId="815"/>
    <cellStyle name="표준 34 10" xfId="17039"/>
    <cellStyle name="표준 34 11" xfId="17040"/>
    <cellStyle name="표준 34 12" xfId="17041"/>
    <cellStyle name="표준 34 13" xfId="17042"/>
    <cellStyle name="표준 34 14" xfId="17043"/>
    <cellStyle name="표준 34 15" xfId="17044"/>
    <cellStyle name="표준 34 16" xfId="17045"/>
    <cellStyle name="표준 34 17" xfId="17046"/>
    <cellStyle name="표준 34 18" xfId="17047"/>
    <cellStyle name="표준 34 19" xfId="17048"/>
    <cellStyle name="표준 34 2" xfId="5320"/>
    <cellStyle name="표준 34 20" xfId="17049"/>
    <cellStyle name="표준 34 21" xfId="17050"/>
    <cellStyle name="표준 34 22" xfId="17051"/>
    <cellStyle name="표준 34 23" xfId="17052"/>
    <cellStyle name="표준 34 24" xfId="17053"/>
    <cellStyle name="표준 34 25" xfId="17054"/>
    <cellStyle name="표준 34 26" xfId="17055"/>
    <cellStyle name="표준 34 27" xfId="17056"/>
    <cellStyle name="표준 34 28" xfId="17057"/>
    <cellStyle name="표준 34 29" xfId="17058"/>
    <cellStyle name="표준 34 3" xfId="17059"/>
    <cellStyle name="표준 34 30" xfId="17060"/>
    <cellStyle name="표준 34 31" xfId="17061"/>
    <cellStyle name="표준 34 32" xfId="17062"/>
    <cellStyle name="표준 34 33" xfId="17063"/>
    <cellStyle name="표준 34 34" xfId="17064"/>
    <cellStyle name="표준 34 35" xfId="17065"/>
    <cellStyle name="표준 34 36" xfId="17066"/>
    <cellStyle name="표준 34 37" xfId="17067"/>
    <cellStyle name="표준 34 38" xfId="17068"/>
    <cellStyle name="표준 34 39" xfId="17069"/>
    <cellStyle name="표준 34 4" xfId="17070"/>
    <cellStyle name="표준 34 40" xfId="17071"/>
    <cellStyle name="표준 34 41" xfId="17072"/>
    <cellStyle name="표준 34 42" xfId="17073"/>
    <cellStyle name="표준 34 43" xfId="17074"/>
    <cellStyle name="표준 34 44" xfId="17075"/>
    <cellStyle name="표준 34 45" xfId="17076"/>
    <cellStyle name="표준 34 46" xfId="17077"/>
    <cellStyle name="표준 34 47" xfId="17078"/>
    <cellStyle name="표준 34 48" xfId="17079"/>
    <cellStyle name="표준 34 5" xfId="17080"/>
    <cellStyle name="표준 34 6" xfId="17081"/>
    <cellStyle name="표준 34 7" xfId="17082"/>
    <cellStyle name="표준 34 8" xfId="17083"/>
    <cellStyle name="표준 34 9" xfId="17084"/>
    <cellStyle name="표준 340" xfId="17085"/>
    <cellStyle name="표준 341" xfId="17086"/>
    <cellStyle name="표준 342" xfId="17087"/>
    <cellStyle name="표준 343" xfId="17088"/>
    <cellStyle name="표준 344" xfId="17089"/>
    <cellStyle name="표준 345" xfId="17090"/>
    <cellStyle name="표준 346" xfId="17091"/>
    <cellStyle name="표준 347" xfId="17092"/>
    <cellStyle name="표준 348" xfId="17093"/>
    <cellStyle name="표준 349" xfId="17094"/>
    <cellStyle name="표준 35" xfId="816"/>
    <cellStyle name="표준 35 10" xfId="17095"/>
    <cellStyle name="표준 35 11" xfId="17096"/>
    <cellStyle name="표준 35 12" xfId="17097"/>
    <cellStyle name="표준 35 13" xfId="17098"/>
    <cellStyle name="표준 35 14" xfId="17099"/>
    <cellStyle name="표준 35 15" xfId="17100"/>
    <cellStyle name="표준 35 16" xfId="17101"/>
    <cellStyle name="표준 35 17" xfId="17102"/>
    <cellStyle name="표준 35 18" xfId="17103"/>
    <cellStyle name="표준 35 19" xfId="17104"/>
    <cellStyle name="표준 35 2" xfId="5321"/>
    <cellStyle name="표준 35 20" xfId="17105"/>
    <cellStyle name="표준 35 21" xfId="17106"/>
    <cellStyle name="표준 35 22" xfId="17107"/>
    <cellStyle name="표준 35 23" xfId="17108"/>
    <cellStyle name="표준 35 24" xfId="17109"/>
    <cellStyle name="표준 35 25" xfId="17110"/>
    <cellStyle name="표준 35 26" xfId="17111"/>
    <cellStyle name="표준 35 27" xfId="17112"/>
    <cellStyle name="표준 35 28" xfId="17113"/>
    <cellStyle name="표준 35 29" xfId="17114"/>
    <cellStyle name="표준 35 3" xfId="17115"/>
    <cellStyle name="표준 35 30" xfId="17116"/>
    <cellStyle name="표준 35 31" xfId="17117"/>
    <cellStyle name="표준 35 32" xfId="17118"/>
    <cellStyle name="표준 35 33" xfId="17119"/>
    <cellStyle name="표준 35 34" xfId="17120"/>
    <cellStyle name="표준 35 35" xfId="17121"/>
    <cellStyle name="표준 35 36" xfId="17122"/>
    <cellStyle name="표준 35 37" xfId="17123"/>
    <cellStyle name="표준 35 38" xfId="17124"/>
    <cellStyle name="표준 35 39" xfId="17125"/>
    <cellStyle name="표준 35 4" xfId="17126"/>
    <cellStyle name="표준 35 40" xfId="17127"/>
    <cellStyle name="표준 35 41" xfId="17128"/>
    <cellStyle name="표준 35 42" xfId="17129"/>
    <cellStyle name="표준 35 43" xfId="17130"/>
    <cellStyle name="표준 35 44" xfId="17131"/>
    <cellStyle name="표준 35 45" xfId="17132"/>
    <cellStyle name="표준 35 46" xfId="17133"/>
    <cellStyle name="표준 35 47" xfId="17134"/>
    <cellStyle name="표준 35 48" xfId="17135"/>
    <cellStyle name="표준 35 5" xfId="17136"/>
    <cellStyle name="표준 35 6" xfId="17137"/>
    <cellStyle name="표준 35 7" xfId="17138"/>
    <cellStyle name="표준 35 8" xfId="17139"/>
    <cellStyle name="표준 35 9" xfId="17140"/>
    <cellStyle name="표준 350" xfId="17141"/>
    <cellStyle name="표준 351" xfId="17142"/>
    <cellStyle name="표준 352" xfId="17143"/>
    <cellStyle name="표준 353" xfId="17144"/>
    <cellStyle name="표준 354" xfId="17145"/>
    <cellStyle name="표준 36" xfId="817"/>
    <cellStyle name="표준 36 10" xfId="17146"/>
    <cellStyle name="표준 36 11" xfId="17147"/>
    <cellStyle name="표준 36 12" xfId="17148"/>
    <cellStyle name="표준 36 13" xfId="17149"/>
    <cellStyle name="표준 36 14" xfId="17150"/>
    <cellStyle name="표준 36 15" xfId="17151"/>
    <cellStyle name="표준 36 16" xfId="17152"/>
    <cellStyle name="표준 36 17" xfId="17153"/>
    <cellStyle name="표준 36 18" xfId="17154"/>
    <cellStyle name="표준 36 19" xfId="17155"/>
    <cellStyle name="표준 36 2" xfId="5322"/>
    <cellStyle name="표준 36 20" xfId="17156"/>
    <cellStyle name="표준 36 21" xfId="17157"/>
    <cellStyle name="표준 36 22" xfId="17158"/>
    <cellStyle name="표준 36 23" xfId="17159"/>
    <cellStyle name="표준 36 24" xfId="17160"/>
    <cellStyle name="표준 36 25" xfId="17161"/>
    <cellStyle name="표준 36 26" xfId="17162"/>
    <cellStyle name="표준 36 27" xfId="17163"/>
    <cellStyle name="표준 36 28" xfId="17164"/>
    <cellStyle name="표준 36 29" xfId="17165"/>
    <cellStyle name="표준 36 3" xfId="17166"/>
    <cellStyle name="표준 36 30" xfId="17167"/>
    <cellStyle name="표준 36 31" xfId="17168"/>
    <cellStyle name="표준 36 32" xfId="17169"/>
    <cellStyle name="표준 36 33" xfId="17170"/>
    <cellStyle name="표준 36 34" xfId="17171"/>
    <cellStyle name="표준 36 35" xfId="17172"/>
    <cellStyle name="표준 36 36" xfId="17173"/>
    <cellStyle name="표준 36 37" xfId="17174"/>
    <cellStyle name="표준 36 38" xfId="17175"/>
    <cellStyle name="표준 36 39" xfId="17176"/>
    <cellStyle name="표준 36 4" xfId="17177"/>
    <cellStyle name="표준 36 40" xfId="17178"/>
    <cellStyle name="표준 36 41" xfId="17179"/>
    <cellStyle name="표준 36 42" xfId="17180"/>
    <cellStyle name="표준 36 43" xfId="17181"/>
    <cellStyle name="표준 36 44" xfId="17182"/>
    <cellStyle name="표준 36 45" xfId="17183"/>
    <cellStyle name="표준 36 46" xfId="17184"/>
    <cellStyle name="표준 36 47" xfId="17185"/>
    <cellStyle name="표준 36 48" xfId="17186"/>
    <cellStyle name="표준 36 5" xfId="17187"/>
    <cellStyle name="표준 36 6" xfId="17188"/>
    <cellStyle name="표준 36 7" xfId="17189"/>
    <cellStyle name="표준 36 8" xfId="17190"/>
    <cellStyle name="표준 36 9" xfId="17191"/>
    <cellStyle name="표준 37" xfId="818"/>
    <cellStyle name="표준 37 10" xfId="17192"/>
    <cellStyle name="표준 37 11" xfId="17193"/>
    <cellStyle name="표준 37 12" xfId="17194"/>
    <cellStyle name="표준 37 13" xfId="17195"/>
    <cellStyle name="표준 37 14" xfId="17196"/>
    <cellStyle name="표준 37 15" xfId="17197"/>
    <cellStyle name="표준 37 16" xfId="17198"/>
    <cellStyle name="표준 37 17" xfId="17199"/>
    <cellStyle name="표준 37 18" xfId="17200"/>
    <cellStyle name="표준 37 19" xfId="17201"/>
    <cellStyle name="표준 37 2" xfId="5323"/>
    <cellStyle name="표준 37 20" xfId="17202"/>
    <cellStyle name="표준 37 21" xfId="17203"/>
    <cellStyle name="표준 37 22" xfId="17204"/>
    <cellStyle name="표준 37 23" xfId="17205"/>
    <cellStyle name="표준 37 24" xfId="17206"/>
    <cellStyle name="표준 37 25" xfId="17207"/>
    <cellStyle name="표준 37 26" xfId="17208"/>
    <cellStyle name="표준 37 27" xfId="17209"/>
    <cellStyle name="표준 37 28" xfId="17210"/>
    <cellStyle name="표준 37 29" xfId="17211"/>
    <cellStyle name="표준 37 3" xfId="17212"/>
    <cellStyle name="표준 37 30" xfId="17213"/>
    <cellStyle name="표준 37 31" xfId="17214"/>
    <cellStyle name="표준 37 32" xfId="17215"/>
    <cellStyle name="표준 37 33" xfId="17216"/>
    <cellStyle name="표준 37 34" xfId="17217"/>
    <cellStyle name="표준 37 35" xfId="17218"/>
    <cellStyle name="표준 37 36" xfId="17219"/>
    <cellStyle name="표준 37 37" xfId="17220"/>
    <cellStyle name="표준 37 38" xfId="17221"/>
    <cellStyle name="표준 37 39" xfId="17222"/>
    <cellStyle name="표준 37 4" xfId="17223"/>
    <cellStyle name="표준 37 40" xfId="17224"/>
    <cellStyle name="표준 37 41" xfId="17225"/>
    <cellStyle name="표준 37 42" xfId="17226"/>
    <cellStyle name="표준 37 43" xfId="17227"/>
    <cellStyle name="표준 37 44" xfId="17228"/>
    <cellStyle name="표준 37 45" xfId="17229"/>
    <cellStyle name="표준 37 46" xfId="17230"/>
    <cellStyle name="표준 37 47" xfId="17231"/>
    <cellStyle name="표준 37 48" xfId="17232"/>
    <cellStyle name="표준 37 5" xfId="17233"/>
    <cellStyle name="표준 37 6" xfId="17234"/>
    <cellStyle name="표준 37 7" xfId="17235"/>
    <cellStyle name="표준 37 8" xfId="17236"/>
    <cellStyle name="표준 37 9" xfId="17237"/>
    <cellStyle name="표준 38" xfId="819"/>
    <cellStyle name="표준 38 10" xfId="17238"/>
    <cellStyle name="표준 38 11" xfId="17239"/>
    <cellStyle name="표준 38 12" xfId="17240"/>
    <cellStyle name="표준 38 13" xfId="17241"/>
    <cellStyle name="표준 38 14" xfId="17242"/>
    <cellStyle name="표준 38 15" xfId="17243"/>
    <cellStyle name="표준 38 16" xfId="17244"/>
    <cellStyle name="표준 38 17" xfId="17245"/>
    <cellStyle name="표준 38 18" xfId="17246"/>
    <cellStyle name="표준 38 19" xfId="17247"/>
    <cellStyle name="표준 38 2" xfId="5324"/>
    <cellStyle name="표준 38 2 2" xfId="17248"/>
    <cellStyle name="표준 38 20" xfId="17249"/>
    <cellStyle name="표준 38 21" xfId="17250"/>
    <cellStyle name="표준 38 22" xfId="17251"/>
    <cellStyle name="표준 38 23" xfId="17252"/>
    <cellStyle name="표준 38 24" xfId="17253"/>
    <cellStyle name="표준 38 25" xfId="17254"/>
    <cellStyle name="표준 38 26" xfId="17255"/>
    <cellStyle name="표준 38 27" xfId="17256"/>
    <cellStyle name="표준 38 28" xfId="17257"/>
    <cellStyle name="표준 38 29" xfId="17258"/>
    <cellStyle name="표준 38 3" xfId="17259"/>
    <cellStyle name="표준 38 3 2" xfId="17260"/>
    <cellStyle name="표준 38 30" xfId="17261"/>
    <cellStyle name="표준 38 31" xfId="17262"/>
    <cellStyle name="표준 38 32" xfId="17263"/>
    <cellStyle name="표준 38 33" xfId="17264"/>
    <cellStyle name="표준 38 34" xfId="17265"/>
    <cellStyle name="표준 38 35" xfId="17266"/>
    <cellStyle name="표준 38 36" xfId="17267"/>
    <cellStyle name="표준 38 37" xfId="17268"/>
    <cellStyle name="표준 38 38" xfId="17269"/>
    <cellStyle name="표준 38 39" xfId="17270"/>
    <cellStyle name="표준 38 4" xfId="17271"/>
    <cellStyle name="표준 38 4 2" xfId="17272"/>
    <cellStyle name="표준 38 40" xfId="17273"/>
    <cellStyle name="표준 38 41" xfId="17274"/>
    <cellStyle name="표준 38 42" xfId="17275"/>
    <cellStyle name="표준 38 43" xfId="17276"/>
    <cellStyle name="표준 38 44" xfId="17277"/>
    <cellStyle name="표준 38 45" xfId="17278"/>
    <cellStyle name="표준 38 46" xfId="17279"/>
    <cellStyle name="표준 38 47" xfId="17280"/>
    <cellStyle name="표준 38 48" xfId="17281"/>
    <cellStyle name="표준 38 5" xfId="17282"/>
    <cellStyle name="표준 38 6" xfId="17283"/>
    <cellStyle name="표준 38 7" xfId="17284"/>
    <cellStyle name="표준 38 8" xfId="17285"/>
    <cellStyle name="표준 38 9" xfId="17286"/>
    <cellStyle name="표준 39" xfId="820"/>
    <cellStyle name="표준 39 10" xfId="17287"/>
    <cellStyle name="표준 39 11" xfId="17288"/>
    <cellStyle name="표준 39 12" xfId="17289"/>
    <cellStyle name="표준 39 13" xfId="17290"/>
    <cellStyle name="표준 39 14" xfId="17291"/>
    <cellStyle name="표준 39 15" xfId="17292"/>
    <cellStyle name="표준 39 16" xfId="17293"/>
    <cellStyle name="표준 39 17" xfId="17294"/>
    <cellStyle name="표준 39 18" xfId="17295"/>
    <cellStyle name="표준 39 19" xfId="17296"/>
    <cellStyle name="표준 39 2" xfId="5325"/>
    <cellStyle name="표준 39 2 2" xfId="17297"/>
    <cellStyle name="표준 39 20" xfId="17298"/>
    <cellStyle name="표준 39 21" xfId="17299"/>
    <cellStyle name="표준 39 22" xfId="17300"/>
    <cellStyle name="표준 39 23" xfId="17301"/>
    <cellStyle name="표준 39 24" xfId="17302"/>
    <cellStyle name="표준 39 25" xfId="17303"/>
    <cellStyle name="표준 39 26" xfId="17304"/>
    <cellStyle name="표준 39 27" xfId="17305"/>
    <cellStyle name="표준 39 28" xfId="17306"/>
    <cellStyle name="표준 39 29" xfId="17307"/>
    <cellStyle name="표준 39 3" xfId="17308"/>
    <cellStyle name="표준 39 3 2" xfId="17309"/>
    <cellStyle name="표준 39 30" xfId="17310"/>
    <cellStyle name="표준 39 31" xfId="17311"/>
    <cellStyle name="표준 39 32" xfId="17312"/>
    <cellStyle name="표준 39 33" xfId="17313"/>
    <cellStyle name="표준 39 34" xfId="17314"/>
    <cellStyle name="표준 39 35" xfId="17315"/>
    <cellStyle name="표준 39 36" xfId="17316"/>
    <cellStyle name="표준 39 37" xfId="17317"/>
    <cellStyle name="표준 39 38" xfId="17318"/>
    <cellStyle name="표준 39 39" xfId="17319"/>
    <cellStyle name="표준 39 4" xfId="17320"/>
    <cellStyle name="표준 39 4 2" xfId="17321"/>
    <cellStyle name="표준 39 40" xfId="17322"/>
    <cellStyle name="표준 39 41" xfId="17323"/>
    <cellStyle name="표준 39 42" xfId="17324"/>
    <cellStyle name="표준 39 43" xfId="17325"/>
    <cellStyle name="표준 39 44" xfId="17326"/>
    <cellStyle name="표준 39 45" xfId="17327"/>
    <cellStyle name="표준 39 46" xfId="17328"/>
    <cellStyle name="표준 39 47" xfId="17329"/>
    <cellStyle name="표준 39 48" xfId="17330"/>
    <cellStyle name="표준 39 5" xfId="17331"/>
    <cellStyle name="표준 39 6" xfId="17332"/>
    <cellStyle name="표준 39 7" xfId="17333"/>
    <cellStyle name="표준 39 8" xfId="17334"/>
    <cellStyle name="표준 39 9" xfId="17335"/>
    <cellStyle name="표준 4" xfId="821"/>
    <cellStyle name="표준 4 10" xfId="822"/>
    <cellStyle name="표준 4 10 2" xfId="17336"/>
    <cellStyle name="표준 4 11" xfId="4162"/>
    <cellStyle name="표준 4 11 2" xfId="17337"/>
    <cellStyle name="표준 4 12" xfId="5326"/>
    <cellStyle name="표준 4 12 2" xfId="17338"/>
    <cellStyle name="표준 4 13" xfId="17339"/>
    <cellStyle name="표준 4 13 2" xfId="19894"/>
    <cellStyle name="표준 4 2" xfId="823"/>
    <cellStyle name="표준 4 2 10" xfId="5327"/>
    <cellStyle name="표준 4 2 2" xfId="824"/>
    <cellStyle name="표준 4 2 2 2" xfId="17340"/>
    <cellStyle name="표준 4 2 3" xfId="825"/>
    <cellStyle name="표준 4 2 3 2" xfId="4164"/>
    <cellStyle name="표준 4 2 3 2 2" xfId="17341"/>
    <cellStyle name="표준 4 2 3 3" xfId="4163"/>
    <cellStyle name="표준 4 2 3_012_보건및사회보장" xfId="4165"/>
    <cellStyle name="표준 4 2 4" xfId="826"/>
    <cellStyle name="표준 4 2 4 2" xfId="4166"/>
    <cellStyle name="표준 4 2 4 3" xfId="17342"/>
    <cellStyle name="표준 4 2 5" xfId="5328"/>
    <cellStyle name="표준 4 2 5 2" xfId="17343"/>
    <cellStyle name="표준 4 2 6" xfId="5329"/>
    <cellStyle name="표준 4 2 7" xfId="5330"/>
    <cellStyle name="표준 4 2 8" xfId="5331"/>
    <cellStyle name="표준 4 2 9" xfId="5332"/>
    <cellStyle name="표준 4 2_009_유통금융보험및기타서비스" xfId="4167"/>
    <cellStyle name="표준 4 3" xfId="827"/>
    <cellStyle name="표준 4 3 2" xfId="4168"/>
    <cellStyle name="표준 4 3 3" xfId="4169"/>
    <cellStyle name="표준 4 3 3 2" xfId="17344"/>
    <cellStyle name="표준 4 3 4" xfId="4170"/>
    <cellStyle name="표준 4 3 5" xfId="5333"/>
    <cellStyle name="표준 4 3 6" xfId="17345"/>
    <cellStyle name="표준 4 3_004_노동" xfId="4171"/>
    <cellStyle name="표준 4 4" xfId="828"/>
    <cellStyle name="표준 4 4 2" xfId="4172"/>
    <cellStyle name="표준 4 4 3" xfId="4173"/>
    <cellStyle name="표준 4 4 3 2" xfId="4174"/>
    <cellStyle name="표준 4 4 4" xfId="4175"/>
    <cellStyle name="표준 4 4 5" xfId="5334"/>
    <cellStyle name="표준 4 4 5 2" xfId="17346"/>
    <cellStyle name="표준 4 4 6" xfId="17347"/>
    <cellStyle name="표준 4 4 7" xfId="17348"/>
    <cellStyle name="표준 4 4_004_노동" xfId="4176"/>
    <cellStyle name="표준 4 5" xfId="829"/>
    <cellStyle name="표준 4 5 2" xfId="3138"/>
    <cellStyle name="표준 4 5 2 2" xfId="4179"/>
    <cellStyle name="표준 4 5 2 2 2" xfId="4180"/>
    <cellStyle name="표준 4 5 2 2 3" xfId="4181"/>
    <cellStyle name="표준 4 5 2 2 4" xfId="17349"/>
    <cellStyle name="표준 4 5 2 3" xfId="4182"/>
    <cellStyle name="표준 4 5 2 4" xfId="4183"/>
    <cellStyle name="표준 4 5 2 5" xfId="4178"/>
    <cellStyle name="표준 4 5 2 5 2" xfId="17350"/>
    <cellStyle name="표준 4 5 2 6" xfId="17351"/>
    <cellStyle name="표준 4 5 3" xfId="4184"/>
    <cellStyle name="표준 4 5 3 2" xfId="17352"/>
    <cellStyle name="표준 4 5 4" xfId="4177"/>
    <cellStyle name="표준 4 5 5" xfId="5335"/>
    <cellStyle name="표준 4 6" xfId="830"/>
    <cellStyle name="표준 4 6 2" xfId="4185"/>
    <cellStyle name="표준 4 6 2 2" xfId="4186"/>
    <cellStyle name="표준 4 6 2 3" xfId="4187"/>
    <cellStyle name="표준 4 6 2 4" xfId="17353"/>
    <cellStyle name="표준 4 6 3" xfId="4188"/>
    <cellStyle name="표준 4 6 4" xfId="4189"/>
    <cellStyle name="표준 4 6 5" xfId="17354"/>
    <cellStyle name="표준 4 6 6" xfId="17355"/>
    <cellStyle name="표준 4 7" xfId="831"/>
    <cellStyle name="표준 4 7 2" xfId="4190"/>
    <cellStyle name="표준 4 8" xfId="832"/>
    <cellStyle name="표준 4 8 2" xfId="4191"/>
    <cellStyle name="표준 4 9" xfId="833"/>
    <cellStyle name="표준 4 9 2" xfId="17356"/>
    <cellStyle name="표준 4 9 2 2" xfId="17357"/>
    <cellStyle name="표준 4_004_노동" xfId="4192"/>
    <cellStyle name="표준 40" xfId="834"/>
    <cellStyle name="표준 40 10" xfId="17358"/>
    <cellStyle name="표준 40 11" xfId="17359"/>
    <cellStyle name="표준 40 12" xfId="17360"/>
    <cellStyle name="표준 40 13" xfId="17361"/>
    <cellStyle name="표준 40 14" xfId="17362"/>
    <cellStyle name="표준 40 15" xfId="17363"/>
    <cellStyle name="표준 40 16" xfId="17364"/>
    <cellStyle name="표준 40 17" xfId="17365"/>
    <cellStyle name="표준 40 18" xfId="17366"/>
    <cellStyle name="표준 40 19" xfId="17367"/>
    <cellStyle name="표준 40 2" xfId="4193"/>
    <cellStyle name="표준 40 2 2" xfId="17368"/>
    <cellStyle name="표준 40 2 2 2" xfId="17369"/>
    <cellStyle name="표준 40 2 3" xfId="17370"/>
    <cellStyle name="표준 40 20" xfId="17371"/>
    <cellStyle name="표준 40 21" xfId="17372"/>
    <cellStyle name="표준 40 22" xfId="17373"/>
    <cellStyle name="표준 40 23" xfId="17374"/>
    <cellStyle name="표준 40 24" xfId="17375"/>
    <cellStyle name="표준 40 25" xfId="17376"/>
    <cellStyle name="표준 40 26" xfId="17377"/>
    <cellStyle name="표준 40 27" xfId="17378"/>
    <cellStyle name="표준 40 28" xfId="17379"/>
    <cellStyle name="표준 40 29" xfId="17380"/>
    <cellStyle name="표준 40 3" xfId="5336"/>
    <cellStyle name="표준 40 3 2" xfId="17381"/>
    <cellStyle name="표준 40 30" xfId="17382"/>
    <cellStyle name="표준 40 31" xfId="17383"/>
    <cellStyle name="표준 40 32" xfId="17384"/>
    <cellStyle name="표준 40 33" xfId="17385"/>
    <cellStyle name="표준 40 34" xfId="17386"/>
    <cellStyle name="표준 40 35" xfId="17387"/>
    <cellStyle name="표준 40 36" xfId="17388"/>
    <cellStyle name="표준 40 37" xfId="17389"/>
    <cellStyle name="표준 40 38" xfId="17390"/>
    <cellStyle name="표준 40 39" xfId="17391"/>
    <cellStyle name="표준 40 4" xfId="17392"/>
    <cellStyle name="표준 40 4 2" xfId="17393"/>
    <cellStyle name="표준 40 40" xfId="17394"/>
    <cellStyle name="표준 40 41" xfId="17395"/>
    <cellStyle name="표준 40 42" xfId="17396"/>
    <cellStyle name="표준 40 43" xfId="17397"/>
    <cellStyle name="표준 40 44" xfId="17398"/>
    <cellStyle name="표준 40 45" xfId="17399"/>
    <cellStyle name="표준 40 46" xfId="17400"/>
    <cellStyle name="표준 40 47" xfId="17401"/>
    <cellStyle name="표준 40 48" xfId="17402"/>
    <cellStyle name="표준 40 5" xfId="17403"/>
    <cellStyle name="표준 40 6" xfId="17404"/>
    <cellStyle name="표준 40 7" xfId="17405"/>
    <cellStyle name="표준 40 8" xfId="17406"/>
    <cellStyle name="표준 40 9" xfId="17407"/>
    <cellStyle name="표준 41" xfId="835"/>
    <cellStyle name="표준 41 10" xfId="17408"/>
    <cellStyle name="표준 41 11" xfId="17409"/>
    <cellStyle name="표준 41 12" xfId="17410"/>
    <cellStyle name="표준 41 13" xfId="17411"/>
    <cellStyle name="표준 41 14" xfId="17412"/>
    <cellStyle name="표준 41 15" xfId="17413"/>
    <cellStyle name="표준 41 16" xfId="17414"/>
    <cellStyle name="표준 41 17" xfId="17415"/>
    <cellStyle name="표준 41 18" xfId="17416"/>
    <cellStyle name="표준 41 19" xfId="17417"/>
    <cellStyle name="표준 41 2" xfId="4194"/>
    <cellStyle name="표준 41 2 2" xfId="17418"/>
    <cellStyle name="표준 41 2 2 2" xfId="17419"/>
    <cellStyle name="표준 41 2 3" xfId="17420"/>
    <cellStyle name="표준 41 20" xfId="17421"/>
    <cellStyle name="표준 41 21" xfId="17422"/>
    <cellStyle name="표준 41 22" xfId="17423"/>
    <cellStyle name="표준 41 23" xfId="17424"/>
    <cellStyle name="표준 41 24" xfId="17425"/>
    <cellStyle name="표준 41 25" xfId="17426"/>
    <cellStyle name="표준 41 26" xfId="17427"/>
    <cellStyle name="표준 41 27" xfId="17428"/>
    <cellStyle name="표준 41 28" xfId="17429"/>
    <cellStyle name="표준 41 29" xfId="17430"/>
    <cellStyle name="표준 41 3" xfId="5337"/>
    <cellStyle name="표준 41 3 2" xfId="17431"/>
    <cellStyle name="표준 41 30" xfId="17432"/>
    <cellStyle name="표준 41 31" xfId="17433"/>
    <cellStyle name="표준 41 32" xfId="17434"/>
    <cellStyle name="표준 41 33" xfId="17435"/>
    <cellStyle name="표준 41 34" xfId="17436"/>
    <cellStyle name="표준 41 35" xfId="17437"/>
    <cellStyle name="표준 41 36" xfId="17438"/>
    <cellStyle name="표준 41 37" xfId="17439"/>
    <cellStyle name="표준 41 38" xfId="17440"/>
    <cellStyle name="표준 41 39" xfId="17441"/>
    <cellStyle name="표준 41 4" xfId="17442"/>
    <cellStyle name="표준 41 4 2" xfId="17443"/>
    <cellStyle name="표준 41 40" xfId="17444"/>
    <cellStyle name="표준 41 41" xfId="17445"/>
    <cellStyle name="표준 41 42" xfId="17446"/>
    <cellStyle name="표준 41 43" xfId="17447"/>
    <cellStyle name="표준 41 44" xfId="17448"/>
    <cellStyle name="표준 41 45" xfId="17449"/>
    <cellStyle name="표준 41 46" xfId="17450"/>
    <cellStyle name="표준 41 47" xfId="17451"/>
    <cellStyle name="표준 41 48" xfId="17452"/>
    <cellStyle name="표준 41 5" xfId="17453"/>
    <cellStyle name="표준 41 6" xfId="17454"/>
    <cellStyle name="표준 41 7" xfId="17455"/>
    <cellStyle name="표준 41 8" xfId="17456"/>
    <cellStyle name="표준 41 9" xfId="17457"/>
    <cellStyle name="표준 42" xfId="836"/>
    <cellStyle name="표준 42 10" xfId="17458"/>
    <cellStyle name="표준 42 11" xfId="17459"/>
    <cellStyle name="표준 42 12" xfId="17460"/>
    <cellStyle name="표준 42 13" xfId="17461"/>
    <cellStyle name="표준 42 14" xfId="17462"/>
    <cellStyle name="표준 42 15" xfId="17463"/>
    <cellStyle name="표준 42 16" xfId="17464"/>
    <cellStyle name="표준 42 17" xfId="17465"/>
    <cellStyle name="표준 42 18" xfId="17466"/>
    <cellStyle name="표준 42 19" xfId="17467"/>
    <cellStyle name="표준 42 2" xfId="4195"/>
    <cellStyle name="표준 42 2 2" xfId="17468"/>
    <cellStyle name="표준 42 20" xfId="17469"/>
    <cellStyle name="표준 42 21" xfId="17470"/>
    <cellStyle name="표준 42 22" xfId="17471"/>
    <cellStyle name="표준 42 23" xfId="17472"/>
    <cellStyle name="표준 42 24" xfId="17473"/>
    <cellStyle name="표준 42 25" xfId="17474"/>
    <cellStyle name="표준 42 26" xfId="17475"/>
    <cellStyle name="표준 42 27" xfId="17476"/>
    <cellStyle name="표준 42 28" xfId="17477"/>
    <cellStyle name="표준 42 29" xfId="17478"/>
    <cellStyle name="표준 42 3" xfId="4196"/>
    <cellStyle name="표준 42 3 2" xfId="17479"/>
    <cellStyle name="표준 42 3 3" xfId="17480"/>
    <cellStyle name="표준 42 30" xfId="17481"/>
    <cellStyle name="표준 42 31" xfId="17482"/>
    <cellStyle name="표준 42 32" xfId="17483"/>
    <cellStyle name="표준 42 33" xfId="17484"/>
    <cellStyle name="표준 42 34" xfId="17485"/>
    <cellStyle name="표준 42 35" xfId="17486"/>
    <cellStyle name="표준 42 36" xfId="17487"/>
    <cellStyle name="표준 42 37" xfId="17488"/>
    <cellStyle name="표준 42 38" xfId="17489"/>
    <cellStyle name="표준 42 39" xfId="17490"/>
    <cellStyle name="표준 42 4" xfId="17491"/>
    <cellStyle name="표준 42 4 2" xfId="17492"/>
    <cellStyle name="표준 42 40" xfId="17493"/>
    <cellStyle name="표준 42 41" xfId="17494"/>
    <cellStyle name="표준 42 42" xfId="17495"/>
    <cellStyle name="표준 42 43" xfId="17496"/>
    <cellStyle name="표준 42 44" xfId="17497"/>
    <cellStyle name="표준 42 45" xfId="17498"/>
    <cellStyle name="표준 42 46" xfId="17499"/>
    <cellStyle name="표준 42 47" xfId="17500"/>
    <cellStyle name="표준 42 48" xfId="17501"/>
    <cellStyle name="표준 42 5" xfId="17502"/>
    <cellStyle name="표준 42 6" xfId="17503"/>
    <cellStyle name="표준 42 7" xfId="17504"/>
    <cellStyle name="표준 42 8" xfId="17505"/>
    <cellStyle name="표준 42 9" xfId="17506"/>
    <cellStyle name="표준 43" xfId="837"/>
    <cellStyle name="표준 43 10" xfId="17507"/>
    <cellStyle name="표준 43 11" xfId="17508"/>
    <cellStyle name="표준 43 12" xfId="17509"/>
    <cellStyle name="표준 43 13" xfId="17510"/>
    <cellStyle name="표준 43 14" xfId="17511"/>
    <cellStyle name="표준 43 15" xfId="17512"/>
    <cellStyle name="표준 43 16" xfId="17513"/>
    <cellStyle name="표준 43 17" xfId="17514"/>
    <cellStyle name="표준 43 18" xfId="17515"/>
    <cellStyle name="표준 43 19" xfId="17516"/>
    <cellStyle name="표준 43 2" xfId="4198"/>
    <cellStyle name="표준 43 2 2" xfId="17517"/>
    <cellStyle name="표준 43 20" xfId="17518"/>
    <cellStyle name="표준 43 21" xfId="17519"/>
    <cellStyle name="표준 43 22" xfId="17520"/>
    <cellStyle name="표준 43 23" xfId="17521"/>
    <cellStyle name="표준 43 24" xfId="17522"/>
    <cellStyle name="표준 43 25" xfId="17523"/>
    <cellStyle name="표준 43 26" xfId="17524"/>
    <cellStyle name="표준 43 27" xfId="17525"/>
    <cellStyle name="표준 43 28" xfId="17526"/>
    <cellStyle name="표준 43 29" xfId="17527"/>
    <cellStyle name="표준 43 3" xfId="4197"/>
    <cellStyle name="표준 43 3 2" xfId="17528"/>
    <cellStyle name="표준 43 30" xfId="17529"/>
    <cellStyle name="표준 43 31" xfId="17530"/>
    <cellStyle name="표준 43 32" xfId="17531"/>
    <cellStyle name="표준 43 33" xfId="17532"/>
    <cellStyle name="표준 43 34" xfId="17533"/>
    <cellStyle name="표준 43 35" xfId="17534"/>
    <cellStyle name="표준 43 36" xfId="17535"/>
    <cellStyle name="표준 43 37" xfId="17536"/>
    <cellStyle name="표준 43 38" xfId="17537"/>
    <cellStyle name="표준 43 39" xfId="17538"/>
    <cellStyle name="표준 43 4" xfId="5338"/>
    <cellStyle name="표준 43 40" xfId="17539"/>
    <cellStyle name="표준 43 41" xfId="17540"/>
    <cellStyle name="표준 43 42" xfId="17541"/>
    <cellStyle name="표준 43 43" xfId="17542"/>
    <cellStyle name="표준 43 44" xfId="17543"/>
    <cellStyle name="표준 43 45" xfId="17544"/>
    <cellStyle name="표준 43 46" xfId="17545"/>
    <cellStyle name="표준 43 47" xfId="17546"/>
    <cellStyle name="표준 43 48" xfId="17547"/>
    <cellStyle name="표준 43 49" xfId="17548"/>
    <cellStyle name="표준 43 5" xfId="17549"/>
    <cellStyle name="표준 43 50" xfId="17550"/>
    <cellStyle name="표준 43 6" xfId="17551"/>
    <cellStyle name="표준 43 7" xfId="17552"/>
    <cellStyle name="표준 43 7 2" xfId="17553"/>
    <cellStyle name="표준 43 7 3" xfId="17554"/>
    <cellStyle name="표준 43 7 4" xfId="17555"/>
    <cellStyle name="표준 43 7 5" xfId="17556"/>
    <cellStyle name="표준 43 7 6" xfId="17557"/>
    <cellStyle name="표준 43 7 7" xfId="17558"/>
    <cellStyle name="표준 43 7 8" xfId="17559"/>
    <cellStyle name="표준 43 8" xfId="17560"/>
    <cellStyle name="표준 43 9" xfId="17561"/>
    <cellStyle name="표준 44" xfId="838"/>
    <cellStyle name="표준 44 2" xfId="5339"/>
    <cellStyle name="표준 44 3" xfId="17562"/>
    <cellStyle name="표준 44 4" xfId="17563"/>
    <cellStyle name="표준 44 5" xfId="17564"/>
    <cellStyle name="표준 44 6" xfId="17565"/>
    <cellStyle name="표준 45" xfId="839"/>
    <cellStyle name="표준 45 2" xfId="5340"/>
    <cellStyle name="표준 45 3" xfId="17566"/>
    <cellStyle name="표준 45 4" xfId="17567"/>
    <cellStyle name="표준 45 5" xfId="17568"/>
    <cellStyle name="표준 45 6" xfId="17569"/>
    <cellStyle name="표준 46" xfId="840"/>
    <cellStyle name="표준 46 2" xfId="5341"/>
    <cellStyle name="표준 46 3" xfId="17570"/>
    <cellStyle name="표준 46 4" xfId="17571"/>
    <cellStyle name="표준 46 5" xfId="17572"/>
    <cellStyle name="표준 46 6" xfId="17573"/>
    <cellStyle name="표준 47" xfId="841"/>
    <cellStyle name="표준 47 2" xfId="5342"/>
    <cellStyle name="표준 47 3" xfId="17574"/>
    <cellStyle name="표준 47 4" xfId="17575"/>
    <cellStyle name="표준 47 5" xfId="17576"/>
    <cellStyle name="표준 47 6" xfId="17577"/>
    <cellStyle name="표준 48" xfId="842"/>
    <cellStyle name="표준 48 2" xfId="5343"/>
    <cellStyle name="표준 48 3" xfId="17578"/>
    <cellStyle name="표준 48 4" xfId="17579"/>
    <cellStyle name="표준 48 5" xfId="17580"/>
    <cellStyle name="표준 48 6" xfId="17581"/>
    <cellStyle name="표준 49" xfId="843"/>
    <cellStyle name="표준 49 2" xfId="5344"/>
    <cellStyle name="표준 49 3" xfId="17582"/>
    <cellStyle name="표준 49 4" xfId="17583"/>
    <cellStyle name="표준 49 5" xfId="17584"/>
    <cellStyle name="표준 49 6" xfId="17585"/>
    <cellStyle name="표준 5" xfId="844"/>
    <cellStyle name="표준 5 10" xfId="4199"/>
    <cellStyle name="표준 5 11" xfId="4200"/>
    <cellStyle name="표준 5 12" xfId="5345"/>
    <cellStyle name="표준 5 13" xfId="17586"/>
    <cellStyle name="표준 5 2" xfId="845"/>
    <cellStyle name="표준 5 2 10" xfId="5346"/>
    <cellStyle name="표준 5 2 2" xfId="846"/>
    <cellStyle name="표준 5 2 2 2" xfId="847"/>
    <cellStyle name="표준 5 2 2 3" xfId="848"/>
    <cellStyle name="표준 5 2 2 4" xfId="17587"/>
    <cellStyle name="표준 5 2 2 5" xfId="17588"/>
    <cellStyle name="표준 5 2 2 6" xfId="17589"/>
    <cellStyle name="표준 5 2 2_012_보건및사회보장" xfId="4201"/>
    <cellStyle name="표준 5 2 3" xfId="3139"/>
    <cellStyle name="표준 5 2 3 2" xfId="4203"/>
    <cellStyle name="표준 5 2 3 3" xfId="4202"/>
    <cellStyle name="표준 5 2 3 3 2" xfId="17590"/>
    <cellStyle name="표준 5 2 3 4" xfId="17591"/>
    <cellStyle name="표준 5 2 4" xfId="4204"/>
    <cellStyle name="표준 5 2 5" xfId="5347"/>
    <cellStyle name="표준 5 2 6" xfId="5348"/>
    <cellStyle name="표준 5 2 7" xfId="5349"/>
    <cellStyle name="표준 5 2 8" xfId="5350"/>
    <cellStyle name="표준 5 2 9" xfId="5351"/>
    <cellStyle name="표준 5 2_004_노동" xfId="4205"/>
    <cellStyle name="표준 5 3" xfId="849"/>
    <cellStyle name="표준 5 3 2" xfId="850"/>
    <cellStyle name="표준 5 3 2 2" xfId="17592"/>
    <cellStyle name="표준 5 3 2 2 2" xfId="17593"/>
    <cellStyle name="표준 5 3 2 2_3_3관경별 현황" xfId="17594"/>
    <cellStyle name="표준 5 3 2 3" xfId="17595"/>
    <cellStyle name="표준 5 3 2_3_3관경별 현황" xfId="17596"/>
    <cellStyle name="표준 5 3 3" xfId="851"/>
    <cellStyle name="표준 5 3 3 2" xfId="17597"/>
    <cellStyle name="표준 5 3 3_3_3관경별 현황" xfId="17598"/>
    <cellStyle name="표준 5 3 4" xfId="4207"/>
    <cellStyle name="표준 5 3 4 2" xfId="17599"/>
    <cellStyle name="표준 5 3 5" xfId="4208"/>
    <cellStyle name="표준 5 3 6" xfId="4206"/>
    <cellStyle name="표준 5 3 6 2" xfId="17600"/>
    <cellStyle name="표준 5 3 7" xfId="5352"/>
    <cellStyle name="표준 5 3 8" xfId="17601"/>
    <cellStyle name="표준 5 3_010_주택건설" xfId="4209"/>
    <cellStyle name="표준 5 4" xfId="852"/>
    <cellStyle name="표준 5 4 2" xfId="4210"/>
    <cellStyle name="표준 5 4 2 2" xfId="17602"/>
    <cellStyle name="표준 5 4 2_3_3관경별 현황" xfId="17603"/>
    <cellStyle name="표준 5 4 3" xfId="4211"/>
    <cellStyle name="표준 5 4 4" xfId="17604"/>
    <cellStyle name="표준 5 4_3_3관경별 현황" xfId="17605"/>
    <cellStyle name="표준 5 5" xfId="853"/>
    <cellStyle name="표준 5 5 2" xfId="5353"/>
    <cellStyle name="표준 5 5_3_3관경별 현황" xfId="17606"/>
    <cellStyle name="표준 5 6" xfId="4212"/>
    <cellStyle name="표준 5 6 2" xfId="5354"/>
    <cellStyle name="표준 5 6 2 2" xfId="17607"/>
    <cellStyle name="표준 5 6 3" xfId="19934"/>
    <cellStyle name="표준 5 6 4" xfId="19895"/>
    <cellStyle name="표준 5 7" xfId="4213"/>
    <cellStyle name="표준 5 7 2" xfId="5355"/>
    <cellStyle name="표준 5 8" xfId="4214"/>
    <cellStyle name="표준 5 8 2" xfId="17608"/>
    <cellStyle name="표준 5 8 3" xfId="17609"/>
    <cellStyle name="표준 5 9" xfId="4215"/>
    <cellStyle name="표준 5_004_노동" xfId="4216"/>
    <cellStyle name="표준 50" xfId="854"/>
    <cellStyle name="표준 50 2" xfId="4217"/>
    <cellStyle name="표준 50 2 2" xfId="17610"/>
    <cellStyle name="표준 50 2 2 2" xfId="17611"/>
    <cellStyle name="표준 50 3" xfId="5356"/>
    <cellStyle name="표준 50 4" xfId="17612"/>
    <cellStyle name="표준 50 5" xfId="17613"/>
    <cellStyle name="표준 50 6" xfId="17614"/>
    <cellStyle name="표준 51" xfId="855"/>
    <cellStyle name="표준 51 2" xfId="5357"/>
    <cellStyle name="표준 51 3" xfId="17615"/>
    <cellStyle name="표준 51 3 2" xfId="17616"/>
    <cellStyle name="표준 51 4" xfId="17617"/>
    <cellStyle name="표준 51 5" xfId="17618"/>
    <cellStyle name="표준 51 6" xfId="17619"/>
    <cellStyle name="표준 52" xfId="856"/>
    <cellStyle name="표준 52 2" xfId="4218"/>
    <cellStyle name="표준 52 2 2" xfId="17620"/>
    <cellStyle name="표준 52 3" xfId="5358"/>
    <cellStyle name="표준 52 4" xfId="17621"/>
    <cellStyle name="표준 52 4 2" xfId="17622"/>
    <cellStyle name="표준 52 5" xfId="17623"/>
    <cellStyle name="표준 52 6" xfId="17624"/>
    <cellStyle name="표준 52 7" xfId="17625"/>
    <cellStyle name="표준 53" xfId="857"/>
    <cellStyle name="표준 53 2" xfId="4220"/>
    <cellStyle name="표준 53 2 2" xfId="17626"/>
    <cellStyle name="표준 53 3" xfId="4219"/>
    <cellStyle name="표준 53 3 2" xfId="17627"/>
    <cellStyle name="표준 53 4" xfId="17628"/>
    <cellStyle name="표준 53 4 2" xfId="17629"/>
    <cellStyle name="표준 53 5" xfId="17630"/>
    <cellStyle name="표준 53 6" xfId="17631"/>
    <cellStyle name="표준 53 6 2" xfId="17632"/>
    <cellStyle name="표준 53 7" xfId="17633"/>
    <cellStyle name="표준 53 8" xfId="17634"/>
    <cellStyle name="표준 54" xfId="858"/>
    <cellStyle name="표준 54 2" xfId="17635"/>
    <cellStyle name="표준 54 3" xfId="17636"/>
    <cellStyle name="표준 54 4" xfId="17637"/>
    <cellStyle name="표준 54 5" xfId="17638"/>
    <cellStyle name="표준 54 6" xfId="17639"/>
    <cellStyle name="표준 55" xfId="859"/>
    <cellStyle name="표준 55 2" xfId="17640"/>
    <cellStyle name="표준 55 3" xfId="17641"/>
    <cellStyle name="표준 55 4" xfId="17642"/>
    <cellStyle name="표준 55 5" xfId="17643"/>
    <cellStyle name="표준 55 6" xfId="17644"/>
    <cellStyle name="표준 56" xfId="860"/>
    <cellStyle name="표준 56 2" xfId="17645"/>
    <cellStyle name="표준 56 3" xfId="17646"/>
    <cellStyle name="표준 56 4" xfId="17647"/>
    <cellStyle name="표준 56 5" xfId="17648"/>
    <cellStyle name="표준 56 6" xfId="17649"/>
    <cellStyle name="표준 57" xfId="861"/>
    <cellStyle name="표준 57 2" xfId="17650"/>
    <cellStyle name="표준 57 3" xfId="17651"/>
    <cellStyle name="표준 57 4" xfId="17652"/>
    <cellStyle name="표준 58" xfId="915"/>
    <cellStyle name="표준 58 10" xfId="10308"/>
    <cellStyle name="표준 58 11" xfId="21767"/>
    <cellStyle name="표준 58 2" xfId="959"/>
    <cellStyle name="표준 58 2 2" xfId="4397"/>
    <cellStyle name="표준 58 2 2 2" xfId="5549"/>
    <cellStyle name="표준 58 2 2 2 2" xfId="6411"/>
    <cellStyle name="표준 58 2 2 2 2 2" xfId="8133"/>
    <cellStyle name="표준 58 2 2 2 2 2 2" xfId="21176"/>
    <cellStyle name="표준 58 2 2 2 2 3" xfId="9376"/>
    <cellStyle name="표준 58 2 2 2 2 3 2" xfId="19415"/>
    <cellStyle name="표준 58 2 2 2 2 4" xfId="11578"/>
    <cellStyle name="표준 58 2 2 2 2 5" xfId="23037"/>
    <cellStyle name="표준 58 2 2 2 3" xfId="7272"/>
    <cellStyle name="표준 58 2 2 2 3 2" xfId="20315"/>
    <cellStyle name="표준 58 2 2 2 4" xfId="9375"/>
    <cellStyle name="표준 58 2 2 2 4 2" xfId="18554"/>
    <cellStyle name="표준 58 2 2 2 5" xfId="10717"/>
    <cellStyle name="표준 58 2 2 2 6" xfId="22176"/>
    <cellStyle name="표준 58 2 2 3" xfId="5837"/>
    <cellStyle name="표준 58 2 2 3 2" xfId="6698"/>
    <cellStyle name="표준 58 2 2 3 2 2" xfId="8420"/>
    <cellStyle name="표준 58 2 2 3 2 2 2" xfId="21463"/>
    <cellStyle name="표준 58 2 2 3 2 3" xfId="9378"/>
    <cellStyle name="표준 58 2 2 3 2 3 2" xfId="19702"/>
    <cellStyle name="표준 58 2 2 3 2 4" xfId="11865"/>
    <cellStyle name="표준 58 2 2 3 2 5" xfId="23324"/>
    <cellStyle name="표준 58 2 2 3 3" xfId="7559"/>
    <cellStyle name="표준 58 2 2 3 3 2" xfId="20602"/>
    <cellStyle name="표준 58 2 2 3 4" xfId="9377"/>
    <cellStyle name="표준 58 2 2 3 4 2" xfId="18841"/>
    <cellStyle name="표준 58 2 2 3 5" xfId="11004"/>
    <cellStyle name="표준 58 2 2 3 6" xfId="22463"/>
    <cellStyle name="표준 58 2 2 4" xfId="6124"/>
    <cellStyle name="표준 58 2 2 4 2" xfId="7846"/>
    <cellStyle name="표준 58 2 2 4 2 2" xfId="20889"/>
    <cellStyle name="표준 58 2 2 4 3" xfId="9379"/>
    <cellStyle name="표준 58 2 2 4 3 2" xfId="19128"/>
    <cellStyle name="표준 58 2 2 4 4" xfId="11291"/>
    <cellStyle name="표준 58 2 2 4 5" xfId="22750"/>
    <cellStyle name="표준 58 2 2 5" xfId="6985"/>
    <cellStyle name="표준 58 2 2 5 2" xfId="20028"/>
    <cellStyle name="표준 58 2 2 6" xfId="9374"/>
    <cellStyle name="표준 58 2 2 6 2" xfId="18267"/>
    <cellStyle name="표준 58 2 2 7" xfId="10430"/>
    <cellStyle name="표준 58 2 2 8" xfId="21889"/>
    <cellStyle name="표준 58 2 3" xfId="5439"/>
    <cellStyle name="표준 58 2 3 2" xfId="6303"/>
    <cellStyle name="표준 58 2 3 2 2" xfId="8025"/>
    <cellStyle name="표준 58 2 3 2 2 2" xfId="21068"/>
    <cellStyle name="표준 58 2 3 2 3" xfId="9381"/>
    <cellStyle name="표준 58 2 3 2 3 2" xfId="19307"/>
    <cellStyle name="표준 58 2 3 2 4" xfId="11470"/>
    <cellStyle name="표준 58 2 3 2 5" xfId="22929"/>
    <cellStyle name="표준 58 2 3 3" xfId="7164"/>
    <cellStyle name="표준 58 2 3 3 2" xfId="20207"/>
    <cellStyle name="표준 58 2 3 4" xfId="9380"/>
    <cellStyle name="표준 58 2 3 4 2" xfId="18446"/>
    <cellStyle name="표준 58 2 3 5" xfId="10609"/>
    <cellStyle name="표준 58 2 3 6" xfId="22068"/>
    <cellStyle name="표준 58 2 4" xfId="5729"/>
    <cellStyle name="표준 58 2 4 2" xfId="6590"/>
    <cellStyle name="표준 58 2 4 2 2" xfId="8312"/>
    <cellStyle name="표준 58 2 4 2 2 2" xfId="21355"/>
    <cellStyle name="표준 58 2 4 2 3" xfId="9383"/>
    <cellStyle name="표준 58 2 4 2 3 2" xfId="19594"/>
    <cellStyle name="표준 58 2 4 2 4" xfId="11757"/>
    <cellStyle name="표준 58 2 4 2 5" xfId="23216"/>
    <cellStyle name="표준 58 2 4 3" xfId="7451"/>
    <cellStyle name="표준 58 2 4 3 2" xfId="20494"/>
    <cellStyle name="표준 58 2 4 4" xfId="9382"/>
    <cellStyle name="표준 58 2 4 4 2" xfId="18733"/>
    <cellStyle name="표준 58 2 4 5" xfId="10896"/>
    <cellStyle name="표준 58 2 4 6" xfId="22355"/>
    <cellStyle name="표준 58 2 5" xfId="6016"/>
    <cellStyle name="표준 58 2 5 2" xfId="7738"/>
    <cellStyle name="표준 58 2 5 2 2" xfId="20781"/>
    <cellStyle name="표준 58 2 5 3" xfId="9384"/>
    <cellStyle name="표준 58 2 5 3 2" xfId="19020"/>
    <cellStyle name="표준 58 2 5 4" xfId="11183"/>
    <cellStyle name="표준 58 2 5 5" xfId="22642"/>
    <cellStyle name="표준 58 2 6" xfId="6877"/>
    <cellStyle name="표준 58 2 6 2" xfId="19918"/>
    <cellStyle name="표준 58 2 7" xfId="9373"/>
    <cellStyle name="표준 58 2 7 2" xfId="18161"/>
    <cellStyle name="표준 58 2 8" xfId="10322"/>
    <cellStyle name="표준 58 2 9" xfId="21781"/>
    <cellStyle name="표준 58 3" xfId="4221"/>
    <cellStyle name="표준 58 3 2" xfId="17653"/>
    <cellStyle name="표준 58 4" xfId="4383"/>
    <cellStyle name="표준 58 4 2" xfId="5535"/>
    <cellStyle name="표준 58 4 2 2" xfId="6397"/>
    <cellStyle name="표준 58 4 2 2 2" xfId="8119"/>
    <cellStyle name="표준 58 4 2 2 2 2" xfId="21162"/>
    <cellStyle name="표준 58 4 2 2 3" xfId="9387"/>
    <cellStyle name="표준 58 4 2 2 3 2" xfId="19401"/>
    <cellStyle name="표준 58 4 2 2 4" xfId="11564"/>
    <cellStyle name="표준 58 4 2 2 5" xfId="23023"/>
    <cellStyle name="표준 58 4 2 3" xfId="7258"/>
    <cellStyle name="표준 58 4 2 3 2" xfId="20301"/>
    <cellStyle name="표준 58 4 2 4" xfId="9386"/>
    <cellStyle name="표준 58 4 2 4 2" xfId="18540"/>
    <cellStyle name="표준 58 4 2 5" xfId="10703"/>
    <cellStyle name="표준 58 4 2 6" xfId="22162"/>
    <cellStyle name="표준 58 4 3" xfId="5823"/>
    <cellStyle name="표준 58 4 3 2" xfId="6684"/>
    <cellStyle name="표준 58 4 3 2 2" xfId="8406"/>
    <cellStyle name="표준 58 4 3 2 2 2" xfId="21449"/>
    <cellStyle name="표준 58 4 3 2 3" xfId="9389"/>
    <cellStyle name="표준 58 4 3 2 3 2" xfId="19688"/>
    <cellStyle name="표준 58 4 3 2 4" xfId="11851"/>
    <cellStyle name="표준 58 4 3 2 5" xfId="23310"/>
    <cellStyle name="표준 58 4 3 3" xfId="7545"/>
    <cellStyle name="표준 58 4 3 3 2" xfId="20588"/>
    <cellStyle name="표준 58 4 3 4" xfId="9388"/>
    <cellStyle name="표준 58 4 3 4 2" xfId="18827"/>
    <cellStyle name="표준 58 4 3 5" xfId="10990"/>
    <cellStyle name="표준 58 4 3 6" xfId="22449"/>
    <cellStyle name="표준 58 4 4" xfId="6110"/>
    <cellStyle name="표준 58 4 4 2" xfId="7832"/>
    <cellStyle name="표준 58 4 4 2 2" xfId="20875"/>
    <cellStyle name="표준 58 4 4 3" xfId="9390"/>
    <cellStyle name="표준 58 4 4 3 2" xfId="19114"/>
    <cellStyle name="표준 58 4 4 4" xfId="11277"/>
    <cellStyle name="표준 58 4 4 5" xfId="22736"/>
    <cellStyle name="표준 58 4 5" xfId="6971"/>
    <cellStyle name="표준 58 4 5 2" xfId="20014"/>
    <cellStyle name="표준 58 4 6" xfId="9385"/>
    <cellStyle name="표준 58 4 6 2" xfId="18253"/>
    <cellStyle name="표준 58 4 7" xfId="10416"/>
    <cellStyle name="표준 58 4 8" xfId="21875"/>
    <cellStyle name="표준 58 5" xfId="5425"/>
    <cellStyle name="표준 58 5 2" xfId="6289"/>
    <cellStyle name="표준 58 5 2 2" xfId="8011"/>
    <cellStyle name="표준 58 5 2 2 2" xfId="21054"/>
    <cellStyle name="표준 58 5 2 3" xfId="9392"/>
    <cellStyle name="표준 58 5 2 3 2" xfId="19293"/>
    <cellStyle name="표준 58 5 2 4" xfId="11456"/>
    <cellStyle name="표준 58 5 2 5" xfId="22915"/>
    <cellStyle name="표준 58 5 3" xfId="7150"/>
    <cellStyle name="표준 58 5 3 2" xfId="20193"/>
    <cellStyle name="표준 58 5 4" xfId="9391"/>
    <cellStyle name="표준 58 5 4 2" xfId="18432"/>
    <cellStyle name="표준 58 5 5" xfId="10595"/>
    <cellStyle name="표준 58 5 6" xfId="22054"/>
    <cellStyle name="표준 58 6" xfId="5715"/>
    <cellStyle name="표준 58 6 2" xfId="6576"/>
    <cellStyle name="표준 58 6 2 2" xfId="8298"/>
    <cellStyle name="표준 58 6 2 2 2" xfId="21341"/>
    <cellStyle name="표준 58 6 2 3" xfId="9394"/>
    <cellStyle name="표준 58 6 2 3 2" xfId="19580"/>
    <cellStyle name="표준 58 6 2 4" xfId="11743"/>
    <cellStyle name="표준 58 6 2 5" xfId="23202"/>
    <cellStyle name="표준 58 6 3" xfId="7437"/>
    <cellStyle name="표준 58 6 3 2" xfId="20480"/>
    <cellStyle name="표준 58 6 4" xfId="9393"/>
    <cellStyle name="표준 58 6 4 2" xfId="18719"/>
    <cellStyle name="표준 58 6 5" xfId="10882"/>
    <cellStyle name="표준 58 6 6" xfId="22341"/>
    <cellStyle name="표준 58 7" xfId="6002"/>
    <cellStyle name="표준 58 7 2" xfId="7724"/>
    <cellStyle name="표준 58 7 2 2" xfId="20767"/>
    <cellStyle name="표준 58 7 3" xfId="9395"/>
    <cellStyle name="표준 58 7 3 2" xfId="19006"/>
    <cellStyle name="표준 58 7 4" xfId="11169"/>
    <cellStyle name="표준 58 7 5" xfId="22628"/>
    <cellStyle name="표준 58 8" xfId="6863"/>
    <cellStyle name="표준 58 8 2" xfId="19904"/>
    <cellStyle name="표준 58 9" xfId="9372"/>
    <cellStyle name="표준 58 9 2" xfId="18147"/>
    <cellStyle name="표준 59" xfId="4222"/>
    <cellStyle name="표준 59 2" xfId="17654"/>
    <cellStyle name="표준 59 3" xfId="17655"/>
    <cellStyle name="표준 59 4" xfId="17656"/>
    <cellStyle name="표준 59 5" xfId="17657"/>
    <cellStyle name="표준 59 6" xfId="17658"/>
    <cellStyle name="표준 6" xfId="862"/>
    <cellStyle name="표준 6 10" xfId="4223"/>
    <cellStyle name="표준 6 11" xfId="4224"/>
    <cellStyle name="표준 6 12" xfId="5359"/>
    <cellStyle name="표준 6 2" xfId="863"/>
    <cellStyle name="표준 6 2 2" xfId="864"/>
    <cellStyle name="표준 6 2 2 2" xfId="17659"/>
    <cellStyle name="표준 6 2 3" xfId="4225"/>
    <cellStyle name="표준 6 2 4" xfId="5360"/>
    <cellStyle name="표준 6 2 5" xfId="17660"/>
    <cellStyle name="표준 6 2_010_주택건설" xfId="4226"/>
    <cellStyle name="표준 6 3" xfId="865"/>
    <cellStyle name="표준 6 3 2" xfId="866"/>
    <cellStyle name="표준 6 3 2 2" xfId="4229"/>
    <cellStyle name="표준 6 3 2 3" xfId="4228"/>
    <cellStyle name="표준 6 3 2 3 2" xfId="17661"/>
    <cellStyle name="표준 6 3 2 4" xfId="17662"/>
    <cellStyle name="표준 6 3 2 5" xfId="17663"/>
    <cellStyle name="표준 6 3 3" xfId="4230"/>
    <cellStyle name="표준 6 3 4" xfId="4231"/>
    <cellStyle name="표준 6 3 5" xfId="4227"/>
    <cellStyle name="표준 6 3 5 2" xfId="17664"/>
    <cellStyle name="표준 6 3 6" xfId="5361"/>
    <cellStyle name="표준 6 3 7" xfId="17665"/>
    <cellStyle name="표준 6 3_004_노동" xfId="4232"/>
    <cellStyle name="표준 6 4" xfId="867"/>
    <cellStyle name="표준 6 4 10" xfId="17666"/>
    <cellStyle name="표준 6 4 2" xfId="4234"/>
    <cellStyle name="표준 6 4 2 2" xfId="17667"/>
    <cellStyle name="표준 6 4 2 2 2" xfId="17668"/>
    <cellStyle name="표준 6 4 2 2 2 2" xfId="17669"/>
    <cellStyle name="표준 6 4 2 2 2 2 2" xfId="17670"/>
    <cellStyle name="표준 6 4 2 2 2 3" xfId="17671"/>
    <cellStyle name="표준 6 4 2 2 3" xfId="17672"/>
    <cellStyle name="표준 6 4 2 2 3 2" xfId="17673"/>
    <cellStyle name="표준 6 4 2 2 4" xfId="17674"/>
    <cellStyle name="표준 6 4 2 3" xfId="17675"/>
    <cellStyle name="표준 6 4 2 4" xfId="17676"/>
    <cellStyle name="표준 6 4 2 4 2" xfId="17677"/>
    <cellStyle name="표준 6 4 2 4 2 2" xfId="17678"/>
    <cellStyle name="표준 6 4 2 4 3" xfId="17679"/>
    <cellStyle name="표준 6 4 2 5" xfId="17680"/>
    <cellStyle name="표준 6 4 2 5 2" xfId="17681"/>
    <cellStyle name="표준 6 4 2 5 2 2" xfId="17682"/>
    <cellStyle name="표준 6 4 2 5 3" xfId="17683"/>
    <cellStyle name="표준 6 4 2 6" xfId="17684"/>
    <cellStyle name="표준 6 4 3" xfId="4235"/>
    <cellStyle name="표준 6 4 3 2" xfId="17685"/>
    <cellStyle name="표준 6 4 3 3" xfId="17686"/>
    <cellStyle name="표준 6 4 3 4" xfId="17687"/>
    <cellStyle name="표준 6 4 4" xfId="4233"/>
    <cellStyle name="표준 6 4 4 2" xfId="17688"/>
    <cellStyle name="표준 6 4 4 3" xfId="17689"/>
    <cellStyle name="표준 6 4 4 3 2" xfId="17690"/>
    <cellStyle name="표준 6 4 4 3 2 2" xfId="17691"/>
    <cellStyle name="표준 6 4 4 3 3" xfId="17692"/>
    <cellStyle name="표준 6 4 4 4" xfId="17693"/>
    <cellStyle name="표준 6 4 4 4 2" xfId="17694"/>
    <cellStyle name="표준 6 4 4 4 2 2" xfId="17695"/>
    <cellStyle name="표준 6 4 4 4 3" xfId="17696"/>
    <cellStyle name="표준 6 4 5" xfId="5362"/>
    <cellStyle name="표준 6 4 5 2" xfId="17697"/>
    <cellStyle name="표준 6 4 5 2 2" xfId="17698"/>
    <cellStyle name="표준 6 4 5 3" xfId="17699"/>
    <cellStyle name="표준 6 4 6" xfId="17700"/>
    <cellStyle name="표준 6 4 6 2" xfId="17701"/>
    <cellStyle name="표준 6 4 6 2 2" xfId="17702"/>
    <cellStyle name="표준 6 4 6 3" xfId="17703"/>
    <cellStyle name="표준 6 4 7" xfId="17704"/>
    <cellStyle name="표준 6 4 8" xfId="17705"/>
    <cellStyle name="표준 6 4 9" xfId="17706"/>
    <cellStyle name="표준 6 5" xfId="868"/>
    <cellStyle name="표준 6 5 2" xfId="4237"/>
    <cellStyle name="표준 6 5 2 2" xfId="17707"/>
    <cellStyle name="표준 6 5 2 2 2" xfId="17708"/>
    <cellStyle name="표준 6 5 2 2 2 2" xfId="17709"/>
    <cellStyle name="표준 6 5 2 2 3" xfId="17710"/>
    <cellStyle name="표준 6 5 2 3" xfId="17711"/>
    <cellStyle name="표준 6 5 2 3 2" xfId="17712"/>
    <cellStyle name="표준 6 5 2 4" xfId="17713"/>
    <cellStyle name="표준 6 5 3" xfId="4238"/>
    <cellStyle name="표준 6 5 3 2" xfId="17714"/>
    <cellStyle name="표준 6 5 3 3" xfId="17715"/>
    <cellStyle name="표준 6 5 3 4" xfId="17716"/>
    <cellStyle name="표준 6 5 4" xfId="4236"/>
    <cellStyle name="표준 6 5 4 2" xfId="17717"/>
    <cellStyle name="표준 6 5 4 2 2" xfId="17718"/>
    <cellStyle name="표준 6 5 4 3" xfId="17719"/>
    <cellStyle name="표준 6 5 5" xfId="5363"/>
    <cellStyle name="표준 6 5 5 2" xfId="17720"/>
    <cellStyle name="표준 6 5 5 2 2" xfId="17721"/>
    <cellStyle name="표준 6 5 5 3" xfId="17722"/>
    <cellStyle name="표준 6 5 6" xfId="17723"/>
    <cellStyle name="표준 6 5 7" xfId="17724"/>
    <cellStyle name="표준 6 5 8" xfId="17725"/>
    <cellStyle name="표준 6 6" xfId="869"/>
    <cellStyle name="표준 6 6 2" xfId="5364"/>
    <cellStyle name="표준 6 6 3" xfId="17726"/>
    <cellStyle name="표준 6 6 3 2" xfId="17727"/>
    <cellStyle name="표준 6 6 3 2 2" xfId="17728"/>
    <cellStyle name="표준 6 6 3 3" xfId="17729"/>
    <cellStyle name="표준 6 6 4" xfId="17730"/>
    <cellStyle name="표준 6 6 4 2" xfId="17731"/>
    <cellStyle name="표준 6 6 4 2 2" xfId="17732"/>
    <cellStyle name="표준 6 6 4 3" xfId="17733"/>
    <cellStyle name="표준 6 6 5" xfId="17734"/>
    <cellStyle name="표준 6 7" xfId="4239"/>
    <cellStyle name="표준 6 7 2" xfId="4240"/>
    <cellStyle name="표준 6 7 2 2" xfId="17735"/>
    <cellStyle name="표준 6 7 2 2 2" xfId="17736"/>
    <cellStyle name="표준 6 7 2 3" xfId="17737"/>
    <cellStyle name="표준 6 7 2 4" xfId="17738"/>
    <cellStyle name="표준 6 7 3" xfId="5365"/>
    <cellStyle name="표준 6 7 3 2" xfId="17739"/>
    <cellStyle name="표준 6 7 3 3" xfId="17740"/>
    <cellStyle name="표준 6 7 4" xfId="17741"/>
    <cellStyle name="표준 6 7 5" xfId="17742"/>
    <cellStyle name="표준 6 8" xfId="4241"/>
    <cellStyle name="표준 6 8 2" xfId="17743"/>
    <cellStyle name="표준 6 8 2 2" xfId="17744"/>
    <cellStyle name="표준 6 8 3" xfId="17745"/>
    <cellStyle name="표준 6 9" xfId="4242"/>
    <cellStyle name="표준 6_004_노동" xfId="4243"/>
    <cellStyle name="표준 60" xfId="4244"/>
    <cellStyle name="표준 60 2" xfId="17746"/>
    <cellStyle name="표준 60 3" xfId="17747"/>
    <cellStyle name="표준 60 4" xfId="17748"/>
    <cellStyle name="표준 61" xfId="4245"/>
    <cellStyle name="표준 61 10" xfId="4319"/>
    <cellStyle name="표준 61 10 2" xfId="4427"/>
    <cellStyle name="표준 61 10 2 2" xfId="5579"/>
    <cellStyle name="표준 61 10 2 2 2" xfId="6441"/>
    <cellStyle name="표준 61 10 2 2 2 2" xfId="8163"/>
    <cellStyle name="표준 61 10 2 2 2 2 2" xfId="21206"/>
    <cellStyle name="표준 61 10 2 2 2 3" xfId="9400"/>
    <cellStyle name="표준 61 10 2 2 2 3 2" xfId="19445"/>
    <cellStyle name="표준 61 10 2 2 2 4" xfId="11608"/>
    <cellStyle name="표준 61 10 2 2 2 5" xfId="23067"/>
    <cellStyle name="표준 61 10 2 2 3" xfId="7302"/>
    <cellStyle name="표준 61 10 2 2 3 2" xfId="20345"/>
    <cellStyle name="표준 61 10 2 2 4" xfId="9399"/>
    <cellStyle name="표준 61 10 2 2 4 2" xfId="18584"/>
    <cellStyle name="표준 61 10 2 2 5" xfId="10747"/>
    <cellStyle name="표준 61 10 2 2 6" xfId="22206"/>
    <cellStyle name="표준 61 10 2 3" xfId="5867"/>
    <cellStyle name="표준 61 10 2 3 2" xfId="6728"/>
    <cellStyle name="표준 61 10 2 3 2 2" xfId="8450"/>
    <cellStyle name="표준 61 10 2 3 2 2 2" xfId="21493"/>
    <cellStyle name="표준 61 10 2 3 2 3" xfId="9402"/>
    <cellStyle name="표준 61 10 2 3 2 3 2" xfId="19732"/>
    <cellStyle name="표준 61 10 2 3 2 4" xfId="11895"/>
    <cellStyle name="표준 61 10 2 3 2 5" xfId="23354"/>
    <cellStyle name="표준 61 10 2 3 3" xfId="7589"/>
    <cellStyle name="표준 61 10 2 3 3 2" xfId="20632"/>
    <cellStyle name="표준 61 10 2 3 4" xfId="9401"/>
    <cellStyle name="표준 61 10 2 3 4 2" xfId="18871"/>
    <cellStyle name="표준 61 10 2 3 5" xfId="11034"/>
    <cellStyle name="표준 61 10 2 3 6" xfId="22493"/>
    <cellStyle name="표준 61 10 2 4" xfId="6154"/>
    <cellStyle name="표준 61 10 2 4 2" xfId="7876"/>
    <cellStyle name="표준 61 10 2 4 2 2" xfId="20919"/>
    <cellStyle name="표준 61 10 2 4 3" xfId="9403"/>
    <cellStyle name="표준 61 10 2 4 3 2" xfId="19158"/>
    <cellStyle name="표준 61 10 2 4 4" xfId="11321"/>
    <cellStyle name="표준 61 10 2 4 5" xfId="22780"/>
    <cellStyle name="표준 61 10 2 5" xfId="7015"/>
    <cellStyle name="표준 61 10 2 5 2" xfId="20058"/>
    <cellStyle name="표준 61 10 2 6" xfId="9398"/>
    <cellStyle name="표준 61 10 2 6 2" xfId="18297"/>
    <cellStyle name="표준 61 10 2 7" xfId="10460"/>
    <cellStyle name="표준 61 10 2 8" xfId="21919"/>
    <cellStyle name="표준 61 10 3" xfId="5471"/>
    <cellStyle name="표준 61 10 3 2" xfId="6333"/>
    <cellStyle name="표준 61 10 3 2 2" xfId="8055"/>
    <cellStyle name="표준 61 10 3 2 2 2" xfId="21098"/>
    <cellStyle name="표준 61 10 3 2 2 3" xfId="17749"/>
    <cellStyle name="표준 61 10 3 2 3" xfId="9405"/>
    <cellStyle name="표준 61 10 3 2 3 2" xfId="19337"/>
    <cellStyle name="표준 61 10 3 2 4" xfId="11500"/>
    <cellStyle name="표준 61 10 3 2 5" xfId="22959"/>
    <cellStyle name="표준 61 10 3 3" xfId="7194"/>
    <cellStyle name="표준 61 10 3 3 2" xfId="20237"/>
    <cellStyle name="표준 61 10 3 3 3" xfId="17750"/>
    <cellStyle name="표준 61 10 3 4" xfId="9404"/>
    <cellStyle name="표준 61 10 3 4 2" xfId="18476"/>
    <cellStyle name="표준 61 10 3 5" xfId="10639"/>
    <cellStyle name="표준 61 10 3 6" xfId="22098"/>
    <cellStyle name="표준 61 10 4" xfId="5759"/>
    <cellStyle name="표준 61 10 4 2" xfId="6620"/>
    <cellStyle name="표준 61 10 4 2 2" xfId="8342"/>
    <cellStyle name="표준 61 10 4 2 2 2" xfId="21385"/>
    <cellStyle name="표준 61 10 4 2 3" xfId="9407"/>
    <cellStyle name="표준 61 10 4 2 3 2" xfId="19624"/>
    <cellStyle name="표준 61 10 4 2 4" xfId="11787"/>
    <cellStyle name="표준 61 10 4 2 5" xfId="23246"/>
    <cellStyle name="표준 61 10 4 3" xfId="7481"/>
    <cellStyle name="표준 61 10 4 3 2" xfId="20524"/>
    <cellStyle name="표준 61 10 4 4" xfId="9406"/>
    <cellStyle name="표준 61 10 4 4 2" xfId="18763"/>
    <cellStyle name="표준 61 10 4 5" xfId="10926"/>
    <cellStyle name="표준 61 10 4 6" xfId="22385"/>
    <cellStyle name="표준 61 10 5" xfId="6046"/>
    <cellStyle name="표준 61 10 5 2" xfId="7768"/>
    <cellStyle name="표준 61 10 5 2 2" xfId="20811"/>
    <cellStyle name="표준 61 10 5 3" xfId="9408"/>
    <cellStyle name="표준 61 10 5 3 2" xfId="19050"/>
    <cellStyle name="표준 61 10 5 4" xfId="11213"/>
    <cellStyle name="표준 61 10 5 5" xfId="22672"/>
    <cellStyle name="표준 61 10 6" xfId="6907"/>
    <cellStyle name="표준 61 10 6 2" xfId="19950"/>
    <cellStyle name="표준 61 10 6 3" xfId="17751"/>
    <cellStyle name="표준 61 10 7" xfId="9397"/>
    <cellStyle name="표준 61 10 7 2" xfId="18190"/>
    <cellStyle name="표준 61 10 8" xfId="10352"/>
    <cellStyle name="표준 61 10 9" xfId="21811"/>
    <cellStyle name="표준 61 11" xfId="4323"/>
    <cellStyle name="표준 61 11 2" xfId="4431"/>
    <cellStyle name="표준 61 11 2 2" xfId="5583"/>
    <cellStyle name="표준 61 11 2 2 2" xfId="6445"/>
    <cellStyle name="표준 61 11 2 2 2 2" xfId="8167"/>
    <cellStyle name="표준 61 11 2 2 2 2 2" xfId="21210"/>
    <cellStyle name="표준 61 11 2 2 2 3" xfId="9412"/>
    <cellStyle name="표준 61 11 2 2 2 3 2" xfId="19449"/>
    <cellStyle name="표준 61 11 2 2 2 4" xfId="11612"/>
    <cellStyle name="표준 61 11 2 2 2 5" xfId="23071"/>
    <cellStyle name="표준 61 11 2 2 3" xfId="7306"/>
    <cellStyle name="표준 61 11 2 2 3 2" xfId="20349"/>
    <cellStyle name="표준 61 11 2 2 4" xfId="9411"/>
    <cellStyle name="표준 61 11 2 2 4 2" xfId="18588"/>
    <cellStyle name="표준 61 11 2 2 5" xfId="10751"/>
    <cellStyle name="표준 61 11 2 2 6" xfId="22210"/>
    <cellStyle name="표준 61 11 2 3" xfId="5871"/>
    <cellStyle name="표준 61 11 2 3 2" xfId="6732"/>
    <cellStyle name="표준 61 11 2 3 2 2" xfId="8454"/>
    <cellStyle name="표준 61 11 2 3 2 2 2" xfId="21497"/>
    <cellStyle name="표준 61 11 2 3 2 3" xfId="9414"/>
    <cellStyle name="표준 61 11 2 3 2 3 2" xfId="19736"/>
    <cellStyle name="표준 61 11 2 3 2 4" xfId="11899"/>
    <cellStyle name="표준 61 11 2 3 2 5" xfId="23358"/>
    <cellStyle name="표준 61 11 2 3 3" xfId="7593"/>
    <cellStyle name="표준 61 11 2 3 3 2" xfId="20636"/>
    <cellStyle name="표준 61 11 2 3 4" xfId="9413"/>
    <cellStyle name="표준 61 11 2 3 4 2" xfId="18875"/>
    <cellStyle name="표준 61 11 2 3 5" xfId="11038"/>
    <cellStyle name="표준 61 11 2 3 6" xfId="22497"/>
    <cellStyle name="표준 61 11 2 4" xfId="6158"/>
    <cellStyle name="표준 61 11 2 4 2" xfId="7880"/>
    <cellStyle name="표준 61 11 2 4 2 2" xfId="20923"/>
    <cellStyle name="표준 61 11 2 4 3" xfId="9415"/>
    <cellStyle name="표준 61 11 2 4 3 2" xfId="19162"/>
    <cellStyle name="표준 61 11 2 4 4" xfId="11325"/>
    <cellStyle name="표준 61 11 2 4 5" xfId="22784"/>
    <cellStyle name="표준 61 11 2 5" xfId="7019"/>
    <cellStyle name="표준 61 11 2 5 2" xfId="20062"/>
    <cellStyle name="표준 61 11 2 6" xfId="9410"/>
    <cellStyle name="표준 61 11 2 6 2" xfId="18301"/>
    <cellStyle name="표준 61 11 2 7" xfId="10464"/>
    <cellStyle name="표준 61 11 2 8" xfId="21923"/>
    <cellStyle name="표준 61 11 3" xfId="5475"/>
    <cellStyle name="표준 61 11 3 2" xfId="6337"/>
    <cellStyle name="표준 61 11 3 2 2" xfId="8059"/>
    <cellStyle name="표준 61 11 3 2 2 2" xfId="21102"/>
    <cellStyle name="표준 61 11 3 2 2 3" xfId="17752"/>
    <cellStyle name="표준 61 11 3 2 3" xfId="9417"/>
    <cellStyle name="표준 61 11 3 2 3 2" xfId="19341"/>
    <cellStyle name="표준 61 11 3 2 4" xfId="11504"/>
    <cellStyle name="표준 61 11 3 2 5" xfId="22963"/>
    <cellStyle name="표준 61 11 3 3" xfId="7198"/>
    <cellStyle name="표준 61 11 3 3 2" xfId="20241"/>
    <cellStyle name="표준 61 11 3 3 3" xfId="17753"/>
    <cellStyle name="표준 61 11 3 4" xfId="9416"/>
    <cellStyle name="표준 61 11 3 4 2" xfId="18480"/>
    <cellStyle name="표준 61 11 3 5" xfId="10643"/>
    <cellStyle name="표준 61 11 3 6" xfId="22102"/>
    <cellStyle name="표준 61 11 4" xfId="5763"/>
    <cellStyle name="표준 61 11 4 2" xfId="6624"/>
    <cellStyle name="표준 61 11 4 2 2" xfId="8346"/>
    <cellStyle name="표준 61 11 4 2 2 2" xfId="21389"/>
    <cellStyle name="표준 61 11 4 2 3" xfId="9419"/>
    <cellStyle name="표준 61 11 4 2 3 2" xfId="19628"/>
    <cellStyle name="표준 61 11 4 2 4" xfId="11791"/>
    <cellStyle name="표준 61 11 4 2 5" xfId="23250"/>
    <cellStyle name="표준 61 11 4 3" xfId="7485"/>
    <cellStyle name="표준 61 11 4 3 2" xfId="20528"/>
    <cellStyle name="표준 61 11 4 4" xfId="9418"/>
    <cellStyle name="표준 61 11 4 4 2" xfId="18767"/>
    <cellStyle name="표준 61 11 4 5" xfId="10930"/>
    <cellStyle name="표준 61 11 4 6" xfId="22389"/>
    <cellStyle name="표준 61 11 5" xfId="6050"/>
    <cellStyle name="표준 61 11 5 2" xfId="7772"/>
    <cellStyle name="표준 61 11 5 2 2" xfId="20815"/>
    <cellStyle name="표준 61 11 5 3" xfId="9420"/>
    <cellStyle name="표준 61 11 5 3 2" xfId="19054"/>
    <cellStyle name="표준 61 11 5 4" xfId="11217"/>
    <cellStyle name="표준 61 11 5 5" xfId="22676"/>
    <cellStyle name="표준 61 11 6" xfId="6911"/>
    <cellStyle name="표준 61 11 6 2" xfId="19954"/>
    <cellStyle name="표준 61 11 6 3" xfId="17754"/>
    <cellStyle name="표준 61 11 7" xfId="9409"/>
    <cellStyle name="표준 61 11 7 2" xfId="18194"/>
    <cellStyle name="표준 61 11 8" xfId="10356"/>
    <cellStyle name="표준 61 11 9" xfId="21815"/>
    <cellStyle name="표준 61 12" xfId="4412"/>
    <cellStyle name="표준 61 12 2" xfId="5564"/>
    <cellStyle name="표준 61 12 2 2" xfId="6426"/>
    <cellStyle name="표준 61 12 2 2 2" xfId="8148"/>
    <cellStyle name="표준 61 12 2 2 2 2" xfId="21191"/>
    <cellStyle name="표준 61 12 2 2 3" xfId="9423"/>
    <cellStyle name="표준 61 12 2 2 3 2" xfId="19430"/>
    <cellStyle name="표준 61 12 2 2 4" xfId="11593"/>
    <cellStyle name="표준 61 12 2 2 5" xfId="23052"/>
    <cellStyle name="표준 61 12 2 3" xfId="7287"/>
    <cellStyle name="표준 61 12 2 3 2" xfId="20330"/>
    <cellStyle name="표준 61 12 2 4" xfId="9422"/>
    <cellStyle name="표준 61 12 2 4 2" xfId="18569"/>
    <cellStyle name="표준 61 12 2 5" xfId="10732"/>
    <cellStyle name="표준 61 12 2 6" xfId="22191"/>
    <cellStyle name="표준 61 12 3" xfId="5852"/>
    <cellStyle name="표준 61 12 3 2" xfId="6713"/>
    <cellStyle name="표준 61 12 3 2 2" xfId="8435"/>
    <cellStyle name="표준 61 12 3 2 2 2" xfId="21478"/>
    <cellStyle name="표준 61 12 3 2 3" xfId="9425"/>
    <cellStyle name="표준 61 12 3 2 3 2" xfId="19717"/>
    <cellStyle name="표준 61 12 3 2 4" xfId="11880"/>
    <cellStyle name="표준 61 12 3 2 5" xfId="23339"/>
    <cellStyle name="표준 61 12 3 3" xfId="7574"/>
    <cellStyle name="표준 61 12 3 3 2" xfId="20617"/>
    <cellStyle name="표준 61 12 3 4" xfId="9424"/>
    <cellStyle name="표준 61 12 3 4 2" xfId="18856"/>
    <cellStyle name="표준 61 12 3 5" xfId="11019"/>
    <cellStyle name="표준 61 12 3 6" xfId="22478"/>
    <cellStyle name="표준 61 12 4" xfId="6139"/>
    <cellStyle name="표준 61 12 4 2" xfId="7861"/>
    <cellStyle name="표준 61 12 4 2 2" xfId="20904"/>
    <cellStyle name="표준 61 12 4 3" xfId="9426"/>
    <cellStyle name="표준 61 12 4 3 2" xfId="19143"/>
    <cellStyle name="표준 61 12 4 4" xfId="11306"/>
    <cellStyle name="표준 61 12 4 5" xfId="22765"/>
    <cellStyle name="표준 61 12 5" xfId="7000"/>
    <cellStyle name="표준 61 12 5 2" xfId="20043"/>
    <cellStyle name="표준 61 12 5 3" xfId="17755"/>
    <cellStyle name="표준 61 12 6" xfId="9421"/>
    <cellStyle name="표준 61 12 6 2" xfId="17756"/>
    <cellStyle name="표준 61 12 7" xfId="18282"/>
    <cellStyle name="표준 61 12 8" xfId="10445"/>
    <cellStyle name="표준 61 12 9" xfId="21904"/>
    <cellStyle name="표준 61 13" xfId="5456"/>
    <cellStyle name="표준 61 13 2" xfId="6318"/>
    <cellStyle name="표준 61 13 2 2" xfId="8040"/>
    <cellStyle name="표준 61 13 2 2 2" xfId="21083"/>
    <cellStyle name="표준 61 13 2 2 3" xfId="17757"/>
    <cellStyle name="표준 61 13 2 3" xfId="9428"/>
    <cellStyle name="표준 61 13 2 3 2" xfId="19322"/>
    <cellStyle name="표준 61 13 2 4" xfId="11485"/>
    <cellStyle name="표준 61 13 2 5" xfId="22944"/>
    <cellStyle name="표준 61 13 3" xfId="7179"/>
    <cellStyle name="표준 61 13 3 2" xfId="20222"/>
    <cellStyle name="표준 61 13 3 3" xfId="17758"/>
    <cellStyle name="표준 61 13 4" xfId="9427"/>
    <cellStyle name="표준 61 13 4 2" xfId="18461"/>
    <cellStyle name="표준 61 13 5" xfId="10624"/>
    <cellStyle name="표준 61 13 6" xfId="22083"/>
    <cellStyle name="표준 61 14" xfId="5744"/>
    <cellStyle name="표준 61 14 2" xfId="6605"/>
    <cellStyle name="표준 61 14 2 2" xfId="8327"/>
    <cellStyle name="표준 61 14 2 2 2" xfId="21370"/>
    <cellStyle name="표준 61 14 2 3" xfId="9430"/>
    <cellStyle name="표준 61 14 2 3 2" xfId="19609"/>
    <cellStyle name="표준 61 14 2 4" xfId="11772"/>
    <cellStyle name="표준 61 14 2 5" xfId="23231"/>
    <cellStyle name="표준 61 14 3" xfId="7466"/>
    <cellStyle name="표준 61 14 3 2" xfId="20509"/>
    <cellStyle name="표준 61 14 4" xfId="9429"/>
    <cellStyle name="표준 61 14 4 2" xfId="18748"/>
    <cellStyle name="표준 61 14 5" xfId="10911"/>
    <cellStyle name="표준 61 14 6" xfId="22370"/>
    <cellStyle name="표준 61 15" xfId="6031"/>
    <cellStyle name="표준 61 15 2" xfId="7753"/>
    <cellStyle name="표준 61 15 2 2" xfId="20796"/>
    <cellStyle name="표준 61 15 3" xfId="9431"/>
    <cellStyle name="표준 61 15 3 2" xfId="19035"/>
    <cellStyle name="표준 61 15 4" xfId="11198"/>
    <cellStyle name="표준 61 15 5" xfId="22657"/>
    <cellStyle name="표준 61 16" xfId="6892"/>
    <cellStyle name="표준 61 16 2" xfId="19935"/>
    <cellStyle name="표준 61 16 3" xfId="17759"/>
    <cellStyle name="표준 61 17" xfId="9396"/>
    <cellStyle name="표준 61 17 2" xfId="17760"/>
    <cellStyle name="표준 61 18" xfId="17761"/>
    <cellStyle name="표준 61 19" xfId="18176"/>
    <cellStyle name="표준 61 2" xfId="4246"/>
    <cellStyle name="표준 61 2 2" xfId="17762"/>
    <cellStyle name="표준 61 20" xfId="10337"/>
    <cellStyle name="표준 61 21" xfId="21796"/>
    <cellStyle name="표준 61 3" xfId="4371"/>
    <cellStyle name="표준 61 3 10" xfId="21863"/>
    <cellStyle name="표준 61 3 2" xfId="4479"/>
    <cellStyle name="표준 61 3 2 2" xfId="5631"/>
    <cellStyle name="표준 61 3 2 2 2" xfId="6493"/>
    <cellStyle name="표준 61 3 2 2 2 2" xfId="8215"/>
    <cellStyle name="표준 61 3 2 2 2 2 2" xfId="21258"/>
    <cellStyle name="표준 61 3 2 2 2 3" xfId="9435"/>
    <cellStyle name="표준 61 3 2 2 2 3 2" xfId="19497"/>
    <cellStyle name="표준 61 3 2 2 2 4" xfId="11660"/>
    <cellStyle name="표준 61 3 2 2 2 5" xfId="23119"/>
    <cellStyle name="표준 61 3 2 2 3" xfId="7354"/>
    <cellStyle name="표준 61 3 2 2 3 2" xfId="20397"/>
    <cellStyle name="표준 61 3 2 2 4" xfId="9434"/>
    <cellStyle name="표준 61 3 2 2 4 2" xfId="18636"/>
    <cellStyle name="표준 61 3 2 2 5" xfId="10799"/>
    <cellStyle name="표준 61 3 2 2 6" xfId="22258"/>
    <cellStyle name="표준 61 3 2 3" xfId="5919"/>
    <cellStyle name="표준 61 3 2 3 2" xfId="6780"/>
    <cellStyle name="표준 61 3 2 3 2 2" xfId="8502"/>
    <cellStyle name="표준 61 3 2 3 2 2 2" xfId="21545"/>
    <cellStyle name="표준 61 3 2 3 2 3" xfId="9437"/>
    <cellStyle name="표준 61 3 2 3 2 3 2" xfId="19784"/>
    <cellStyle name="표준 61 3 2 3 2 4" xfId="11947"/>
    <cellStyle name="표준 61 3 2 3 2 5" xfId="23406"/>
    <cellStyle name="표준 61 3 2 3 3" xfId="7641"/>
    <cellStyle name="표준 61 3 2 3 3 2" xfId="20684"/>
    <cellStyle name="표준 61 3 2 3 4" xfId="9436"/>
    <cellStyle name="표준 61 3 2 3 4 2" xfId="18923"/>
    <cellStyle name="표준 61 3 2 3 5" xfId="11086"/>
    <cellStyle name="표준 61 3 2 3 6" xfId="22545"/>
    <cellStyle name="표준 61 3 2 4" xfId="6206"/>
    <cellStyle name="표준 61 3 2 4 2" xfId="7928"/>
    <cellStyle name="표준 61 3 2 4 2 2" xfId="20971"/>
    <cellStyle name="표준 61 3 2 4 3" xfId="9438"/>
    <cellStyle name="표준 61 3 2 4 3 2" xfId="19210"/>
    <cellStyle name="표준 61 3 2 4 4" xfId="11373"/>
    <cellStyle name="표준 61 3 2 4 5" xfId="22832"/>
    <cellStyle name="표준 61 3 2 5" xfId="7067"/>
    <cellStyle name="표준 61 3 2 5 2" xfId="20110"/>
    <cellStyle name="표준 61 3 2 5 3" xfId="17763"/>
    <cellStyle name="표준 61 3 2 6" xfId="9433"/>
    <cellStyle name="표준 61 3 2 6 2" xfId="17764"/>
    <cellStyle name="표준 61 3 2 7" xfId="18349"/>
    <cellStyle name="표준 61 3 2 8" xfId="10512"/>
    <cellStyle name="표준 61 3 2 9" xfId="21971"/>
    <cellStyle name="표준 61 3 3" xfId="5523"/>
    <cellStyle name="표준 61 3 3 2" xfId="6385"/>
    <cellStyle name="표준 61 3 3 2 2" xfId="8107"/>
    <cellStyle name="표준 61 3 3 2 2 2" xfId="21150"/>
    <cellStyle name="표준 61 3 3 2 2 3" xfId="17765"/>
    <cellStyle name="표준 61 3 3 2 3" xfId="9440"/>
    <cellStyle name="표준 61 3 3 2 3 2" xfId="19389"/>
    <cellStyle name="표준 61 3 3 2 4" xfId="11552"/>
    <cellStyle name="표준 61 3 3 2 5" xfId="23011"/>
    <cellStyle name="표준 61 3 3 3" xfId="7246"/>
    <cellStyle name="표준 61 3 3 3 2" xfId="20289"/>
    <cellStyle name="표준 61 3 3 3 3" xfId="17766"/>
    <cellStyle name="표준 61 3 3 4" xfId="9439"/>
    <cellStyle name="표준 61 3 3 4 2" xfId="18528"/>
    <cellStyle name="표준 61 3 3 5" xfId="10691"/>
    <cellStyle name="표준 61 3 3 6" xfId="22150"/>
    <cellStyle name="표준 61 3 4" xfId="5811"/>
    <cellStyle name="표준 61 3 4 2" xfId="6672"/>
    <cellStyle name="표준 61 3 4 2 2" xfId="8394"/>
    <cellStyle name="표준 61 3 4 2 2 2" xfId="21437"/>
    <cellStyle name="표준 61 3 4 2 3" xfId="9442"/>
    <cellStyle name="표준 61 3 4 2 3 2" xfId="19676"/>
    <cellStyle name="표준 61 3 4 2 4" xfId="11839"/>
    <cellStyle name="표준 61 3 4 2 5" xfId="23298"/>
    <cellStyle name="표준 61 3 4 3" xfId="7533"/>
    <cellStyle name="표준 61 3 4 3 2" xfId="20576"/>
    <cellStyle name="표준 61 3 4 4" xfId="9441"/>
    <cellStyle name="표준 61 3 4 4 2" xfId="18815"/>
    <cellStyle name="표준 61 3 4 5" xfId="10978"/>
    <cellStyle name="표준 61 3 4 6" xfId="22437"/>
    <cellStyle name="표준 61 3 5" xfId="6098"/>
    <cellStyle name="표준 61 3 5 2" xfId="7820"/>
    <cellStyle name="표준 61 3 5 2 2" xfId="20863"/>
    <cellStyle name="표준 61 3 5 3" xfId="9443"/>
    <cellStyle name="표준 61 3 5 3 2" xfId="19102"/>
    <cellStyle name="표준 61 3 5 4" xfId="11265"/>
    <cellStyle name="표준 61 3 5 5" xfId="22724"/>
    <cellStyle name="표준 61 3 6" xfId="6959"/>
    <cellStyle name="표준 61 3 6 2" xfId="20002"/>
    <cellStyle name="표준 61 3 6 3" xfId="17767"/>
    <cellStyle name="표준 61 3 7" xfId="9432"/>
    <cellStyle name="표준 61 3 7 2" xfId="17768"/>
    <cellStyle name="표준 61 3 8" xfId="18242"/>
    <cellStyle name="표준 61 3 9" xfId="10404"/>
    <cellStyle name="표준 61 4" xfId="4346"/>
    <cellStyle name="표준 61 4 10" xfId="21838"/>
    <cellStyle name="표준 61 4 2" xfId="4454"/>
    <cellStyle name="표준 61 4 2 2" xfId="5606"/>
    <cellStyle name="표준 61 4 2 2 2" xfId="6468"/>
    <cellStyle name="표준 61 4 2 2 2 2" xfId="8190"/>
    <cellStyle name="표준 61 4 2 2 2 2 2" xfId="21233"/>
    <cellStyle name="표준 61 4 2 2 2 3" xfId="9447"/>
    <cellStyle name="표준 61 4 2 2 2 3 2" xfId="19472"/>
    <cellStyle name="표준 61 4 2 2 2 4" xfId="11635"/>
    <cellStyle name="표준 61 4 2 2 2 5" xfId="23094"/>
    <cellStyle name="표준 61 4 2 2 3" xfId="7329"/>
    <cellStyle name="표준 61 4 2 2 3 2" xfId="20372"/>
    <cellStyle name="표준 61 4 2 2 4" xfId="9446"/>
    <cellStyle name="표준 61 4 2 2 4 2" xfId="18611"/>
    <cellStyle name="표준 61 4 2 2 5" xfId="10774"/>
    <cellStyle name="표준 61 4 2 2 6" xfId="22233"/>
    <cellStyle name="표준 61 4 2 3" xfId="5894"/>
    <cellStyle name="표준 61 4 2 3 2" xfId="6755"/>
    <cellStyle name="표준 61 4 2 3 2 2" xfId="8477"/>
    <cellStyle name="표준 61 4 2 3 2 2 2" xfId="21520"/>
    <cellStyle name="표준 61 4 2 3 2 3" xfId="9449"/>
    <cellStyle name="표준 61 4 2 3 2 3 2" xfId="19759"/>
    <cellStyle name="표준 61 4 2 3 2 4" xfId="11922"/>
    <cellStyle name="표준 61 4 2 3 2 5" xfId="23381"/>
    <cellStyle name="표준 61 4 2 3 3" xfId="7616"/>
    <cellStyle name="표준 61 4 2 3 3 2" xfId="20659"/>
    <cellStyle name="표준 61 4 2 3 4" xfId="9448"/>
    <cellStyle name="표준 61 4 2 3 4 2" xfId="18898"/>
    <cellStyle name="표준 61 4 2 3 5" xfId="11061"/>
    <cellStyle name="표준 61 4 2 3 6" xfId="22520"/>
    <cellStyle name="표준 61 4 2 4" xfId="6181"/>
    <cellStyle name="표준 61 4 2 4 2" xfId="7903"/>
    <cellStyle name="표준 61 4 2 4 2 2" xfId="20946"/>
    <cellStyle name="표준 61 4 2 4 3" xfId="9450"/>
    <cellStyle name="표준 61 4 2 4 3 2" xfId="19185"/>
    <cellStyle name="표준 61 4 2 4 4" xfId="11348"/>
    <cellStyle name="표준 61 4 2 4 5" xfId="22807"/>
    <cellStyle name="표준 61 4 2 5" xfId="7042"/>
    <cellStyle name="표준 61 4 2 5 2" xfId="20085"/>
    <cellStyle name="표준 61 4 2 5 3" xfId="17769"/>
    <cellStyle name="표준 61 4 2 6" xfId="9445"/>
    <cellStyle name="표준 61 4 2 6 2" xfId="17770"/>
    <cellStyle name="표준 61 4 2 7" xfId="18324"/>
    <cellStyle name="표준 61 4 2 8" xfId="10487"/>
    <cellStyle name="표준 61 4 2 9" xfId="21946"/>
    <cellStyle name="표준 61 4 3" xfId="5498"/>
    <cellStyle name="표준 61 4 3 2" xfId="6360"/>
    <cellStyle name="표준 61 4 3 2 2" xfId="8082"/>
    <cellStyle name="표준 61 4 3 2 2 2" xfId="21125"/>
    <cellStyle name="표준 61 4 3 2 2 3" xfId="17771"/>
    <cellStyle name="표준 61 4 3 2 3" xfId="9452"/>
    <cellStyle name="표준 61 4 3 2 3 2" xfId="19364"/>
    <cellStyle name="표준 61 4 3 2 4" xfId="11527"/>
    <cellStyle name="표준 61 4 3 2 5" xfId="22986"/>
    <cellStyle name="표준 61 4 3 3" xfId="7221"/>
    <cellStyle name="표준 61 4 3 3 2" xfId="20264"/>
    <cellStyle name="표준 61 4 3 3 3" xfId="17772"/>
    <cellStyle name="표준 61 4 3 4" xfId="9451"/>
    <cellStyle name="표준 61 4 3 4 2" xfId="18503"/>
    <cellStyle name="표준 61 4 3 5" xfId="10666"/>
    <cellStyle name="표준 61 4 3 6" xfId="22125"/>
    <cellStyle name="표준 61 4 4" xfId="5786"/>
    <cellStyle name="표준 61 4 4 2" xfId="6647"/>
    <cellStyle name="표준 61 4 4 2 2" xfId="8369"/>
    <cellStyle name="표준 61 4 4 2 2 2" xfId="21412"/>
    <cellStyle name="표준 61 4 4 2 3" xfId="9454"/>
    <cellStyle name="표준 61 4 4 2 3 2" xfId="19651"/>
    <cellStyle name="표준 61 4 4 2 4" xfId="11814"/>
    <cellStyle name="표준 61 4 4 2 5" xfId="23273"/>
    <cellStyle name="표준 61 4 4 3" xfId="7508"/>
    <cellStyle name="표준 61 4 4 3 2" xfId="20551"/>
    <cellStyle name="표준 61 4 4 4" xfId="9453"/>
    <cellStyle name="표준 61 4 4 4 2" xfId="18790"/>
    <cellStyle name="표준 61 4 4 5" xfId="10953"/>
    <cellStyle name="표준 61 4 4 6" xfId="22412"/>
    <cellStyle name="표준 61 4 5" xfId="6073"/>
    <cellStyle name="표준 61 4 5 2" xfId="7795"/>
    <cellStyle name="표준 61 4 5 2 2" xfId="20838"/>
    <cellStyle name="표준 61 4 5 3" xfId="9455"/>
    <cellStyle name="표준 61 4 5 3 2" xfId="19077"/>
    <cellStyle name="표준 61 4 5 4" xfId="11240"/>
    <cellStyle name="표준 61 4 5 5" xfId="22699"/>
    <cellStyle name="표준 61 4 6" xfId="6934"/>
    <cellStyle name="표준 61 4 6 2" xfId="19977"/>
    <cellStyle name="표준 61 4 6 3" xfId="17773"/>
    <cellStyle name="표준 61 4 7" xfId="9444"/>
    <cellStyle name="표준 61 4 7 2" xfId="17774"/>
    <cellStyle name="표준 61 4 8" xfId="18217"/>
    <cellStyle name="표준 61 4 9" xfId="10379"/>
    <cellStyle name="표준 61 5" xfId="4332"/>
    <cellStyle name="표준 61 5 2" xfId="4440"/>
    <cellStyle name="표준 61 5 2 2" xfId="5592"/>
    <cellStyle name="표준 61 5 2 2 2" xfId="6454"/>
    <cellStyle name="표준 61 5 2 2 2 2" xfId="8176"/>
    <cellStyle name="표준 61 5 2 2 2 2 2" xfId="21219"/>
    <cellStyle name="표준 61 5 2 2 2 3" xfId="9459"/>
    <cellStyle name="표준 61 5 2 2 2 3 2" xfId="19458"/>
    <cellStyle name="표준 61 5 2 2 2 4" xfId="11621"/>
    <cellStyle name="표준 61 5 2 2 2 5" xfId="23080"/>
    <cellStyle name="표준 61 5 2 2 3" xfId="7315"/>
    <cellStyle name="표준 61 5 2 2 3 2" xfId="20358"/>
    <cellStyle name="표준 61 5 2 2 4" xfId="9458"/>
    <cellStyle name="표준 61 5 2 2 4 2" xfId="18597"/>
    <cellStyle name="표준 61 5 2 2 5" xfId="10760"/>
    <cellStyle name="표준 61 5 2 2 6" xfId="22219"/>
    <cellStyle name="표준 61 5 2 3" xfId="5880"/>
    <cellStyle name="표준 61 5 2 3 2" xfId="6741"/>
    <cellStyle name="표준 61 5 2 3 2 2" xfId="8463"/>
    <cellStyle name="표준 61 5 2 3 2 2 2" xfId="21506"/>
    <cellStyle name="표준 61 5 2 3 2 3" xfId="9461"/>
    <cellStyle name="표준 61 5 2 3 2 3 2" xfId="19745"/>
    <cellStyle name="표준 61 5 2 3 2 4" xfId="11908"/>
    <cellStyle name="표준 61 5 2 3 2 5" xfId="23367"/>
    <cellStyle name="표준 61 5 2 3 3" xfId="7602"/>
    <cellStyle name="표준 61 5 2 3 3 2" xfId="20645"/>
    <cellStyle name="표준 61 5 2 3 4" xfId="9460"/>
    <cellStyle name="표준 61 5 2 3 4 2" xfId="18884"/>
    <cellStyle name="표준 61 5 2 3 5" xfId="11047"/>
    <cellStyle name="표준 61 5 2 3 6" xfId="22506"/>
    <cellStyle name="표준 61 5 2 4" xfId="6167"/>
    <cellStyle name="표준 61 5 2 4 2" xfId="7889"/>
    <cellStyle name="표준 61 5 2 4 2 2" xfId="20932"/>
    <cellStyle name="표준 61 5 2 4 3" xfId="9462"/>
    <cellStyle name="표준 61 5 2 4 3 2" xfId="19171"/>
    <cellStyle name="표준 61 5 2 4 4" xfId="11334"/>
    <cellStyle name="표준 61 5 2 4 5" xfId="22793"/>
    <cellStyle name="표준 61 5 2 5" xfId="7028"/>
    <cellStyle name="표준 61 5 2 5 2" xfId="20071"/>
    <cellStyle name="표준 61 5 2 6" xfId="9457"/>
    <cellStyle name="표준 61 5 2 6 2" xfId="18310"/>
    <cellStyle name="표준 61 5 2 7" xfId="10473"/>
    <cellStyle name="표준 61 5 2 8" xfId="21932"/>
    <cellStyle name="표준 61 5 3" xfId="5484"/>
    <cellStyle name="표준 61 5 3 2" xfId="6346"/>
    <cellStyle name="표준 61 5 3 2 2" xfId="8068"/>
    <cellStyle name="표준 61 5 3 2 2 2" xfId="21111"/>
    <cellStyle name="표준 61 5 3 2 2 3" xfId="17775"/>
    <cellStyle name="표준 61 5 3 2 3" xfId="9464"/>
    <cellStyle name="표준 61 5 3 2 3 2" xfId="19350"/>
    <cellStyle name="표준 61 5 3 2 4" xfId="11513"/>
    <cellStyle name="표준 61 5 3 2 5" xfId="22972"/>
    <cellStyle name="표준 61 5 3 3" xfId="7207"/>
    <cellStyle name="표준 61 5 3 3 2" xfId="20250"/>
    <cellStyle name="표준 61 5 3 3 3" xfId="17776"/>
    <cellStyle name="표준 61 5 3 4" xfId="9463"/>
    <cellStyle name="표준 61 5 3 4 2" xfId="18489"/>
    <cellStyle name="표준 61 5 3 5" xfId="10652"/>
    <cellStyle name="표준 61 5 3 6" xfId="22111"/>
    <cellStyle name="표준 61 5 4" xfId="5772"/>
    <cellStyle name="표준 61 5 4 2" xfId="6633"/>
    <cellStyle name="표준 61 5 4 2 2" xfId="8355"/>
    <cellStyle name="표준 61 5 4 2 2 2" xfId="21398"/>
    <cellStyle name="표준 61 5 4 2 3" xfId="9466"/>
    <cellStyle name="표준 61 5 4 2 3 2" xfId="19637"/>
    <cellStyle name="표준 61 5 4 2 4" xfId="11800"/>
    <cellStyle name="표준 61 5 4 2 5" xfId="23259"/>
    <cellStyle name="표준 61 5 4 3" xfId="7494"/>
    <cellStyle name="표준 61 5 4 3 2" xfId="20537"/>
    <cellStyle name="표준 61 5 4 4" xfId="9465"/>
    <cellStyle name="표준 61 5 4 4 2" xfId="18776"/>
    <cellStyle name="표준 61 5 4 5" xfId="10939"/>
    <cellStyle name="표준 61 5 4 6" xfId="22398"/>
    <cellStyle name="표준 61 5 5" xfId="6059"/>
    <cellStyle name="표준 61 5 5 2" xfId="7781"/>
    <cellStyle name="표준 61 5 5 2 2" xfId="20824"/>
    <cellStyle name="표준 61 5 5 3" xfId="9467"/>
    <cellStyle name="표준 61 5 5 3 2" xfId="19063"/>
    <cellStyle name="표준 61 5 5 4" xfId="11226"/>
    <cellStyle name="표준 61 5 5 5" xfId="22685"/>
    <cellStyle name="표준 61 5 6" xfId="6920"/>
    <cellStyle name="표준 61 5 6 2" xfId="19963"/>
    <cellStyle name="표준 61 5 6 3" xfId="17777"/>
    <cellStyle name="표준 61 5 7" xfId="9456"/>
    <cellStyle name="표준 61 5 7 2" xfId="18203"/>
    <cellStyle name="표준 61 5 8" xfId="10365"/>
    <cellStyle name="표준 61 5 9" xfId="21824"/>
    <cellStyle name="표준 61 6" xfId="4369"/>
    <cellStyle name="표준 61 6 2" xfId="4477"/>
    <cellStyle name="표준 61 6 2 2" xfId="5629"/>
    <cellStyle name="표준 61 6 2 2 2" xfId="6491"/>
    <cellStyle name="표준 61 6 2 2 2 2" xfId="8213"/>
    <cellStyle name="표준 61 6 2 2 2 2 2" xfId="21256"/>
    <cellStyle name="표준 61 6 2 2 2 3" xfId="9471"/>
    <cellStyle name="표준 61 6 2 2 2 3 2" xfId="19495"/>
    <cellStyle name="표준 61 6 2 2 2 4" xfId="11658"/>
    <cellStyle name="표준 61 6 2 2 2 5" xfId="23117"/>
    <cellStyle name="표준 61 6 2 2 3" xfId="7352"/>
    <cellStyle name="표준 61 6 2 2 3 2" xfId="20395"/>
    <cellStyle name="표준 61 6 2 2 4" xfId="9470"/>
    <cellStyle name="표준 61 6 2 2 4 2" xfId="18634"/>
    <cellStyle name="표준 61 6 2 2 5" xfId="10797"/>
    <cellStyle name="표준 61 6 2 2 6" xfId="22256"/>
    <cellStyle name="표준 61 6 2 3" xfId="5917"/>
    <cellStyle name="표준 61 6 2 3 2" xfId="6778"/>
    <cellStyle name="표준 61 6 2 3 2 2" xfId="8500"/>
    <cellStyle name="표준 61 6 2 3 2 2 2" xfId="21543"/>
    <cellStyle name="표준 61 6 2 3 2 3" xfId="9473"/>
    <cellStyle name="표준 61 6 2 3 2 3 2" xfId="19782"/>
    <cellStyle name="표준 61 6 2 3 2 4" xfId="11945"/>
    <cellStyle name="표준 61 6 2 3 2 5" xfId="23404"/>
    <cellStyle name="표준 61 6 2 3 3" xfId="7639"/>
    <cellStyle name="표준 61 6 2 3 3 2" xfId="20682"/>
    <cellStyle name="표준 61 6 2 3 4" xfId="9472"/>
    <cellStyle name="표준 61 6 2 3 4 2" xfId="18921"/>
    <cellStyle name="표준 61 6 2 3 5" xfId="11084"/>
    <cellStyle name="표준 61 6 2 3 6" xfId="22543"/>
    <cellStyle name="표준 61 6 2 4" xfId="6204"/>
    <cellStyle name="표준 61 6 2 4 2" xfId="7926"/>
    <cellStyle name="표준 61 6 2 4 2 2" xfId="20969"/>
    <cellStyle name="표준 61 6 2 4 3" xfId="9474"/>
    <cellStyle name="표준 61 6 2 4 3 2" xfId="19208"/>
    <cellStyle name="표준 61 6 2 4 4" xfId="11371"/>
    <cellStyle name="표준 61 6 2 4 5" xfId="22830"/>
    <cellStyle name="표준 61 6 2 5" xfId="7065"/>
    <cellStyle name="표준 61 6 2 5 2" xfId="20108"/>
    <cellStyle name="표준 61 6 2 6" xfId="9469"/>
    <cellStyle name="표준 61 6 2 6 2" xfId="18347"/>
    <cellStyle name="표준 61 6 2 7" xfId="10510"/>
    <cellStyle name="표준 61 6 2 8" xfId="21969"/>
    <cellStyle name="표준 61 6 3" xfId="5521"/>
    <cellStyle name="표준 61 6 3 2" xfId="6383"/>
    <cellStyle name="표준 61 6 3 2 2" xfId="8105"/>
    <cellStyle name="표준 61 6 3 2 2 2" xfId="21148"/>
    <cellStyle name="표준 61 6 3 2 2 3" xfId="17778"/>
    <cellStyle name="표준 61 6 3 2 3" xfId="9476"/>
    <cellStyle name="표준 61 6 3 2 3 2" xfId="19387"/>
    <cellStyle name="표준 61 6 3 2 4" xfId="11550"/>
    <cellStyle name="표준 61 6 3 2 5" xfId="23009"/>
    <cellStyle name="표준 61 6 3 3" xfId="7244"/>
    <cellStyle name="표준 61 6 3 3 2" xfId="20287"/>
    <cellStyle name="표준 61 6 3 3 3" xfId="17779"/>
    <cellStyle name="표준 61 6 3 4" xfId="9475"/>
    <cellStyle name="표준 61 6 3 4 2" xfId="18526"/>
    <cellStyle name="표준 61 6 3 5" xfId="10689"/>
    <cellStyle name="표준 61 6 3 6" xfId="22148"/>
    <cellStyle name="표준 61 6 4" xfId="5809"/>
    <cellStyle name="표준 61 6 4 2" xfId="6670"/>
    <cellStyle name="표준 61 6 4 2 2" xfId="8392"/>
    <cellStyle name="표준 61 6 4 2 2 2" xfId="21435"/>
    <cellStyle name="표준 61 6 4 2 3" xfId="9478"/>
    <cellStyle name="표준 61 6 4 2 3 2" xfId="19674"/>
    <cellStyle name="표준 61 6 4 2 4" xfId="11837"/>
    <cellStyle name="표준 61 6 4 2 5" xfId="23296"/>
    <cellStyle name="표준 61 6 4 3" xfId="7531"/>
    <cellStyle name="표준 61 6 4 3 2" xfId="20574"/>
    <cellStyle name="표준 61 6 4 4" xfId="9477"/>
    <cellStyle name="표준 61 6 4 4 2" xfId="18813"/>
    <cellStyle name="표준 61 6 4 5" xfId="10976"/>
    <cellStyle name="표준 61 6 4 6" xfId="22435"/>
    <cellStyle name="표준 61 6 5" xfId="6096"/>
    <cellStyle name="표준 61 6 5 2" xfId="7818"/>
    <cellStyle name="표준 61 6 5 2 2" xfId="20861"/>
    <cellStyle name="표준 61 6 5 3" xfId="9479"/>
    <cellStyle name="표준 61 6 5 3 2" xfId="19100"/>
    <cellStyle name="표준 61 6 5 4" xfId="11263"/>
    <cellStyle name="표준 61 6 5 5" xfId="22722"/>
    <cellStyle name="표준 61 6 6" xfId="6957"/>
    <cellStyle name="표준 61 6 6 2" xfId="20000"/>
    <cellStyle name="표준 61 6 6 3" xfId="17780"/>
    <cellStyle name="표준 61 6 7" xfId="9468"/>
    <cellStyle name="표준 61 6 7 2" xfId="18240"/>
    <cellStyle name="표준 61 6 8" xfId="10402"/>
    <cellStyle name="표준 61 6 9" xfId="21861"/>
    <cellStyle name="표준 61 7" xfId="4363"/>
    <cellStyle name="표준 61 7 2" xfId="4471"/>
    <cellStyle name="표준 61 7 2 2" xfId="5623"/>
    <cellStyle name="표준 61 7 2 2 2" xfId="6485"/>
    <cellStyle name="표준 61 7 2 2 2 2" xfId="8207"/>
    <cellStyle name="표준 61 7 2 2 2 2 2" xfId="21250"/>
    <cellStyle name="표준 61 7 2 2 2 3" xfId="9483"/>
    <cellStyle name="표준 61 7 2 2 2 3 2" xfId="19489"/>
    <cellStyle name="표준 61 7 2 2 2 4" xfId="11652"/>
    <cellStyle name="표준 61 7 2 2 2 5" xfId="23111"/>
    <cellStyle name="표준 61 7 2 2 3" xfId="7346"/>
    <cellStyle name="표준 61 7 2 2 3 2" xfId="20389"/>
    <cellStyle name="표준 61 7 2 2 4" xfId="9482"/>
    <cellStyle name="표준 61 7 2 2 4 2" xfId="18628"/>
    <cellStyle name="표준 61 7 2 2 5" xfId="10791"/>
    <cellStyle name="표준 61 7 2 2 6" xfId="22250"/>
    <cellStyle name="표준 61 7 2 3" xfId="5911"/>
    <cellStyle name="표준 61 7 2 3 2" xfId="6772"/>
    <cellStyle name="표준 61 7 2 3 2 2" xfId="8494"/>
    <cellStyle name="표준 61 7 2 3 2 2 2" xfId="21537"/>
    <cellStyle name="표준 61 7 2 3 2 3" xfId="9485"/>
    <cellStyle name="표준 61 7 2 3 2 3 2" xfId="19776"/>
    <cellStyle name="표준 61 7 2 3 2 4" xfId="11939"/>
    <cellStyle name="표준 61 7 2 3 2 5" xfId="23398"/>
    <cellStyle name="표준 61 7 2 3 3" xfId="7633"/>
    <cellStyle name="표준 61 7 2 3 3 2" xfId="20676"/>
    <cellStyle name="표준 61 7 2 3 4" xfId="9484"/>
    <cellStyle name="표준 61 7 2 3 4 2" xfId="18915"/>
    <cellStyle name="표준 61 7 2 3 5" xfId="11078"/>
    <cellStyle name="표준 61 7 2 3 6" xfId="22537"/>
    <cellStyle name="표준 61 7 2 4" xfId="6198"/>
    <cellStyle name="표준 61 7 2 4 2" xfId="7920"/>
    <cellStyle name="표준 61 7 2 4 2 2" xfId="20963"/>
    <cellStyle name="표준 61 7 2 4 3" xfId="9486"/>
    <cellStyle name="표준 61 7 2 4 3 2" xfId="19202"/>
    <cellStyle name="표준 61 7 2 4 4" xfId="11365"/>
    <cellStyle name="표준 61 7 2 4 5" xfId="22824"/>
    <cellStyle name="표준 61 7 2 5" xfId="7059"/>
    <cellStyle name="표준 61 7 2 5 2" xfId="20102"/>
    <cellStyle name="표준 61 7 2 6" xfId="9481"/>
    <cellStyle name="표준 61 7 2 6 2" xfId="18341"/>
    <cellStyle name="표준 61 7 2 7" xfId="10504"/>
    <cellStyle name="표준 61 7 2 8" xfId="21963"/>
    <cellStyle name="표준 61 7 3" xfId="5515"/>
    <cellStyle name="표준 61 7 3 2" xfId="6377"/>
    <cellStyle name="표준 61 7 3 2 2" xfId="8099"/>
    <cellStyle name="표준 61 7 3 2 2 2" xfId="21142"/>
    <cellStyle name="표준 61 7 3 2 2 3" xfId="17781"/>
    <cellStyle name="표준 61 7 3 2 3" xfId="9488"/>
    <cellStyle name="표준 61 7 3 2 3 2" xfId="19381"/>
    <cellStyle name="표준 61 7 3 2 4" xfId="11544"/>
    <cellStyle name="표준 61 7 3 2 5" xfId="23003"/>
    <cellStyle name="표준 61 7 3 3" xfId="7238"/>
    <cellStyle name="표준 61 7 3 3 2" xfId="20281"/>
    <cellStyle name="표준 61 7 3 3 3" xfId="17782"/>
    <cellStyle name="표준 61 7 3 4" xfId="9487"/>
    <cellStyle name="표준 61 7 3 4 2" xfId="18520"/>
    <cellStyle name="표준 61 7 3 5" xfId="10683"/>
    <cellStyle name="표준 61 7 3 6" xfId="22142"/>
    <cellStyle name="표준 61 7 4" xfId="5803"/>
    <cellStyle name="표준 61 7 4 2" xfId="6664"/>
    <cellStyle name="표준 61 7 4 2 2" xfId="8386"/>
    <cellStyle name="표준 61 7 4 2 2 2" xfId="21429"/>
    <cellStyle name="표준 61 7 4 2 3" xfId="9490"/>
    <cellStyle name="표준 61 7 4 2 3 2" xfId="19668"/>
    <cellStyle name="표준 61 7 4 2 4" xfId="11831"/>
    <cellStyle name="표준 61 7 4 2 5" xfId="23290"/>
    <cellStyle name="표준 61 7 4 3" xfId="7525"/>
    <cellStyle name="표준 61 7 4 3 2" xfId="20568"/>
    <cellStyle name="표준 61 7 4 4" xfId="9489"/>
    <cellStyle name="표준 61 7 4 4 2" xfId="18807"/>
    <cellStyle name="표준 61 7 4 5" xfId="10970"/>
    <cellStyle name="표준 61 7 4 6" xfId="22429"/>
    <cellStyle name="표준 61 7 5" xfId="6090"/>
    <cellStyle name="표준 61 7 5 2" xfId="7812"/>
    <cellStyle name="표준 61 7 5 2 2" xfId="20855"/>
    <cellStyle name="표준 61 7 5 3" xfId="9491"/>
    <cellStyle name="표준 61 7 5 3 2" xfId="19094"/>
    <cellStyle name="표준 61 7 5 4" xfId="11257"/>
    <cellStyle name="표준 61 7 5 5" xfId="22716"/>
    <cellStyle name="표준 61 7 6" xfId="6951"/>
    <cellStyle name="표준 61 7 6 2" xfId="19994"/>
    <cellStyle name="표준 61 7 6 3" xfId="17783"/>
    <cellStyle name="표준 61 7 7" xfId="9480"/>
    <cellStyle name="표준 61 7 7 2" xfId="18234"/>
    <cellStyle name="표준 61 7 8" xfId="10396"/>
    <cellStyle name="표준 61 7 9" xfId="21855"/>
    <cellStyle name="표준 61 8" xfId="4339"/>
    <cellStyle name="표준 61 8 2" xfId="4447"/>
    <cellStyle name="표준 61 8 2 2" xfId="5599"/>
    <cellStyle name="표준 61 8 2 2 2" xfId="6461"/>
    <cellStyle name="표준 61 8 2 2 2 2" xfId="8183"/>
    <cellStyle name="표준 61 8 2 2 2 2 2" xfId="21226"/>
    <cellStyle name="표준 61 8 2 2 2 3" xfId="9495"/>
    <cellStyle name="표준 61 8 2 2 2 3 2" xfId="19465"/>
    <cellStyle name="표준 61 8 2 2 2 4" xfId="11628"/>
    <cellStyle name="표준 61 8 2 2 2 5" xfId="23087"/>
    <cellStyle name="표준 61 8 2 2 3" xfId="7322"/>
    <cellStyle name="표준 61 8 2 2 3 2" xfId="20365"/>
    <cellStyle name="표준 61 8 2 2 4" xfId="9494"/>
    <cellStyle name="표준 61 8 2 2 4 2" xfId="18604"/>
    <cellStyle name="표준 61 8 2 2 5" xfId="10767"/>
    <cellStyle name="표준 61 8 2 2 6" xfId="22226"/>
    <cellStyle name="표준 61 8 2 3" xfId="5887"/>
    <cellStyle name="표준 61 8 2 3 2" xfId="6748"/>
    <cellStyle name="표준 61 8 2 3 2 2" xfId="8470"/>
    <cellStyle name="표준 61 8 2 3 2 2 2" xfId="21513"/>
    <cellStyle name="표준 61 8 2 3 2 3" xfId="9497"/>
    <cellStyle name="표준 61 8 2 3 2 3 2" xfId="19752"/>
    <cellStyle name="표준 61 8 2 3 2 4" xfId="11915"/>
    <cellStyle name="표준 61 8 2 3 2 5" xfId="23374"/>
    <cellStyle name="표준 61 8 2 3 3" xfId="7609"/>
    <cellStyle name="표준 61 8 2 3 3 2" xfId="20652"/>
    <cellStyle name="표준 61 8 2 3 4" xfId="9496"/>
    <cellStyle name="표준 61 8 2 3 4 2" xfId="18891"/>
    <cellStyle name="표준 61 8 2 3 5" xfId="11054"/>
    <cellStyle name="표준 61 8 2 3 6" xfId="22513"/>
    <cellStyle name="표준 61 8 2 4" xfId="6174"/>
    <cellStyle name="표준 61 8 2 4 2" xfId="7896"/>
    <cellStyle name="표준 61 8 2 4 2 2" xfId="20939"/>
    <cellStyle name="표준 61 8 2 4 3" xfId="9498"/>
    <cellStyle name="표준 61 8 2 4 3 2" xfId="19178"/>
    <cellStyle name="표준 61 8 2 4 4" xfId="11341"/>
    <cellStyle name="표준 61 8 2 4 5" xfId="22800"/>
    <cellStyle name="표준 61 8 2 5" xfId="7035"/>
    <cellStyle name="표준 61 8 2 5 2" xfId="20078"/>
    <cellStyle name="표준 61 8 2 6" xfId="9493"/>
    <cellStyle name="표준 61 8 2 6 2" xfId="18317"/>
    <cellStyle name="표준 61 8 2 7" xfId="10480"/>
    <cellStyle name="표준 61 8 2 8" xfId="21939"/>
    <cellStyle name="표준 61 8 3" xfId="5491"/>
    <cellStyle name="표준 61 8 3 2" xfId="6353"/>
    <cellStyle name="표준 61 8 3 2 2" xfId="8075"/>
    <cellStyle name="표준 61 8 3 2 2 2" xfId="21118"/>
    <cellStyle name="표준 61 8 3 2 2 3" xfId="17784"/>
    <cellStyle name="표준 61 8 3 2 3" xfId="9500"/>
    <cellStyle name="표준 61 8 3 2 3 2" xfId="19357"/>
    <cellStyle name="표준 61 8 3 2 4" xfId="11520"/>
    <cellStyle name="표준 61 8 3 2 5" xfId="22979"/>
    <cellStyle name="표준 61 8 3 3" xfId="7214"/>
    <cellStyle name="표준 61 8 3 3 2" xfId="20257"/>
    <cellStyle name="표준 61 8 3 3 3" xfId="17785"/>
    <cellStyle name="표준 61 8 3 4" xfId="9499"/>
    <cellStyle name="표준 61 8 3 4 2" xfId="18496"/>
    <cellStyle name="표준 61 8 3 5" xfId="10659"/>
    <cellStyle name="표준 61 8 3 6" xfId="22118"/>
    <cellStyle name="표준 61 8 4" xfId="5779"/>
    <cellStyle name="표준 61 8 4 2" xfId="6640"/>
    <cellStyle name="표준 61 8 4 2 2" xfId="8362"/>
    <cellStyle name="표준 61 8 4 2 2 2" xfId="21405"/>
    <cellStyle name="표준 61 8 4 2 3" xfId="9502"/>
    <cellStyle name="표준 61 8 4 2 3 2" xfId="19644"/>
    <cellStyle name="표준 61 8 4 2 4" xfId="11807"/>
    <cellStyle name="표준 61 8 4 2 5" xfId="23266"/>
    <cellStyle name="표준 61 8 4 3" xfId="7501"/>
    <cellStyle name="표준 61 8 4 3 2" xfId="20544"/>
    <cellStyle name="표준 61 8 4 4" xfId="9501"/>
    <cellStyle name="표준 61 8 4 4 2" xfId="18783"/>
    <cellStyle name="표준 61 8 4 5" xfId="10946"/>
    <cellStyle name="표준 61 8 4 6" xfId="22405"/>
    <cellStyle name="표준 61 8 5" xfId="6066"/>
    <cellStyle name="표준 61 8 5 2" xfId="7788"/>
    <cellStyle name="표준 61 8 5 2 2" xfId="20831"/>
    <cellStyle name="표준 61 8 5 3" xfId="9503"/>
    <cellStyle name="표준 61 8 5 3 2" xfId="19070"/>
    <cellStyle name="표준 61 8 5 4" xfId="11233"/>
    <cellStyle name="표준 61 8 5 5" xfId="22692"/>
    <cellStyle name="표준 61 8 6" xfId="6927"/>
    <cellStyle name="표준 61 8 6 2" xfId="19970"/>
    <cellStyle name="표준 61 8 6 3" xfId="17786"/>
    <cellStyle name="표준 61 8 7" xfId="9492"/>
    <cellStyle name="표준 61 8 7 2" xfId="18210"/>
    <cellStyle name="표준 61 8 8" xfId="10372"/>
    <cellStyle name="표준 61 8 9" xfId="21831"/>
    <cellStyle name="표준 61 9" xfId="4359"/>
    <cellStyle name="표준 61 9 2" xfId="4467"/>
    <cellStyle name="표준 61 9 2 2" xfId="5619"/>
    <cellStyle name="표준 61 9 2 2 2" xfId="6481"/>
    <cellStyle name="표준 61 9 2 2 2 2" xfId="8203"/>
    <cellStyle name="표준 61 9 2 2 2 2 2" xfId="21246"/>
    <cellStyle name="표준 61 9 2 2 2 3" xfId="9507"/>
    <cellStyle name="표준 61 9 2 2 2 3 2" xfId="19485"/>
    <cellStyle name="표준 61 9 2 2 2 4" xfId="11648"/>
    <cellStyle name="표준 61 9 2 2 2 5" xfId="23107"/>
    <cellStyle name="표준 61 9 2 2 3" xfId="7342"/>
    <cellStyle name="표준 61 9 2 2 3 2" xfId="20385"/>
    <cellStyle name="표준 61 9 2 2 4" xfId="9506"/>
    <cellStyle name="표준 61 9 2 2 4 2" xfId="18624"/>
    <cellStyle name="표준 61 9 2 2 5" xfId="10787"/>
    <cellStyle name="표준 61 9 2 2 6" xfId="22246"/>
    <cellStyle name="표준 61 9 2 3" xfId="5907"/>
    <cellStyle name="표준 61 9 2 3 2" xfId="6768"/>
    <cellStyle name="표준 61 9 2 3 2 2" xfId="8490"/>
    <cellStyle name="표준 61 9 2 3 2 2 2" xfId="21533"/>
    <cellStyle name="표준 61 9 2 3 2 3" xfId="9509"/>
    <cellStyle name="표준 61 9 2 3 2 3 2" xfId="19772"/>
    <cellStyle name="표준 61 9 2 3 2 4" xfId="11935"/>
    <cellStyle name="표준 61 9 2 3 2 5" xfId="23394"/>
    <cellStyle name="표준 61 9 2 3 3" xfId="7629"/>
    <cellStyle name="표준 61 9 2 3 3 2" xfId="20672"/>
    <cellStyle name="표준 61 9 2 3 4" xfId="9508"/>
    <cellStyle name="표준 61 9 2 3 4 2" xfId="18911"/>
    <cellStyle name="표준 61 9 2 3 5" xfId="11074"/>
    <cellStyle name="표준 61 9 2 3 6" xfId="22533"/>
    <cellStyle name="표준 61 9 2 4" xfId="6194"/>
    <cellStyle name="표준 61 9 2 4 2" xfId="7916"/>
    <cellStyle name="표준 61 9 2 4 2 2" xfId="20959"/>
    <cellStyle name="표준 61 9 2 4 3" xfId="9510"/>
    <cellStyle name="표준 61 9 2 4 3 2" xfId="19198"/>
    <cellStyle name="표준 61 9 2 4 4" xfId="11361"/>
    <cellStyle name="표준 61 9 2 4 5" xfId="22820"/>
    <cellStyle name="표준 61 9 2 5" xfId="7055"/>
    <cellStyle name="표준 61 9 2 5 2" xfId="20098"/>
    <cellStyle name="표준 61 9 2 6" xfId="9505"/>
    <cellStyle name="표준 61 9 2 6 2" xfId="18337"/>
    <cellStyle name="표준 61 9 2 7" xfId="10500"/>
    <cellStyle name="표준 61 9 2 8" xfId="21959"/>
    <cellStyle name="표준 61 9 3" xfId="5511"/>
    <cellStyle name="표준 61 9 3 2" xfId="6373"/>
    <cellStyle name="표준 61 9 3 2 2" xfId="8095"/>
    <cellStyle name="표준 61 9 3 2 2 2" xfId="21138"/>
    <cellStyle name="표준 61 9 3 2 2 3" xfId="17787"/>
    <cellStyle name="표준 61 9 3 2 3" xfId="9512"/>
    <cellStyle name="표준 61 9 3 2 3 2" xfId="19377"/>
    <cellStyle name="표준 61 9 3 2 4" xfId="11540"/>
    <cellStyle name="표준 61 9 3 2 5" xfId="22999"/>
    <cellStyle name="표준 61 9 3 3" xfId="7234"/>
    <cellStyle name="표준 61 9 3 3 2" xfId="20277"/>
    <cellStyle name="표준 61 9 3 3 3" xfId="17788"/>
    <cellStyle name="표준 61 9 3 4" xfId="9511"/>
    <cellStyle name="표준 61 9 3 4 2" xfId="18516"/>
    <cellStyle name="표준 61 9 3 5" xfId="10679"/>
    <cellStyle name="표준 61 9 3 6" xfId="22138"/>
    <cellStyle name="표준 61 9 4" xfId="5799"/>
    <cellStyle name="표준 61 9 4 2" xfId="6660"/>
    <cellStyle name="표준 61 9 4 2 2" xfId="8382"/>
    <cellStyle name="표준 61 9 4 2 2 2" xfId="21425"/>
    <cellStyle name="표준 61 9 4 2 3" xfId="9514"/>
    <cellStyle name="표준 61 9 4 2 3 2" xfId="19664"/>
    <cellStyle name="표준 61 9 4 2 4" xfId="11827"/>
    <cellStyle name="표준 61 9 4 2 5" xfId="23286"/>
    <cellStyle name="표준 61 9 4 3" xfId="7521"/>
    <cellStyle name="표준 61 9 4 3 2" xfId="20564"/>
    <cellStyle name="표준 61 9 4 4" xfId="9513"/>
    <cellStyle name="표준 61 9 4 4 2" xfId="18803"/>
    <cellStyle name="표준 61 9 4 5" xfId="10966"/>
    <cellStyle name="표준 61 9 4 6" xfId="22425"/>
    <cellStyle name="표준 61 9 5" xfId="6086"/>
    <cellStyle name="표준 61 9 5 2" xfId="7808"/>
    <cellStyle name="표준 61 9 5 2 2" xfId="20851"/>
    <cellStyle name="표준 61 9 5 3" xfId="9515"/>
    <cellStyle name="표준 61 9 5 3 2" xfId="19090"/>
    <cellStyle name="표준 61 9 5 4" xfId="11253"/>
    <cellStyle name="표준 61 9 5 5" xfId="22712"/>
    <cellStyle name="표준 61 9 6" xfId="6947"/>
    <cellStyle name="표준 61 9 6 2" xfId="19990"/>
    <cellStyle name="표준 61 9 6 3" xfId="17789"/>
    <cellStyle name="표준 61 9 7" xfId="9504"/>
    <cellStyle name="표준 61 9 7 2" xfId="18230"/>
    <cellStyle name="표준 61 9 8" xfId="10392"/>
    <cellStyle name="표준 61 9 9" xfId="21851"/>
    <cellStyle name="표준 62" xfId="4247"/>
    <cellStyle name="표준 62 10" xfId="4350"/>
    <cellStyle name="표준 62 10 2" xfId="4458"/>
    <cellStyle name="표준 62 10 2 2" xfId="5610"/>
    <cellStyle name="표준 62 10 2 2 2" xfId="6472"/>
    <cellStyle name="표준 62 10 2 2 2 2" xfId="8194"/>
    <cellStyle name="표준 62 10 2 2 2 2 2" xfId="21237"/>
    <cellStyle name="표준 62 10 2 2 2 3" xfId="9520"/>
    <cellStyle name="표준 62 10 2 2 2 3 2" xfId="19476"/>
    <cellStyle name="표준 62 10 2 2 2 4" xfId="11639"/>
    <cellStyle name="표준 62 10 2 2 2 5" xfId="23098"/>
    <cellStyle name="표준 62 10 2 2 3" xfId="7333"/>
    <cellStyle name="표준 62 10 2 2 3 2" xfId="20376"/>
    <cellStyle name="표준 62 10 2 2 4" xfId="9519"/>
    <cellStyle name="표준 62 10 2 2 4 2" xfId="18615"/>
    <cellStyle name="표준 62 10 2 2 5" xfId="10778"/>
    <cellStyle name="표준 62 10 2 2 6" xfId="22237"/>
    <cellStyle name="표준 62 10 2 3" xfId="5898"/>
    <cellStyle name="표준 62 10 2 3 2" xfId="6759"/>
    <cellStyle name="표준 62 10 2 3 2 2" xfId="8481"/>
    <cellStyle name="표준 62 10 2 3 2 2 2" xfId="21524"/>
    <cellStyle name="표준 62 10 2 3 2 3" xfId="9522"/>
    <cellStyle name="표준 62 10 2 3 2 3 2" xfId="19763"/>
    <cellStyle name="표준 62 10 2 3 2 4" xfId="11926"/>
    <cellStyle name="표준 62 10 2 3 2 5" xfId="23385"/>
    <cellStyle name="표준 62 10 2 3 3" xfId="7620"/>
    <cellStyle name="표준 62 10 2 3 3 2" xfId="20663"/>
    <cellStyle name="표준 62 10 2 3 4" xfId="9521"/>
    <cellStyle name="표준 62 10 2 3 4 2" xfId="18902"/>
    <cellStyle name="표준 62 10 2 3 5" xfId="11065"/>
    <cellStyle name="표준 62 10 2 3 6" xfId="22524"/>
    <cellStyle name="표준 62 10 2 4" xfId="6185"/>
    <cellStyle name="표준 62 10 2 4 2" xfId="7907"/>
    <cellStyle name="표준 62 10 2 4 2 2" xfId="20950"/>
    <cellStyle name="표준 62 10 2 4 3" xfId="9523"/>
    <cellStyle name="표준 62 10 2 4 3 2" xfId="19189"/>
    <cellStyle name="표준 62 10 2 4 4" xfId="11352"/>
    <cellStyle name="표준 62 10 2 4 5" xfId="22811"/>
    <cellStyle name="표준 62 10 2 5" xfId="7046"/>
    <cellStyle name="표준 62 10 2 5 2" xfId="20089"/>
    <cellStyle name="표준 62 10 2 6" xfId="9518"/>
    <cellStyle name="표준 62 10 2 6 2" xfId="18328"/>
    <cellStyle name="표준 62 10 2 7" xfId="10491"/>
    <cellStyle name="표준 62 10 2 8" xfId="21950"/>
    <cellStyle name="표준 62 10 3" xfId="5502"/>
    <cellStyle name="표준 62 10 3 2" xfId="6364"/>
    <cellStyle name="표준 62 10 3 2 2" xfId="8086"/>
    <cellStyle name="표준 62 10 3 2 2 2" xfId="21129"/>
    <cellStyle name="표준 62 10 3 2 2 3" xfId="17790"/>
    <cellStyle name="표준 62 10 3 2 3" xfId="9525"/>
    <cellStyle name="표준 62 10 3 2 3 2" xfId="19368"/>
    <cellStyle name="표준 62 10 3 2 4" xfId="11531"/>
    <cellStyle name="표준 62 10 3 2 5" xfId="22990"/>
    <cellStyle name="표준 62 10 3 3" xfId="7225"/>
    <cellStyle name="표준 62 10 3 3 2" xfId="20268"/>
    <cellStyle name="표준 62 10 3 3 3" xfId="17791"/>
    <cellStyle name="표준 62 10 3 4" xfId="9524"/>
    <cellStyle name="표준 62 10 3 4 2" xfId="18507"/>
    <cellStyle name="표준 62 10 3 5" xfId="10670"/>
    <cellStyle name="표준 62 10 3 6" xfId="22129"/>
    <cellStyle name="표준 62 10 4" xfId="5790"/>
    <cellStyle name="표준 62 10 4 2" xfId="6651"/>
    <cellStyle name="표준 62 10 4 2 2" xfId="8373"/>
    <cellStyle name="표준 62 10 4 2 2 2" xfId="21416"/>
    <cellStyle name="표준 62 10 4 2 3" xfId="9527"/>
    <cellStyle name="표준 62 10 4 2 3 2" xfId="19655"/>
    <cellStyle name="표준 62 10 4 2 4" xfId="11818"/>
    <cellStyle name="표준 62 10 4 2 5" xfId="23277"/>
    <cellStyle name="표준 62 10 4 3" xfId="7512"/>
    <cellStyle name="표준 62 10 4 3 2" xfId="20555"/>
    <cellStyle name="표준 62 10 4 4" xfId="9526"/>
    <cellStyle name="표준 62 10 4 4 2" xfId="18794"/>
    <cellStyle name="표준 62 10 4 5" xfId="10957"/>
    <cellStyle name="표준 62 10 4 6" xfId="22416"/>
    <cellStyle name="표준 62 10 5" xfId="6077"/>
    <cellStyle name="표준 62 10 5 2" xfId="7799"/>
    <cellStyle name="표준 62 10 5 2 2" xfId="20842"/>
    <cellStyle name="표준 62 10 5 3" xfId="9528"/>
    <cellStyle name="표준 62 10 5 3 2" xfId="19081"/>
    <cellStyle name="표준 62 10 5 4" xfId="11244"/>
    <cellStyle name="표준 62 10 5 5" xfId="22703"/>
    <cellStyle name="표준 62 10 6" xfId="6938"/>
    <cellStyle name="표준 62 10 6 2" xfId="19981"/>
    <cellStyle name="표준 62 10 6 3" xfId="17792"/>
    <cellStyle name="표준 62 10 7" xfId="9517"/>
    <cellStyle name="표준 62 10 7 2" xfId="18221"/>
    <cellStyle name="표준 62 10 8" xfId="10383"/>
    <cellStyle name="표준 62 10 9" xfId="21842"/>
    <cellStyle name="표준 62 11" xfId="4413"/>
    <cellStyle name="표준 62 11 2" xfId="5565"/>
    <cellStyle name="표준 62 11 2 2" xfId="6427"/>
    <cellStyle name="표준 62 11 2 2 2" xfId="8149"/>
    <cellStyle name="표준 62 11 2 2 2 2" xfId="21192"/>
    <cellStyle name="표준 62 11 2 2 3" xfId="9531"/>
    <cellStyle name="표준 62 11 2 2 3 2" xfId="19431"/>
    <cellStyle name="표준 62 11 2 2 4" xfId="11594"/>
    <cellStyle name="표준 62 11 2 2 5" xfId="23053"/>
    <cellStyle name="표준 62 11 2 3" xfId="7288"/>
    <cellStyle name="표준 62 11 2 3 2" xfId="20331"/>
    <cellStyle name="표준 62 11 2 4" xfId="9530"/>
    <cellStyle name="표준 62 11 2 4 2" xfId="18570"/>
    <cellStyle name="표준 62 11 2 5" xfId="10733"/>
    <cellStyle name="표준 62 11 2 6" xfId="22192"/>
    <cellStyle name="표준 62 11 3" xfId="5853"/>
    <cellStyle name="표준 62 11 3 2" xfId="6714"/>
    <cellStyle name="표준 62 11 3 2 2" xfId="8436"/>
    <cellStyle name="표준 62 11 3 2 2 2" xfId="21479"/>
    <cellStyle name="표준 62 11 3 2 3" xfId="9533"/>
    <cellStyle name="표준 62 11 3 2 3 2" xfId="19718"/>
    <cellStyle name="표준 62 11 3 2 4" xfId="11881"/>
    <cellStyle name="표준 62 11 3 2 5" xfId="23340"/>
    <cellStyle name="표준 62 11 3 3" xfId="7575"/>
    <cellStyle name="표준 62 11 3 3 2" xfId="20618"/>
    <cellStyle name="표준 62 11 3 4" xfId="9532"/>
    <cellStyle name="표준 62 11 3 4 2" xfId="18857"/>
    <cellStyle name="표준 62 11 3 5" xfId="11020"/>
    <cellStyle name="표준 62 11 3 6" xfId="22479"/>
    <cellStyle name="표준 62 11 4" xfId="6140"/>
    <cellStyle name="표준 62 11 4 2" xfId="7862"/>
    <cellStyle name="표준 62 11 4 2 2" xfId="20905"/>
    <cellStyle name="표준 62 11 4 3" xfId="9534"/>
    <cellStyle name="표준 62 11 4 3 2" xfId="19144"/>
    <cellStyle name="표준 62 11 4 4" xfId="11307"/>
    <cellStyle name="표준 62 11 4 5" xfId="22766"/>
    <cellStyle name="표준 62 11 5" xfId="7001"/>
    <cellStyle name="표준 62 11 5 2" xfId="20044"/>
    <cellStyle name="표준 62 11 5 3" xfId="17793"/>
    <cellStyle name="표준 62 11 6" xfId="9529"/>
    <cellStyle name="표준 62 11 6 2" xfId="17794"/>
    <cellStyle name="표준 62 11 7" xfId="18283"/>
    <cellStyle name="표준 62 11 8" xfId="10446"/>
    <cellStyle name="표준 62 11 9" xfId="21905"/>
    <cellStyle name="표준 62 12" xfId="5457"/>
    <cellStyle name="표준 62 12 2" xfId="6319"/>
    <cellStyle name="표준 62 12 2 2" xfId="8041"/>
    <cellStyle name="표준 62 12 2 2 2" xfId="21084"/>
    <cellStyle name="표준 62 12 2 2 3" xfId="17795"/>
    <cellStyle name="표준 62 12 2 3" xfId="9536"/>
    <cellStyle name="표준 62 12 2 3 2" xfId="19323"/>
    <cellStyle name="표준 62 12 2 4" xfId="11486"/>
    <cellStyle name="표준 62 12 2 5" xfId="22945"/>
    <cellStyle name="표준 62 12 3" xfId="7180"/>
    <cellStyle name="표준 62 12 3 2" xfId="20223"/>
    <cellStyle name="표준 62 12 3 3" xfId="17796"/>
    <cellStyle name="표준 62 12 4" xfId="9535"/>
    <cellStyle name="표준 62 12 4 2" xfId="18462"/>
    <cellStyle name="표준 62 12 5" xfId="10625"/>
    <cellStyle name="표준 62 12 6" xfId="22084"/>
    <cellStyle name="표준 62 13" xfId="5745"/>
    <cellStyle name="표준 62 13 2" xfId="6606"/>
    <cellStyle name="표준 62 13 2 2" xfId="8328"/>
    <cellStyle name="표준 62 13 2 2 2" xfId="21371"/>
    <cellStyle name="표준 62 13 2 3" xfId="9538"/>
    <cellStyle name="표준 62 13 2 3 2" xfId="19610"/>
    <cellStyle name="표준 62 13 2 4" xfId="11773"/>
    <cellStyle name="표준 62 13 2 5" xfId="23232"/>
    <cellStyle name="표준 62 13 3" xfId="7467"/>
    <cellStyle name="표준 62 13 3 2" xfId="20510"/>
    <cellStyle name="표준 62 13 4" xfId="9537"/>
    <cellStyle name="표준 62 13 4 2" xfId="18749"/>
    <cellStyle name="표준 62 13 5" xfId="10912"/>
    <cellStyle name="표준 62 13 6" xfId="22371"/>
    <cellStyle name="표준 62 14" xfId="6032"/>
    <cellStyle name="표준 62 14 2" xfId="7754"/>
    <cellStyle name="표준 62 14 2 2" xfId="20797"/>
    <cellStyle name="표준 62 14 3" xfId="9539"/>
    <cellStyle name="표준 62 14 3 2" xfId="19036"/>
    <cellStyle name="표준 62 14 4" xfId="11199"/>
    <cellStyle name="표준 62 14 5" xfId="22658"/>
    <cellStyle name="표준 62 15" xfId="6893"/>
    <cellStyle name="표준 62 15 2" xfId="19936"/>
    <cellStyle name="표준 62 15 3" xfId="17797"/>
    <cellStyle name="표준 62 16" xfId="9516"/>
    <cellStyle name="표준 62 16 2" xfId="17798"/>
    <cellStyle name="표준 62 17" xfId="17799"/>
    <cellStyle name="표준 62 18" xfId="18177"/>
    <cellStyle name="표준 62 19" xfId="10338"/>
    <cellStyle name="표준 62 2" xfId="4372"/>
    <cellStyle name="표준 62 2 10" xfId="21864"/>
    <cellStyle name="표준 62 2 2" xfId="4480"/>
    <cellStyle name="표준 62 2 2 2" xfId="5632"/>
    <cellStyle name="표준 62 2 2 2 2" xfId="6494"/>
    <cellStyle name="표준 62 2 2 2 2 2" xfId="8216"/>
    <cellStyle name="표준 62 2 2 2 2 2 2" xfId="21259"/>
    <cellStyle name="표준 62 2 2 2 2 3" xfId="9543"/>
    <cellStyle name="표준 62 2 2 2 2 3 2" xfId="19498"/>
    <cellStyle name="표준 62 2 2 2 2 4" xfId="11661"/>
    <cellStyle name="표준 62 2 2 2 2 5" xfId="23120"/>
    <cellStyle name="표준 62 2 2 2 3" xfId="7355"/>
    <cellStyle name="표준 62 2 2 2 3 2" xfId="20398"/>
    <cellStyle name="표준 62 2 2 2 4" xfId="9542"/>
    <cellStyle name="표준 62 2 2 2 4 2" xfId="18637"/>
    <cellStyle name="표준 62 2 2 2 5" xfId="10800"/>
    <cellStyle name="표준 62 2 2 2 6" xfId="22259"/>
    <cellStyle name="표준 62 2 2 3" xfId="5920"/>
    <cellStyle name="표준 62 2 2 3 2" xfId="6781"/>
    <cellStyle name="표준 62 2 2 3 2 2" xfId="8503"/>
    <cellStyle name="표준 62 2 2 3 2 2 2" xfId="21546"/>
    <cellStyle name="표준 62 2 2 3 2 3" xfId="9545"/>
    <cellStyle name="표준 62 2 2 3 2 3 2" xfId="19785"/>
    <cellStyle name="표준 62 2 2 3 2 4" xfId="11948"/>
    <cellStyle name="표준 62 2 2 3 2 5" xfId="23407"/>
    <cellStyle name="표준 62 2 2 3 3" xfId="7642"/>
    <cellStyle name="표준 62 2 2 3 3 2" xfId="20685"/>
    <cellStyle name="표준 62 2 2 3 4" xfId="9544"/>
    <cellStyle name="표준 62 2 2 3 4 2" xfId="18924"/>
    <cellStyle name="표준 62 2 2 3 5" xfId="11087"/>
    <cellStyle name="표준 62 2 2 3 6" xfId="22546"/>
    <cellStyle name="표준 62 2 2 4" xfId="6207"/>
    <cellStyle name="표준 62 2 2 4 2" xfId="7929"/>
    <cellStyle name="표준 62 2 2 4 2 2" xfId="20972"/>
    <cellStyle name="표준 62 2 2 4 3" xfId="9546"/>
    <cellStyle name="표준 62 2 2 4 3 2" xfId="19211"/>
    <cellStyle name="표준 62 2 2 4 4" xfId="11374"/>
    <cellStyle name="표준 62 2 2 4 5" xfId="22833"/>
    <cellStyle name="표준 62 2 2 5" xfId="7068"/>
    <cellStyle name="표준 62 2 2 5 2" xfId="20111"/>
    <cellStyle name="표준 62 2 2 5 3" xfId="17800"/>
    <cellStyle name="표준 62 2 2 6" xfId="9541"/>
    <cellStyle name="표준 62 2 2 6 2" xfId="17801"/>
    <cellStyle name="표준 62 2 2 7" xfId="18350"/>
    <cellStyle name="표준 62 2 2 8" xfId="10513"/>
    <cellStyle name="표준 62 2 2 9" xfId="21972"/>
    <cellStyle name="표준 62 2 3" xfId="5524"/>
    <cellStyle name="표준 62 2 3 2" xfId="6386"/>
    <cellStyle name="표준 62 2 3 2 2" xfId="8108"/>
    <cellStyle name="표준 62 2 3 2 2 2" xfId="21151"/>
    <cellStyle name="표준 62 2 3 2 2 3" xfId="17802"/>
    <cellStyle name="표준 62 2 3 2 3" xfId="9548"/>
    <cellStyle name="표준 62 2 3 2 3 2" xfId="19390"/>
    <cellStyle name="표준 62 2 3 2 4" xfId="11553"/>
    <cellStyle name="표준 62 2 3 2 5" xfId="23012"/>
    <cellStyle name="표준 62 2 3 3" xfId="7247"/>
    <cellStyle name="표준 62 2 3 3 2" xfId="20290"/>
    <cellStyle name="표준 62 2 3 3 3" xfId="17803"/>
    <cellStyle name="표준 62 2 3 4" xfId="9547"/>
    <cellStyle name="표준 62 2 3 4 2" xfId="18529"/>
    <cellStyle name="표준 62 2 3 5" xfId="10692"/>
    <cellStyle name="표준 62 2 3 6" xfId="22151"/>
    <cellStyle name="표준 62 2 4" xfId="5812"/>
    <cellStyle name="표준 62 2 4 2" xfId="6673"/>
    <cellStyle name="표준 62 2 4 2 2" xfId="8395"/>
    <cellStyle name="표준 62 2 4 2 2 2" xfId="21438"/>
    <cellStyle name="표준 62 2 4 2 3" xfId="9550"/>
    <cellStyle name="표준 62 2 4 2 3 2" xfId="19677"/>
    <cellStyle name="표준 62 2 4 2 4" xfId="11840"/>
    <cellStyle name="표준 62 2 4 2 5" xfId="23299"/>
    <cellStyle name="표준 62 2 4 3" xfId="7534"/>
    <cellStyle name="표준 62 2 4 3 2" xfId="20577"/>
    <cellStyle name="표준 62 2 4 4" xfId="9549"/>
    <cellStyle name="표준 62 2 4 4 2" xfId="18816"/>
    <cellStyle name="표준 62 2 4 5" xfId="10979"/>
    <cellStyle name="표준 62 2 4 6" xfId="22438"/>
    <cellStyle name="표준 62 2 5" xfId="6099"/>
    <cellStyle name="표준 62 2 5 2" xfId="7821"/>
    <cellStyle name="표준 62 2 5 2 2" xfId="20864"/>
    <cellStyle name="표준 62 2 5 3" xfId="9551"/>
    <cellStyle name="표준 62 2 5 3 2" xfId="19103"/>
    <cellStyle name="표준 62 2 5 4" xfId="11266"/>
    <cellStyle name="표준 62 2 5 5" xfId="22725"/>
    <cellStyle name="표준 62 2 6" xfId="6960"/>
    <cellStyle name="표준 62 2 6 2" xfId="20003"/>
    <cellStyle name="표준 62 2 6 3" xfId="17804"/>
    <cellStyle name="표준 62 2 7" xfId="9540"/>
    <cellStyle name="표준 62 2 7 2" xfId="17805"/>
    <cellStyle name="표준 62 2 8" xfId="18243"/>
    <cellStyle name="표준 62 2 9" xfId="10405"/>
    <cellStyle name="표준 62 20" xfId="21797"/>
    <cellStyle name="표준 62 3" xfId="4345"/>
    <cellStyle name="표준 62 3 10" xfId="21837"/>
    <cellStyle name="표준 62 3 2" xfId="4453"/>
    <cellStyle name="표준 62 3 2 2" xfId="5605"/>
    <cellStyle name="표준 62 3 2 2 2" xfId="6467"/>
    <cellStyle name="표준 62 3 2 2 2 2" xfId="8189"/>
    <cellStyle name="표준 62 3 2 2 2 2 2" xfId="21232"/>
    <cellStyle name="표준 62 3 2 2 2 3" xfId="9555"/>
    <cellStyle name="표준 62 3 2 2 2 3 2" xfId="19471"/>
    <cellStyle name="표준 62 3 2 2 2 4" xfId="11634"/>
    <cellStyle name="표준 62 3 2 2 2 5" xfId="23093"/>
    <cellStyle name="표준 62 3 2 2 3" xfId="7328"/>
    <cellStyle name="표준 62 3 2 2 3 2" xfId="20371"/>
    <cellStyle name="표준 62 3 2 2 4" xfId="9554"/>
    <cellStyle name="표준 62 3 2 2 4 2" xfId="18610"/>
    <cellStyle name="표준 62 3 2 2 5" xfId="10773"/>
    <cellStyle name="표준 62 3 2 2 6" xfId="22232"/>
    <cellStyle name="표준 62 3 2 3" xfId="5893"/>
    <cellStyle name="표준 62 3 2 3 2" xfId="6754"/>
    <cellStyle name="표준 62 3 2 3 2 2" xfId="8476"/>
    <cellStyle name="표준 62 3 2 3 2 2 2" xfId="21519"/>
    <cellStyle name="표준 62 3 2 3 2 3" xfId="9557"/>
    <cellStyle name="표준 62 3 2 3 2 3 2" xfId="19758"/>
    <cellStyle name="표준 62 3 2 3 2 4" xfId="11921"/>
    <cellStyle name="표준 62 3 2 3 2 5" xfId="23380"/>
    <cellStyle name="표준 62 3 2 3 3" xfId="7615"/>
    <cellStyle name="표준 62 3 2 3 3 2" xfId="20658"/>
    <cellStyle name="표준 62 3 2 3 4" xfId="9556"/>
    <cellStyle name="표준 62 3 2 3 4 2" xfId="18897"/>
    <cellStyle name="표준 62 3 2 3 5" xfId="11060"/>
    <cellStyle name="표준 62 3 2 3 6" xfId="22519"/>
    <cellStyle name="표준 62 3 2 4" xfId="6180"/>
    <cellStyle name="표준 62 3 2 4 2" xfId="7902"/>
    <cellStyle name="표준 62 3 2 4 2 2" xfId="20945"/>
    <cellStyle name="표준 62 3 2 4 3" xfId="9558"/>
    <cellStyle name="표준 62 3 2 4 3 2" xfId="19184"/>
    <cellStyle name="표준 62 3 2 4 4" xfId="11347"/>
    <cellStyle name="표준 62 3 2 4 5" xfId="22806"/>
    <cellStyle name="표준 62 3 2 5" xfId="7041"/>
    <cellStyle name="표준 62 3 2 5 2" xfId="20084"/>
    <cellStyle name="표준 62 3 2 5 3" xfId="17806"/>
    <cellStyle name="표준 62 3 2 6" xfId="9553"/>
    <cellStyle name="표준 62 3 2 6 2" xfId="17807"/>
    <cellStyle name="표준 62 3 2 7" xfId="18323"/>
    <cellStyle name="표준 62 3 2 8" xfId="10486"/>
    <cellStyle name="표준 62 3 2 9" xfId="21945"/>
    <cellStyle name="표준 62 3 3" xfId="5497"/>
    <cellStyle name="표준 62 3 3 2" xfId="6359"/>
    <cellStyle name="표준 62 3 3 2 2" xfId="8081"/>
    <cellStyle name="표준 62 3 3 2 2 2" xfId="21124"/>
    <cellStyle name="표준 62 3 3 2 2 3" xfId="17808"/>
    <cellStyle name="표준 62 3 3 2 3" xfId="9560"/>
    <cellStyle name="표준 62 3 3 2 3 2" xfId="19363"/>
    <cellStyle name="표준 62 3 3 2 4" xfId="11526"/>
    <cellStyle name="표준 62 3 3 2 5" xfId="22985"/>
    <cellStyle name="표준 62 3 3 3" xfId="7220"/>
    <cellStyle name="표준 62 3 3 3 2" xfId="20263"/>
    <cellStyle name="표준 62 3 3 3 3" xfId="17809"/>
    <cellStyle name="표준 62 3 3 4" xfId="9559"/>
    <cellStyle name="표준 62 3 3 4 2" xfId="18502"/>
    <cellStyle name="표준 62 3 3 5" xfId="10665"/>
    <cellStyle name="표준 62 3 3 6" xfId="22124"/>
    <cellStyle name="표준 62 3 4" xfId="5785"/>
    <cellStyle name="표준 62 3 4 2" xfId="6646"/>
    <cellStyle name="표준 62 3 4 2 2" xfId="8368"/>
    <cellStyle name="표준 62 3 4 2 2 2" xfId="21411"/>
    <cellStyle name="표준 62 3 4 2 3" xfId="9562"/>
    <cellStyle name="표준 62 3 4 2 3 2" xfId="19650"/>
    <cellStyle name="표준 62 3 4 2 4" xfId="11813"/>
    <cellStyle name="표준 62 3 4 2 5" xfId="23272"/>
    <cellStyle name="표준 62 3 4 3" xfId="7507"/>
    <cellStyle name="표준 62 3 4 3 2" xfId="20550"/>
    <cellStyle name="표준 62 3 4 4" xfId="9561"/>
    <cellStyle name="표준 62 3 4 4 2" xfId="18789"/>
    <cellStyle name="표준 62 3 4 5" xfId="10952"/>
    <cellStyle name="표준 62 3 4 6" xfId="22411"/>
    <cellStyle name="표준 62 3 5" xfId="6072"/>
    <cellStyle name="표준 62 3 5 2" xfId="7794"/>
    <cellStyle name="표준 62 3 5 2 2" xfId="20837"/>
    <cellStyle name="표준 62 3 5 3" xfId="9563"/>
    <cellStyle name="표준 62 3 5 3 2" xfId="19076"/>
    <cellStyle name="표준 62 3 5 4" xfId="11239"/>
    <cellStyle name="표준 62 3 5 5" xfId="22698"/>
    <cellStyle name="표준 62 3 6" xfId="6933"/>
    <cellStyle name="표준 62 3 6 2" xfId="19976"/>
    <cellStyle name="표준 62 3 6 3" xfId="17810"/>
    <cellStyle name="표준 62 3 7" xfId="9552"/>
    <cellStyle name="표준 62 3 7 2" xfId="17811"/>
    <cellStyle name="표준 62 3 8" xfId="18216"/>
    <cellStyle name="표준 62 3 9" xfId="10378"/>
    <cellStyle name="표준 62 4" xfId="4360"/>
    <cellStyle name="표준 62 4 2" xfId="4468"/>
    <cellStyle name="표준 62 4 2 2" xfId="5620"/>
    <cellStyle name="표준 62 4 2 2 2" xfId="6482"/>
    <cellStyle name="표준 62 4 2 2 2 2" xfId="8204"/>
    <cellStyle name="표준 62 4 2 2 2 2 2" xfId="21247"/>
    <cellStyle name="표준 62 4 2 2 2 3" xfId="9567"/>
    <cellStyle name="표준 62 4 2 2 2 3 2" xfId="19486"/>
    <cellStyle name="표준 62 4 2 2 2 4" xfId="11649"/>
    <cellStyle name="표준 62 4 2 2 2 5" xfId="23108"/>
    <cellStyle name="표준 62 4 2 2 3" xfId="7343"/>
    <cellStyle name="표준 62 4 2 2 3 2" xfId="20386"/>
    <cellStyle name="표준 62 4 2 2 4" xfId="9566"/>
    <cellStyle name="표준 62 4 2 2 4 2" xfId="18625"/>
    <cellStyle name="표준 62 4 2 2 5" xfId="10788"/>
    <cellStyle name="표준 62 4 2 2 6" xfId="22247"/>
    <cellStyle name="표준 62 4 2 3" xfId="5908"/>
    <cellStyle name="표준 62 4 2 3 2" xfId="6769"/>
    <cellStyle name="표준 62 4 2 3 2 2" xfId="8491"/>
    <cellStyle name="표준 62 4 2 3 2 2 2" xfId="21534"/>
    <cellStyle name="표준 62 4 2 3 2 3" xfId="9569"/>
    <cellStyle name="표준 62 4 2 3 2 3 2" xfId="19773"/>
    <cellStyle name="표준 62 4 2 3 2 4" xfId="11936"/>
    <cellStyle name="표준 62 4 2 3 2 5" xfId="23395"/>
    <cellStyle name="표준 62 4 2 3 3" xfId="7630"/>
    <cellStyle name="표준 62 4 2 3 3 2" xfId="20673"/>
    <cellStyle name="표준 62 4 2 3 4" xfId="9568"/>
    <cellStyle name="표준 62 4 2 3 4 2" xfId="18912"/>
    <cellStyle name="표준 62 4 2 3 5" xfId="11075"/>
    <cellStyle name="표준 62 4 2 3 6" xfId="22534"/>
    <cellStyle name="표준 62 4 2 4" xfId="6195"/>
    <cellStyle name="표준 62 4 2 4 2" xfId="7917"/>
    <cellStyle name="표준 62 4 2 4 2 2" xfId="20960"/>
    <cellStyle name="표준 62 4 2 4 3" xfId="9570"/>
    <cellStyle name="표준 62 4 2 4 3 2" xfId="19199"/>
    <cellStyle name="표준 62 4 2 4 4" xfId="11362"/>
    <cellStyle name="표준 62 4 2 4 5" xfId="22821"/>
    <cellStyle name="표준 62 4 2 5" xfId="7056"/>
    <cellStyle name="표준 62 4 2 5 2" xfId="20099"/>
    <cellStyle name="표준 62 4 2 6" xfId="9565"/>
    <cellStyle name="표준 62 4 2 6 2" xfId="18338"/>
    <cellStyle name="표준 62 4 2 7" xfId="10501"/>
    <cellStyle name="표준 62 4 2 8" xfId="21960"/>
    <cellStyle name="표준 62 4 3" xfId="5512"/>
    <cellStyle name="표준 62 4 3 2" xfId="6374"/>
    <cellStyle name="표준 62 4 3 2 2" xfId="8096"/>
    <cellStyle name="표준 62 4 3 2 2 2" xfId="21139"/>
    <cellStyle name="표준 62 4 3 2 2 3" xfId="17812"/>
    <cellStyle name="표준 62 4 3 2 3" xfId="9572"/>
    <cellStyle name="표준 62 4 3 2 3 2" xfId="19378"/>
    <cellStyle name="표준 62 4 3 2 4" xfId="11541"/>
    <cellStyle name="표준 62 4 3 2 5" xfId="23000"/>
    <cellStyle name="표준 62 4 3 3" xfId="7235"/>
    <cellStyle name="표준 62 4 3 3 2" xfId="20278"/>
    <cellStyle name="표준 62 4 3 3 3" xfId="17813"/>
    <cellStyle name="표준 62 4 3 4" xfId="9571"/>
    <cellStyle name="표준 62 4 3 4 2" xfId="18517"/>
    <cellStyle name="표준 62 4 3 5" xfId="10680"/>
    <cellStyle name="표준 62 4 3 6" xfId="22139"/>
    <cellStyle name="표준 62 4 4" xfId="5800"/>
    <cellStyle name="표준 62 4 4 2" xfId="6661"/>
    <cellStyle name="표준 62 4 4 2 2" xfId="8383"/>
    <cellStyle name="표준 62 4 4 2 2 2" xfId="21426"/>
    <cellStyle name="표준 62 4 4 2 3" xfId="9574"/>
    <cellStyle name="표준 62 4 4 2 3 2" xfId="19665"/>
    <cellStyle name="표준 62 4 4 2 4" xfId="11828"/>
    <cellStyle name="표준 62 4 4 2 5" xfId="23287"/>
    <cellStyle name="표준 62 4 4 3" xfId="7522"/>
    <cellStyle name="표준 62 4 4 3 2" xfId="20565"/>
    <cellStyle name="표준 62 4 4 4" xfId="9573"/>
    <cellStyle name="표준 62 4 4 4 2" xfId="18804"/>
    <cellStyle name="표준 62 4 4 5" xfId="10967"/>
    <cellStyle name="표준 62 4 4 6" xfId="22426"/>
    <cellStyle name="표준 62 4 5" xfId="6087"/>
    <cellStyle name="표준 62 4 5 2" xfId="7809"/>
    <cellStyle name="표준 62 4 5 2 2" xfId="20852"/>
    <cellStyle name="표준 62 4 5 3" xfId="9575"/>
    <cellStyle name="표준 62 4 5 3 2" xfId="19091"/>
    <cellStyle name="표준 62 4 5 4" xfId="11254"/>
    <cellStyle name="표준 62 4 5 5" xfId="22713"/>
    <cellStyle name="표준 62 4 6" xfId="6948"/>
    <cellStyle name="표준 62 4 6 2" xfId="19991"/>
    <cellStyle name="표준 62 4 6 3" xfId="17814"/>
    <cellStyle name="표준 62 4 7" xfId="9564"/>
    <cellStyle name="표준 62 4 7 2" xfId="18231"/>
    <cellStyle name="표준 62 4 8" xfId="10393"/>
    <cellStyle name="표준 62 4 9" xfId="21852"/>
    <cellStyle name="표준 62 5" xfId="4341"/>
    <cellStyle name="표준 62 5 2" xfId="4449"/>
    <cellStyle name="표준 62 5 2 2" xfId="5601"/>
    <cellStyle name="표준 62 5 2 2 2" xfId="6463"/>
    <cellStyle name="표준 62 5 2 2 2 2" xfId="8185"/>
    <cellStyle name="표준 62 5 2 2 2 2 2" xfId="21228"/>
    <cellStyle name="표준 62 5 2 2 2 3" xfId="9579"/>
    <cellStyle name="표준 62 5 2 2 2 3 2" xfId="19467"/>
    <cellStyle name="표준 62 5 2 2 2 4" xfId="11630"/>
    <cellStyle name="표준 62 5 2 2 2 5" xfId="23089"/>
    <cellStyle name="표준 62 5 2 2 3" xfId="7324"/>
    <cellStyle name="표준 62 5 2 2 3 2" xfId="20367"/>
    <cellStyle name="표준 62 5 2 2 4" xfId="9578"/>
    <cellStyle name="표준 62 5 2 2 4 2" xfId="18606"/>
    <cellStyle name="표준 62 5 2 2 5" xfId="10769"/>
    <cellStyle name="표준 62 5 2 2 6" xfId="22228"/>
    <cellStyle name="표준 62 5 2 3" xfId="5889"/>
    <cellStyle name="표준 62 5 2 3 2" xfId="6750"/>
    <cellStyle name="표준 62 5 2 3 2 2" xfId="8472"/>
    <cellStyle name="표준 62 5 2 3 2 2 2" xfId="21515"/>
    <cellStyle name="표준 62 5 2 3 2 3" xfId="9581"/>
    <cellStyle name="표준 62 5 2 3 2 3 2" xfId="19754"/>
    <cellStyle name="표준 62 5 2 3 2 4" xfId="11917"/>
    <cellStyle name="표준 62 5 2 3 2 5" xfId="23376"/>
    <cellStyle name="표준 62 5 2 3 3" xfId="7611"/>
    <cellStyle name="표준 62 5 2 3 3 2" xfId="20654"/>
    <cellStyle name="표준 62 5 2 3 4" xfId="9580"/>
    <cellStyle name="표준 62 5 2 3 4 2" xfId="18893"/>
    <cellStyle name="표준 62 5 2 3 5" xfId="11056"/>
    <cellStyle name="표준 62 5 2 3 6" xfId="22515"/>
    <cellStyle name="표준 62 5 2 4" xfId="6176"/>
    <cellStyle name="표준 62 5 2 4 2" xfId="7898"/>
    <cellStyle name="표준 62 5 2 4 2 2" xfId="20941"/>
    <cellStyle name="표준 62 5 2 4 3" xfId="9582"/>
    <cellStyle name="표준 62 5 2 4 3 2" xfId="19180"/>
    <cellStyle name="표준 62 5 2 4 4" xfId="11343"/>
    <cellStyle name="표준 62 5 2 4 5" xfId="22802"/>
    <cellStyle name="표준 62 5 2 5" xfId="7037"/>
    <cellStyle name="표준 62 5 2 5 2" xfId="20080"/>
    <cellStyle name="표준 62 5 2 6" xfId="9577"/>
    <cellStyle name="표준 62 5 2 6 2" xfId="18319"/>
    <cellStyle name="표준 62 5 2 7" xfId="10482"/>
    <cellStyle name="표준 62 5 2 8" xfId="21941"/>
    <cellStyle name="표준 62 5 3" xfId="5493"/>
    <cellStyle name="표준 62 5 3 2" xfId="6355"/>
    <cellStyle name="표준 62 5 3 2 2" xfId="8077"/>
    <cellStyle name="표준 62 5 3 2 2 2" xfId="21120"/>
    <cellStyle name="표준 62 5 3 2 2 3" xfId="17815"/>
    <cellStyle name="표준 62 5 3 2 3" xfId="9584"/>
    <cellStyle name="표준 62 5 3 2 3 2" xfId="19359"/>
    <cellStyle name="표준 62 5 3 2 4" xfId="11522"/>
    <cellStyle name="표준 62 5 3 2 5" xfId="22981"/>
    <cellStyle name="표준 62 5 3 3" xfId="7216"/>
    <cellStyle name="표준 62 5 3 3 2" xfId="20259"/>
    <cellStyle name="표준 62 5 3 3 3" xfId="17816"/>
    <cellStyle name="표준 62 5 3 4" xfId="9583"/>
    <cellStyle name="표준 62 5 3 4 2" xfId="18498"/>
    <cellStyle name="표준 62 5 3 5" xfId="10661"/>
    <cellStyle name="표준 62 5 3 6" xfId="22120"/>
    <cellStyle name="표준 62 5 4" xfId="5781"/>
    <cellStyle name="표준 62 5 4 2" xfId="6642"/>
    <cellStyle name="표준 62 5 4 2 2" xfId="8364"/>
    <cellStyle name="표준 62 5 4 2 2 2" xfId="21407"/>
    <cellStyle name="표준 62 5 4 2 3" xfId="9586"/>
    <cellStyle name="표준 62 5 4 2 3 2" xfId="19646"/>
    <cellStyle name="표준 62 5 4 2 4" xfId="11809"/>
    <cellStyle name="표준 62 5 4 2 5" xfId="23268"/>
    <cellStyle name="표준 62 5 4 3" xfId="7503"/>
    <cellStyle name="표준 62 5 4 3 2" xfId="20546"/>
    <cellStyle name="표준 62 5 4 4" xfId="9585"/>
    <cellStyle name="표준 62 5 4 4 2" xfId="18785"/>
    <cellStyle name="표준 62 5 4 5" xfId="10948"/>
    <cellStyle name="표준 62 5 4 6" xfId="22407"/>
    <cellStyle name="표준 62 5 5" xfId="6068"/>
    <cellStyle name="표준 62 5 5 2" xfId="7790"/>
    <cellStyle name="표준 62 5 5 2 2" xfId="20833"/>
    <cellStyle name="표준 62 5 5 3" xfId="9587"/>
    <cellStyle name="표준 62 5 5 3 2" xfId="19072"/>
    <cellStyle name="표준 62 5 5 4" xfId="11235"/>
    <cellStyle name="표준 62 5 5 5" xfId="22694"/>
    <cellStyle name="표준 62 5 6" xfId="6929"/>
    <cellStyle name="표준 62 5 6 2" xfId="19972"/>
    <cellStyle name="표준 62 5 6 3" xfId="17817"/>
    <cellStyle name="표준 62 5 7" xfId="9576"/>
    <cellStyle name="표준 62 5 7 2" xfId="18212"/>
    <cellStyle name="표준 62 5 8" xfId="10374"/>
    <cellStyle name="표준 62 5 9" xfId="21833"/>
    <cellStyle name="표준 62 6" xfId="4380"/>
    <cellStyle name="표준 62 6 2" xfId="4488"/>
    <cellStyle name="표준 62 6 2 2" xfId="5640"/>
    <cellStyle name="표준 62 6 2 2 2" xfId="6502"/>
    <cellStyle name="표준 62 6 2 2 2 2" xfId="8224"/>
    <cellStyle name="표준 62 6 2 2 2 2 2" xfId="21267"/>
    <cellStyle name="표준 62 6 2 2 2 3" xfId="9591"/>
    <cellStyle name="표준 62 6 2 2 2 3 2" xfId="19506"/>
    <cellStyle name="표준 62 6 2 2 2 4" xfId="11669"/>
    <cellStyle name="표준 62 6 2 2 2 5" xfId="23128"/>
    <cellStyle name="표준 62 6 2 2 3" xfId="7363"/>
    <cellStyle name="표준 62 6 2 2 3 2" xfId="20406"/>
    <cellStyle name="표준 62 6 2 2 4" xfId="9590"/>
    <cellStyle name="표준 62 6 2 2 4 2" xfId="18645"/>
    <cellStyle name="표준 62 6 2 2 5" xfId="10808"/>
    <cellStyle name="표준 62 6 2 2 6" xfId="22267"/>
    <cellStyle name="표준 62 6 2 3" xfId="5928"/>
    <cellStyle name="표준 62 6 2 3 2" xfId="6789"/>
    <cellStyle name="표준 62 6 2 3 2 2" xfId="8511"/>
    <cellStyle name="표준 62 6 2 3 2 2 2" xfId="21554"/>
    <cellStyle name="표준 62 6 2 3 2 3" xfId="9593"/>
    <cellStyle name="표준 62 6 2 3 2 3 2" xfId="19793"/>
    <cellStyle name="표준 62 6 2 3 2 4" xfId="11956"/>
    <cellStyle name="표준 62 6 2 3 2 5" xfId="23415"/>
    <cellStyle name="표준 62 6 2 3 3" xfId="7650"/>
    <cellStyle name="표준 62 6 2 3 3 2" xfId="20693"/>
    <cellStyle name="표준 62 6 2 3 4" xfId="9592"/>
    <cellStyle name="표준 62 6 2 3 4 2" xfId="18932"/>
    <cellStyle name="표준 62 6 2 3 5" xfId="11095"/>
    <cellStyle name="표준 62 6 2 3 6" xfId="22554"/>
    <cellStyle name="표준 62 6 2 4" xfId="6215"/>
    <cellStyle name="표준 62 6 2 4 2" xfId="7937"/>
    <cellStyle name="표준 62 6 2 4 2 2" xfId="20980"/>
    <cellStyle name="표준 62 6 2 4 3" xfId="9594"/>
    <cellStyle name="표준 62 6 2 4 3 2" xfId="19219"/>
    <cellStyle name="표준 62 6 2 4 4" xfId="11382"/>
    <cellStyle name="표준 62 6 2 4 5" xfId="22841"/>
    <cellStyle name="표준 62 6 2 5" xfId="7076"/>
    <cellStyle name="표준 62 6 2 5 2" xfId="20119"/>
    <cellStyle name="표준 62 6 2 6" xfId="9589"/>
    <cellStyle name="표준 62 6 2 6 2" xfId="18358"/>
    <cellStyle name="표준 62 6 2 7" xfId="10521"/>
    <cellStyle name="표준 62 6 2 8" xfId="21980"/>
    <cellStyle name="표준 62 6 3" xfId="5532"/>
    <cellStyle name="표준 62 6 3 2" xfId="6394"/>
    <cellStyle name="표준 62 6 3 2 2" xfId="8116"/>
    <cellStyle name="표준 62 6 3 2 2 2" xfId="21159"/>
    <cellStyle name="표준 62 6 3 2 2 3" xfId="17818"/>
    <cellStyle name="표준 62 6 3 2 3" xfId="9596"/>
    <cellStyle name="표준 62 6 3 2 3 2" xfId="19398"/>
    <cellStyle name="표준 62 6 3 2 4" xfId="11561"/>
    <cellStyle name="표준 62 6 3 2 5" xfId="23020"/>
    <cellStyle name="표준 62 6 3 3" xfId="7255"/>
    <cellStyle name="표준 62 6 3 3 2" xfId="20298"/>
    <cellStyle name="표준 62 6 3 3 3" xfId="17819"/>
    <cellStyle name="표준 62 6 3 4" xfId="9595"/>
    <cellStyle name="표준 62 6 3 4 2" xfId="18537"/>
    <cellStyle name="표준 62 6 3 5" xfId="10700"/>
    <cellStyle name="표준 62 6 3 6" xfId="22159"/>
    <cellStyle name="표준 62 6 4" xfId="5820"/>
    <cellStyle name="표준 62 6 4 2" xfId="6681"/>
    <cellStyle name="표준 62 6 4 2 2" xfId="8403"/>
    <cellStyle name="표준 62 6 4 2 2 2" xfId="21446"/>
    <cellStyle name="표준 62 6 4 2 3" xfId="9598"/>
    <cellStyle name="표준 62 6 4 2 3 2" xfId="19685"/>
    <cellStyle name="표준 62 6 4 2 4" xfId="11848"/>
    <cellStyle name="표준 62 6 4 2 5" xfId="23307"/>
    <cellStyle name="표준 62 6 4 3" xfId="7542"/>
    <cellStyle name="표준 62 6 4 3 2" xfId="20585"/>
    <cellStyle name="표준 62 6 4 4" xfId="9597"/>
    <cellStyle name="표준 62 6 4 4 2" xfId="18824"/>
    <cellStyle name="표준 62 6 4 5" xfId="10987"/>
    <cellStyle name="표준 62 6 4 6" xfId="22446"/>
    <cellStyle name="표준 62 6 5" xfId="6107"/>
    <cellStyle name="표준 62 6 5 2" xfId="7829"/>
    <cellStyle name="표준 62 6 5 2 2" xfId="20872"/>
    <cellStyle name="표준 62 6 5 3" xfId="9599"/>
    <cellStyle name="표준 62 6 5 3 2" xfId="19111"/>
    <cellStyle name="표준 62 6 5 4" xfId="11274"/>
    <cellStyle name="표준 62 6 5 5" xfId="22733"/>
    <cellStyle name="표준 62 6 6" xfId="6968"/>
    <cellStyle name="표준 62 6 6 2" xfId="20011"/>
    <cellStyle name="표준 62 6 6 3" xfId="17820"/>
    <cellStyle name="표준 62 6 7" xfId="9588"/>
    <cellStyle name="표준 62 6 7 2" xfId="18251"/>
    <cellStyle name="표준 62 6 8" xfId="10413"/>
    <cellStyle name="표준 62 6 9" xfId="21872"/>
    <cellStyle name="표준 62 7" xfId="4347"/>
    <cellStyle name="표준 62 7 2" xfId="4455"/>
    <cellStyle name="표준 62 7 2 2" xfId="5607"/>
    <cellStyle name="표준 62 7 2 2 2" xfId="6469"/>
    <cellStyle name="표준 62 7 2 2 2 2" xfId="8191"/>
    <cellStyle name="표준 62 7 2 2 2 2 2" xfId="21234"/>
    <cellStyle name="표준 62 7 2 2 2 3" xfId="9603"/>
    <cellStyle name="표준 62 7 2 2 2 3 2" xfId="19473"/>
    <cellStyle name="표준 62 7 2 2 2 4" xfId="11636"/>
    <cellStyle name="표준 62 7 2 2 2 5" xfId="23095"/>
    <cellStyle name="표준 62 7 2 2 3" xfId="7330"/>
    <cellStyle name="표준 62 7 2 2 3 2" xfId="20373"/>
    <cellStyle name="표준 62 7 2 2 4" xfId="9602"/>
    <cellStyle name="표준 62 7 2 2 4 2" xfId="18612"/>
    <cellStyle name="표준 62 7 2 2 5" xfId="10775"/>
    <cellStyle name="표준 62 7 2 2 6" xfId="22234"/>
    <cellStyle name="표준 62 7 2 3" xfId="5895"/>
    <cellStyle name="표준 62 7 2 3 2" xfId="6756"/>
    <cellStyle name="표준 62 7 2 3 2 2" xfId="8478"/>
    <cellStyle name="표준 62 7 2 3 2 2 2" xfId="21521"/>
    <cellStyle name="표준 62 7 2 3 2 3" xfId="9605"/>
    <cellStyle name="표준 62 7 2 3 2 3 2" xfId="19760"/>
    <cellStyle name="표준 62 7 2 3 2 4" xfId="11923"/>
    <cellStyle name="표준 62 7 2 3 2 5" xfId="23382"/>
    <cellStyle name="표준 62 7 2 3 3" xfId="7617"/>
    <cellStyle name="표준 62 7 2 3 3 2" xfId="20660"/>
    <cellStyle name="표준 62 7 2 3 4" xfId="9604"/>
    <cellStyle name="표준 62 7 2 3 4 2" xfId="18899"/>
    <cellStyle name="표준 62 7 2 3 5" xfId="11062"/>
    <cellStyle name="표준 62 7 2 3 6" xfId="22521"/>
    <cellStyle name="표준 62 7 2 4" xfId="6182"/>
    <cellStyle name="표준 62 7 2 4 2" xfId="7904"/>
    <cellStyle name="표준 62 7 2 4 2 2" xfId="20947"/>
    <cellStyle name="표준 62 7 2 4 3" xfId="9606"/>
    <cellStyle name="표준 62 7 2 4 3 2" xfId="19186"/>
    <cellStyle name="표준 62 7 2 4 4" xfId="11349"/>
    <cellStyle name="표준 62 7 2 4 5" xfId="22808"/>
    <cellStyle name="표준 62 7 2 5" xfId="7043"/>
    <cellStyle name="표준 62 7 2 5 2" xfId="20086"/>
    <cellStyle name="표준 62 7 2 6" xfId="9601"/>
    <cellStyle name="표준 62 7 2 6 2" xfId="18325"/>
    <cellStyle name="표준 62 7 2 7" xfId="10488"/>
    <cellStyle name="표준 62 7 2 8" xfId="21947"/>
    <cellStyle name="표준 62 7 3" xfId="5499"/>
    <cellStyle name="표준 62 7 3 2" xfId="6361"/>
    <cellStyle name="표준 62 7 3 2 2" xfId="8083"/>
    <cellStyle name="표준 62 7 3 2 2 2" xfId="21126"/>
    <cellStyle name="표준 62 7 3 2 2 3" xfId="17821"/>
    <cellStyle name="표준 62 7 3 2 3" xfId="9608"/>
    <cellStyle name="표준 62 7 3 2 3 2" xfId="19365"/>
    <cellStyle name="표준 62 7 3 2 4" xfId="11528"/>
    <cellStyle name="표준 62 7 3 2 5" xfId="22987"/>
    <cellStyle name="표준 62 7 3 3" xfId="7222"/>
    <cellStyle name="표준 62 7 3 3 2" xfId="20265"/>
    <cellStyle name="표준 62 7 3 3 3" xfId="17822"/>
    <cellStyle name="표준 62 7 3 4" xfId="9607"/>
    <cellStyle name="표준 62 7 3 4 2" xfId="18504"/>
    <cellStyle name="표준 62 7 3 5" xfId="10667"/>
    <cellStyle name="표준 62 7 3 6" xfId="22126"/>
    <cellStyle name="표준 62 7 4" xfId="5787"/>
    <cellStyle name="표준 62 7 4 2" xfId="6648"/>
    <cellStyle name="표준 62 7 4 2 2" xfId="8370"/>
    <cellStyle name="표준 62 7 4 2 2 2" xfId="21413"/>
    <cellStyle name="표준 62 7 4 2 3" xfId="9610"/>
    <cellStyle name="표준 62 7 4 2 3 2" xfId="19652"/>
    <cellStyle name="표준 62 7 4 2 4" xfId="11815"/>
    <cellStyle name="표준 62 7 4 2 5" xfId="23274"/>
    <cellStyle name="표준 62 7 4 3" xfId="7509"/>
    <cellStyle name="표준 62 7 4 3 2" xfId="20552"/>
    <cellStyle name="표준 62 7 4 4" xfId="9609"/>
    <cellStyle name="표준 62 7 4 4 2" xfId="18791"/>
    <cellStyle name="표준 62 7 4 5" xfId="10954"/>
    <cellStyle name="표준 62 7 4 6" xfId="22413"/>
    <cellStyle name="표준 62 7 5" xfId="6074"/>
    <cellStyle name="표준 62 7 5 2" xfId="7796"/>
    <cellStyle name="표준 62 7 5 2 2" xfId="20839"/>
    <cellStyle name="표준 62 7 5 3" xfId="9611"/>
    <cellStyle name="표준 62 7 5 3 2" xfId="19078"/>
    <cellStyle name="표준 62 7 5 4" xfId="11241"/>
    <cellStyle name="표준 62 7 5 5" xfId="22700"/>
    <cellStyle name="표준 62 7 6" xfId="6935"/>
    <cellStyle name="표준 62 7 6 2" xfId="19978"/>
    <cellStyle name="표준 62 7 6 3" xfId="17823"/>
    <cellStyle name="표준 62 7 7" xfId="9600"/>
    <cellStyle name="표준 62 7 7 2" xfId="18218"/>
    <cellStyle name="표준 62 7 8" xfId="10380"/>
    <cellStyle name="표준 62 7 9" xfId="21839"/>
    <cellStyle name="표준 62 8" xfId="4354"/>
    <cellStyle name="표준 62 8 2" xfId="4462"/>
    <cellStyle name="표준 62 8 2 2" xfId="5614"/>
    <cellStyle name="표준 62 8 2 2 2" xfId="6476"/>
    <cellStyle name="표준 62 8 2 2 2 2" xfId="8198"/>
    <cellStyle name="표준 62 8 2 2 2 2 2" xfId="21241"/>
    <cellStyle name="표준 62 8 2 2 2 3" xfId="9615"/>
    <cellStyle name="표준 62 8 2 2 2 3 2" xfId="19480"/>
    <cellStyle name="표준 62 8 2 2 2 4" xfId="11643"/>
    <cellStyle name="표준 62 8 2 2 2 5" xfId="23102"/>
    <cellStyle name="표준 62 8 2 2 3" xfId="7337"/>
    <cellStyle name="표준 62 8 2 2 3 2" xfId="20380"/>
    <cellStyle name="표준 62 8 2 2 4" xfId="9614"/>
    <cellStyle name="표준 62 8 2 2 4 2" xfId="18619"/>
    <cellStyle name="표준 62 8 2 2 5" xfId="10782"/>
    <cellStyle name="표준 62 8 2 2 6" xfId="22241"/>
    <cellStyle name="표준 62 8 2 3" xfId="5902"/>
    <cellStyle name="표준 62 8 2 3 2" xfId="6763"/>
    <cellStyle name="표준 62 8 2 3 2 2" xfId="8485"/>
    <cellStyle name="표준 62 8 2 3 2 2 2" xfId="21528"/>
    <cellStyle name="표준 62 8 2 3 2 3" xfId="9617"/>
    <cellStyle name="표준 62 8 2 3 2 3 2" xfId="19767"/>
    <cellStyle name="표준 62 8 2 3 2 4" xfId="11930"/>
    <cellStyle name="표준 62 8 2 3 2 5" xfId="23389"/>
    <cellStyle name="표준 62 8 2 3 3" xfId="7624"/>
    <cellStyle name="표준 62 8 2 3 3 2" xfId="20667"/>
    <cellStyle name="표준 62 8 2 3 4" xfId="9616"/>
    <cellStyle name="표준 62 8 2 3 4 2" xfId="18906"/>
    <cellStyle name="표준 62 8 2 3 5" xfId="11069"/>
    <cellStyle name="표준 62 8 2 3 6" xfId="22528"/>
    <cellStyle name="표준 62 8 2 4" xfId="6189"/>
    <cellStyle name="표준 62 8 2 4 2" xfId="7911"/>
    <cellStyle name="표준 62 8 2 4 2 2" xfId="20954"/>
    <cellStyle name="표준 62 8 2 4 3" xfId="9618"/>
    <cellStyle name="표준 62 8 2 4 3 2" xfId="19193"/>
    <cellStyle name="표준 62 8 2 4 4" xfId="11356"/>
    <cellStyle name="표준 62 8 2 4 5" xfId="22815"/>
    <cellStyle name="표준 62 8 2 5" xfId="7050"/>
    <cellStyle name="표준 62 8 2 5 2" xfId="20093"/>
    <cellStyle name="표준 62 8 2 6" xfId="9613"/>
    <cellStyle name="표준 62 8 2 6 2" xfId="18332"/>
    <cellStyle name="표준 62 8 2 7" xfId="10495"/>
    <cellStyle name="표준 62 8 2 8" xfId="21954"/>
    <cellStyle name="표준 62 8 3" xfId="5506"/>
    <cellStyle name="표준 62 8 3 2" xfId="6368"/>
    <cellStyle name="표준 62 8 3 2 2" xfId="8090"/>
    <cellStyle name="표준 62 8 3 2 2 2" xfId="21133"/>
    <cellStyle name="표준 62 8 3 2 2 3" xfId="17824"/>
    <cellStyle name="표준 62 8 3 2 3" xfId="9620"/>
    <cellStyle name="표준 62 8 3 2 3 2" xfId="19372"/>
    <cellStyle name="표준 62 8 3 2 4" xfId="11535"/>
    <cellStyle name="표준 62 8 3 2 5" xfId="22994"/>
    <cellStyle name="표준 62 8 3 3" xfId="7229"/>
    <cellStyle name="표준 62 8 3 3 2" xfId="20272"/>
    <cellStyle name="표준 62 8 3 3 3" xfId="17825"/>
    <cellStyle name="표준 62 8 3 4" xfId="9619"/>
    <cellStyle name="표준 62 8 3 4 2" xfId="18511"/>
    <cellStyle name="표준 62 8 3 5" xfId="10674"/>
    <cellStyle name="표준 62 8 3 6" xfId="22133"/>
    <cellStyle name="표준 62 8 4" xfId="5794"/>
    <cellStyle name="표준 62 8 4 2" xfId="6655"/>
    <cellStyle name="표준 62 8 4 2 2" xfId="8377"/>
    <cellStyle name="표준 62 8 4 2 2 2" xfId="21420"/>
    <cellStyle name="표준 62 8 4 2 3" xfId="9622"/>
    <cellStyle name="표준 62 8 4 2 3 2" xfId="19659"/>
    <cellStyle name="표준 62 8 4 2 4" xfId="11822"/>
    <cellStyle name="표준 62 8 4 2 5" xfId="23281"/>
    <cellStyle name="표준 62 8 4 3" xfId="7516"/>
    <cellStyle name="표준 62 8 4 3 2" xfId="20559"/>
    <cellStyle name="표준 62 8 4 4" xfId="9621"/>
    <cellStyle name="표준 62 8 4 4 2" xfId="18798"/>
    <cellStyle name="표준 62 8 4 5" xfId="10961"/>
    <cellStyle name="표준 62 8 4 6" xfId="22420"/>
    <cellStyle name="표준 62 8 5" xfId="6081"/>
    <cellStyle name="표준 62 8 5 2" xfId="7803"/>
    <cellStyle name="표준 62 8 5 2 2" xfId="20846"/>
    <cellStyle name="표준 62 8 5 3" xfId="9623"/>
    <cellStyle name="표준 62 8 5 3 2" xfId="19085"/>
    <cellStyle name="표준 62 8 5 4" xfId="11248"/>
    <cellStyle name="표준 62 8 5 5" xfId="22707"/>
    <cellStyle name="표준 62 8 6" xfId="6942"/>
    <cellStyle name="표준 62 8 6 2" xfId="19985"/>
    <cellStyle name="표준 62 8 6 3" xfId="17826"/>
    <cellStyle name="표준 62 8 7" xfId="9612"/>
    <cellStyle name="표준 62 8 7 2" xfId="18225"/>
    <cellStyle name="표준 62 8 8" xfId="10387"/>
    <cellStyle name="표준 62 8 9" xfId="21846"/>
    <cellStyle name="표준 62 9" xfId="4338"/>
    <cellStyle name="표준 62 9 2" xfId="4446"/>
    <cellStyle name="표준 62 9 2 2" xfId="5598"/>
    <cellStyle name="표준 62 9 2 2 2" xfId="6460"/>
    <cellStyle name="표준 62 9 2 2 2 2" xfId="8182"/>
    <cellStyle name="표준 62 9 2 2 2 2 2" xfId="21225"/>
    <cellStyle name="표준 62 9 2 2 2 3" xfId="9627"/>
    <cellStyle name="표준 62 9 2 2 2 3 2" xfId="19464"/>
    <cellStyle name="표준 62 9 2 2 2 4" xfId="11627"/>
    <cellStyle name="표준 62 9 2 2 2 5" xfId="23086"/>
    <cellStyle name="표준 62 9 2 2 3" xfId="7321"/>
    <cellStyle name="표준 62 9 2 2 3 2" xfId="20364"/>
    <cellStyle name="표준 62 9 2 2 4" xfId="9626"/>
    <cellStyle name="표준 62 9 2 2 4 2" xfId="18603"/>
    <cellStyle name="표준 62 9 2 2 5" xfId="10766"/>
    <cellStyle name="표준 62 9 2 2 6" xfId="22225"/>
    <cellStyle name="표준 62 9 2 3" xfId="5886"/>
    <cellStyle name="표준 62 9 2 3 2" xfId="6747"/>
    <cellStyle name="표준 62 9 2 3 2 2" xfId="8469"/>
    <cellStyle name="표준 62 9 2 3 2 2 2" xfId="21512"/>
    <cellStyle name="표준 62 9 2 3 2 3" xfId="9629"/>
    <cellStyle name="표준 62 9 2 3 2 3 2" xfId="19751"/>
    <cellStyle name="표준 62 9 2 3 2 4" xfId="11914"/>
    <cellStyle name="표준 62 9 2 3 2 5" xfId="23373"/>
    <cellStyle name="표준 62 9 2 3 3" xfId="7608"/>
    <cellStyle name="표준 62 9 2 3 3 2" xfId="20651"/>
    <cellStyle name="표준 62 9 2 3 4" xfId="9628"/>
    <cellStyle name="표준 62 9 2 3 4 2" xfId="18890"/>
    <cellStyle name="표준 62 9 2 3 5" xfId="11053"/>
    <cellStyle name="표준 62 9 2 3 6" xfId="22512"/>
    <cellStyle name="표준 62 9 2 4" xfId="6173"/>
    <cellStyle name="표준 62 9 2 4 2" xfId="7895"/>
    <cellStyle name="표준 62 9 2 4 2 2" xfId="20938"/>
    <cellStyle name="표준 62 9 2 4 3" xfId="9630"/>
    <cellStyle name="표준 62 9 2 4 3 2" xfId="19177"/>
    <cellStyle name="표준 62 9 2 4 4" xfId="11340"/>
    <cellStyle name="표준 62 9 2 4 5" xfId="22799"/>
    <cellStyle name="표준 62 9 2 5" xfId="7034"/>
    <cellStyle name="표준 62 9 2 5 2" xfId="20077"/>
    <cellStyle name="표준 62 9 2 6" xfId="9625"/>
    <cellStyle name="표준 62 9 2 6 2" xfId="18316"/>
    <cellStyle name="표준 62 9 2 7" xfId="10479"/>
    <cellStyle name="표준 62 9 2 8" xfId="21938"/>
    <cellStyle name="표준 62 9 3" xfId="5490"/>
    <cellStyle name="표준 62 9 3 2" xfId="6352"/>
    <cellStyle name="표준 62 9 3 2 2" xfId="8074"/>
    <cellStyle name="표준 62 9 3 2 2 2" xfId="21117"/>
    <cellStyle name="표준 62 9 3 2 2 3" xfId="17827"/>
    <cellStyle name="표준 62 9 3 2 3" xfId="9632"/>
    <cellStyle name="표준 62 9 3 2 3 2" xfId="19356"/>
    <cellStyle name="표준 62 9 3 2 4" xfId="11519"/>
    <cellStyle name="표준 62 9 3 2 5" xfId="22978"/>
    <cellStyle name="표준 62 9 3 3" xfId="7213"/>
    <cellStyle name="표준 62 9 3 3 2" xfId="20256"/>
    <cellStyle name="표준 62 9 3 3 3" xfId="17828"/>
    <cellStyle name="표준 62 9 3 4" xfId="9631"/>
    <cellStyle name="표준 62 9 3 4 2" xfId="18495"/>
    <cellStyle name="표준 62 9 3 5" xfId="10658"/>
    <cellStyle name="표준 62 9 3 6" xfId="22117"/>
    <cellStyle name="표준 62 9 4" xfId="5778"/>
    <cellStyle name="표준 62 9 4 2" xfId="6639"/>
    <cellStyle name="표준 62 9 4 2 2" xfId="8361"/>
    <cellStyle name="표준 62 9 4 2 2 2" xfId="21404"/>
    <cellStyle name="표준 62 9 4 2 3" xfId="9634"/>
    <cellStyle name="표준 62 9 4 2 3 2" xfId="19643"/>
    <cellStyle name="표준 62 9 4 2 4" xfId="11806"/>
    <cellStyle name="표준 62 9 4 2 5" xfId="23265"/>
    <cellStyle name="표준 62 9 4 3" xfId="7500"/>
    <cellStyle name="표준 62 9 4 3 2" xfId="20543"/>
    <cellStyle name="표준 62 9 4 4" xfId="9633"/>
    <cellStyle name="표준 62 9 4 4 2" xfId="18782"/>
    <cellStyle name="표준 62 9 4 5" xfId="10945"/>
    <cellStyle name="표준 62 9 4 6" xfId="22404"/>
    <cellStyle name="표준 62 9 5" xfId="6065"/>
    <cellStyle name="표준 62 9 5 2" xfId="7787"/>
    <cellStyle name="표준 62 9 5 2 2" xfId="20830"/>
    <cellStyle name="표준 62 9 5 3" xfId="9635"/>
    <cellStyle name="표준 62 9 5 3 2" xfId="19069"/>
    <cellStyle name="표준 62 9 5 4" xfId="11232"/>
    <cellStyle name="표준 62 9 5 5" xfId="22691"/>
    <cellStyle name="표준 62 9 6" xfId="6926"/>
    <cellStyle name="표준 62 9 6 2" xfId="19969"/>
    <cellStyle name="표준 62 9 6 3" xfId="17829"/>
    <cellStyle name="표준 62 9 7" xfId="9624"/>
    <cellStyle name="표준 62 9 7 2" xfId="18209"/>
    <cellStyle name="표준 62 9 8" xfId="10371"/>
    <cellStyle name="표준 62 9 9" xfId="21830"/>
    <cellStyle name="표준 63" xfId="4248"/>
    <cellStyle name="표준 63 10" xfId="4351"/>
    <cellStyle name="표준 63 10 2" xfId="4459"/>
    <cellStyle name="표준 63 10 2 2" xfId="5611"/>
    <cellStyle name="표준 63 10 2 2 2" xfId="6473"/>
    <cellStyle name="표준 63 10 2 2 2 2" xfId="8195"/>
    <cellStyle name="표준 63 10 2 2 2 2 2" xfId="21238"/>
    <cellStyle name="표준 63 10 2 2 2 3" xfId="9640"/>
    <cellStyle name="표준 63 10 2 2 2 3 2" xfId="19477"/>
    <cellStyle name="표준 63 10 2 2 2 4" xfId="11640"/>
    <cellStyle name="표준 63 10 2 2 2 5" xfId="23099"/>
    <cellStyle name="표준 63 10 2 2 3" xfId="7334"/>
    <cellStyle name="표준 63 10 2 2 3 2" xfId="20377"/>
    <cellStyle name="표준 63 10 2 2 4" xfId="9639"/>
    <cellStyle name="표준 63 10 2 2 4 2" xfId="18616"/>
    <cellStyle name="표준 63 10 2 2 5" xfId="10779"/>
    <cellStyle name="표준 63 10 2 2 6" xfId="22238"/>
    <cellStyle name="표준 63 10 2 3" xfId="5899"/>
    <cellStyle name="표준 63 10 2 3 2" xfId="6760"/>
    <cellStyle name="표준 63 10 2 3 2 2" xfId="8482"/>
    <cellStyle name="표준 63 10 2 3 2 2 2" xfId="21525"/>
    <cellStyle name="표준 63 10 2 3 2 3" xfId="9642"/>
    <cellStyle name="표준 63 10 2 3 2 3 2" xfId="19764"/>
    <cellStyle name="표준 63 10 2 3 2 4" xfId="11927"/>
    <cellStyle name="표준 63 10 2 3 2 5" xfId="23386"/>
    <cellStyle name="표준 63 10 2 3 3" xfId="7621"/>
    <cellStyle name="표준 63 10 2 3 3 2" xfId="20664"/>
    <cellStyle name="표준 63 10 2 3 4" xfId="9641"/>
    <cellStyle name="표준 63 10 2 3 4 2" xfId="18903"/>
    <cellStyle name="표준 63 10 2 3 5" xfId="11066"/>
    <cellStyle name="표준 63 10 2 3 6" xfId="22525"/>
    <cellStyle name="표준 63 10 2 4" xfId="6186"/>
    <cellStyle name="표준 63 10 2 4 2" xfId="7908"/>
    <cellStyle name="표준 63 10 2 4 2 2" xfId="20951"/>
    <cellStyle name="표준 63 10 2 4 3" xfId="9643"/>
    <cellStyle name="표준 63 10 2 4 3 2" xfId="19190"/>
    <cellStyle name="표준 63 10 2 4 4" xfId="11353"/>
    <cellStyle name="표준 63 10 2 4 5" xfId="22812"/>
    <cellStyle name="표준 63 10 2 5" xfId="7047"/>
    <cellStyle name="표준 63 10 2 5 2" xfId="20090"/>
    <cellStyle name="표준 63 10 2 6" xfId="9638"/>
    <cellStyle name="표준 63 10 2 6 2" xfId="18329"/>
    <cellStyle name="표준 63 10 2 7" xfId="10492"/>
    <cellStyle name="표준 63 10 2 8" xfId="21951"/>
    <cellStyle name="표준 63 10 3" xfId="5503"/>
    <cellStyle name="표준 63 10 3 2" xfId="6365"/>
    <cellStyle name="표준 63 10 3 2 2" xfId="8087"/>
    <cellStyle name="표준 63 10 3 2 2 2" xfId="21130"/>
    <cellStyle name="표준 63 10 3 2 2 3" xfId="17830"/>
    <cellStyle name="표준 63 10 3 2 3" xfId="9645"/>
    <cellStyle name="표준 63 10 3 2 3 2" xfId="19369"/>
    <cellStyle name="표준 63 10 3 2 4" xfId="11532"/>
    <cellStyle name="표준 63 10 3 2 5" xfId="22991"/>
    <cellStyle name="표준 63 10 3 3" xfId="7226"/>
    <cellStyle name="표준 63 10 3 3 2" xfId="20269"/>
    <cellStyle name="표준 63 10 3 3 3" xfId="17831"/>
    <cellStyle name="표준 63 10 3 4" xfId="9644"/>
    <cellStyle name="표준 63 10 3 4 2" xfId="18508"/>
    <cellStyle name="표준 63 10 3 5" xfId="10671"/>
    <cellStyle name="표준 63 10 3 6" xfId="22130"/>
    <cellStyle name="표준 63 10 4" xfId="5791"/>
    <cellStyle name="표준 63 10 4 2" xfId="6652"/>
    <cellStyle name="표준 63 10 4 2 2" xfId="8374"/>
    <cellStyle name="표준 63 10 4 2 2 2" xfId="21417"/>
    <cellStyle name="표준 63 10 4 2 3" xfId="9647"/>
    <cellStyle name="표준 63 10 4 2 3 2" xfId="19656"/>
    <cellStyle name="표준 63 10 4 2 4" xfId="11819"/>
    <cellStyle name="표준 63 10 4 2 5" xfId="23278"/>
    <cellStyle name="표준 63 10 4 3" xfId="7513"/>
    <cellStyle name="표준 63 10 4 3 2" xfId="20556"/>
    <cellStyle name="표준 63 10 4 4" xfId="9646"/>
    <cellStyle name="표준 63 10 4 4 2" xfId="18795"/>
    <cellStyle name="표준 63 10 4 5" xfId="10958"/>
    <cellStyle name="표준 63 10 4 6" xfId="22417"/>
    <cellStyle name="표준 63 10 5" xfId="6078"/>
    <cellStyle name="표준 63 10 5 2" xfId="7800"/>
    <cellStyle name="표준 63 10 5 2 2" xfId="20843"/>
    <cellStyle name="표준 63 10 5 3" xfId="9648"/>
    <cellStyle name="표준 63 10 5 3 2" xfId="19082"/>
    <cellStyle name="표준 63 10 5 4" xfId="11245"/>
    <cellStyle name="표준 63 10 5 5" xfId="22704"/>
    <cellStyle name="표준 63 10 6" xfId="6939"/>
    <cellStyle name="표준 63 10 6 2" xfId="19982"/>
    <cellStyle name="표준 63 10 6 3" xfId="17832"/>
    <cellStyle name="표준 63 10 7" xfId="9637"/>
    <cellStyle name="표준 63 10 7 2" xfId="18222"/>
    <cellStyle name="표준 63 10 8" xfId="10384"/>
    <cellStyle name="표준 63 10 9" xfId="21843"/>
    <cellStyle name="표준 63 11" xfId="4414"/>
    <cellStyle name="표준 63 11 2" xfId="5566"/>
    <cellStyle name="표준 63 11 2 2" xfId="6428"/>
    <cellStyle name="표준 63 11 2 2 2" xfId="8150"/>
    <cellStyle name="표준 63 11 2 2 2 2" xfId="21193"/>
    <cellStyle name="표준 63 11 2 2 3" xfId="9651"/>
    <cellStyle name="표준 63 11 2 2 3 2" xfId="19432"/>
    <cellStyle name="표준 63 11 2 2 4" xfId="11595"/>
    <cellStyle name="표준 63 11 2 2 5" xfId="23054"/>
    <cellStyle name="표준 63 11 2 3" xfId="7289"/>
    <cellStyle name="표준 63 11 2 3 2" xfId="20332"/>
    <cellStyle name="표준 63 11 2 4" xfId="9650"/>
    <cellStyle name="표준 63 11 2 4 2" xfId="18571"/>
    <cellStyle name="표준 63 11 2 5" xfId="10734"/>
    <cellStyle name="표준 63 11 2 6" xfId="22193"/>
    <cellStyle name="표준 63 11 3" xfId="5854"/>
    <cellStyle name="표준 63 11 3 2" xfId="6715"/>
    <cellStyle name="표준 63 11 3 2 2" xfId="8437"/>
    <cellStyle name="표준 63 11 3 2 2 2" xfId="21480"/>
    <cellStyle name="표준 63 11 3 2 3" xfId="9653"/>
    <cellStyle name="표준 63 11 3 2 3 2" xfId="19719"/>
    <cellStyle name="표준 63 11 3 2 4" xfId="11882"/>
    <cellStyle name="표준 63 11 3 2 5" xfId="23341"/>
    <cellStyle name="표준 63 11 3 3" xfId="7576"/>
    <cellStyle name="표준 63 11 3 3 2" xfId="20619"/>
    <cellStyle name="표준 63 11 3 4" xfId="9652"/>
    <cellStyle name="표준 63 11 3 4 2" xfId="18858"/>
    <cellStyle name="표준 63 11 3 5" xfId="11021"/>
    <cellStyle name="표준 63 11 3 6" xfId="22480"/>
    <cellStyle name="표준 63 11 4" xfId="6141"/>
    <cellStyle name="표준 63 11 4 2" xfId="7863"/>
    <cellStyle name="표준 63 11 4 2 2" xfId="20906"/>
    <cellStyle name="표준 63 11 4 3" xfId="9654"/>
    <cellStyle name="표준 63 11 4 3 2" xfId="19145"/>
    <cellStyle name="표준 63 11 4 4" xfId="11308"/>
    <cellStyle name="표준 63 11 4 5" xfId="22767"/>
    <cellStyle name="표준 63 11 5" xfId="7002"/>
    <cellStyle name="표준 63 11 5 2" xfId="20045"/>
    <cellStyle name="표준 63 11 5 3" xfId="17833"/>
    <cellStyle name="표준 63 11 6" xfId="9649"/>
    <cellStyle name="표준 63 11 6 2" xfId="17834"/>
    <cellStyle name="표준 63 11 7" xfId="18284"/>
    <cellStyle name="표준 63 11 8" xfId="10447"/>
    <cellStyle name="표준 63 11 9" xfId="21906"/>
    <cellStyle name="표준 63 12" xfId="5458"/>
    <cellStyle name="표준 63 12 2" xfId="6320"/>
    <cellStyle name="표준 63 12 2 2" xfId="8042"/>
    <cellStyle name="표준 63 12 2 2 2" xfId="21085"/>
    <cellStyle name="표준 63 12 2 2 3" xfId="17835"/>
    <cellStyle name="표준 63 12 2 3" xfId="9656"/>
    <cellStyle name="표준 63 12 2 3 2" xfId="19324"/>
    <cellStyle name="표준 63 12 2 4" xfId="11487"/>
    <cellStyle name="표준 63 12 2 5" xfId="22946"/>
    <cellStyle name="표준 63 12 3" xfId="7181"/>
    <cellStyle name="표준 63 12 3 2" xfId="20224"/>
    <cellStyle name="표준 63 12 3 3" xfId="17836"/>
    <cellStyle name="표준 63 12 4" xfId="9655"/>
    <cellStyle name="표준 63 12 4 2" xfId="18463"/>
    <cellStyle name="표준 63 12 5" xfId="10626"/>
    <cellStyle name="표준 63 12 6" xfId="22085"/>
    <cellStyle name="표준 63 13" xfId="5746"/>
    <cellStyle name="표준 63 13 2" xfId="6607"/>
    <cellStyle name="표준 63 13 2 2" xfId="8329"/>
    <cellStyle name="표준 63 13 2 2 2" xfId="21372"/>
    <cellStyle name="표준 63 13 2 3" xfId="9658"/>
    <cellStyle name="표준 63 13 2 3 2" xfId="19611"/>
    <cellStyle name="표준 63 13 2 4" xfId="11774"/>
    <cellStyle name="표준 63 13 2 5" xfId="23233"/>
    <cellStyle name="표준 63 13 3" xfId="7468"/>
    <cellStyle name="표준 63 13 3 2" xfId="20511"/>
    <cellStyle name="표준 63 13 4" xfId="9657"/>
    <cellStyle name="표준 63 13 4 2" xfId="18750"/>
    <cellStyle name="표준 63 13 5" xfId="10913"/>
    <cellStyle name="표준 63 13 6" xfId="22372"/>
    <cellStyle name="표준 63 14" xfId="6033"/>
    <cellStyle name="표준 63 14 2" xfId="7755"/>
    <cellStyle name="표준 63 14 2 2" xfId="20798"/>
    <cellStyle name="표준 63 14 3" xfId="9659"/>
    <cellStyle name="표준 63 14 3 2" xfId="19037"/>
    <cellStyle name="표준 63 14 4" xfId="11200"/>
    <cellStyle name="표준 63 14 5" xfId="22659"/>
    <cellStyle name="표준 63 15" xfId="6894"/>
    <cellStyle name="표준 63 15 2" xfId="19937"/>
    <cellStyle name="표준 63 15 3" xfId="17837"/>
    <cellStyle name="표준 63 16" xfId="9636"/>
    <cellStyle name="표준 63 16 2" xfId="17838"/>
    <cellStyle name="표준 63 17" xfId="17839"/>
    <cellStyle name="표준 63 18" xfId="18178"/>
    <cellStyle name="표준 63 19" xfId="10339"/>
    <cellStyle name="표준 63 2" xfId="4373"/>
    <cellStyle name="표준 63 2 10" xfId="21865"/>
    <cellStyle name="표준 63 2 2" xfId="4481"/>
    <cellStyle name="표준 63 2 2 2" xfId="5633"/>
    <cellStyle name="표준 63 2 2 2 2" xfId="6495"/>
    <cellStyle name="표준 63 2 2 2 2 2" xfId="8217"/>
    <cellStyle name="표준 63 2 2 2 2 2 2" xfId="21260"/>
    <cellStyle name="표준 63 2 2 2 2 3" xfId="9663"/>
    <cellStyle name="표준 63 2 2 2 2 3 2" xfId="19499"/>
    <cellStyle name="표준 63 2 2 2 2 4" xfId="11662"/>
    <cellStyle name="표준 63 2 2 2 2 5" xfId="23121"/>
    <cellStyle name="표준 63 2 2 2 3" xfId="7356"/>
    <cellStyle name="표준 63 2 2 2 3 2" xfId="20399"/>
    <cellStyle name="표준 63 2 2 2 4" xfId="9662"/>
    <cellStyle name="표준 63 2 2 2 4 2" xfId="18638"/>
    <cellStyle name="표준 63 2 2 2 5" xfId="10801"/>
    <cellStyle name="표준 63 2 2 2 6" xfId="22260"/>
    <cellStyle name="표준 63 2 2 3" xfId="5921"/>
    <cellStyle name="표준 63 2 2 3 2" xfId="6782"/>
    <cellStyle name="표준 63 2 2 3 2 2" xfId="8504"/>
    <cellStyle name="표준 63 2 2 3 2 2 2" xfId="21547"/>
    <cellStyle name="표준 63 2 2 3 2 3" xfId="9665"/>
    <cellStyle name="표준 63 2 2 3 2 3 2" xfId="19786"/>
    <cellStyle name="표준 63 2 2 3 2 4" xfId="11949"/>
    <cellStyle name="표준 63 2 2 3 2 5" xfId="23408"/>
    <cellStyle name="표준 63 2 2 3 3" xfId="7643"/>
    <cellStyle name="표준 63 2 2 3 3 2" xfId="20686"/>
    <cellStyle name="표준 63 2 2 3 4" xfId="9664"/>
    <cellStyle name="표준 63 2 2 3 4 2" xfId="18925"/>
    <cellStyle name="표준 63 2 2 3 5" xfId="11088"/>
    <cellStyle name="표준 63 2 2 3 6" xfId="22547"/>
    <cellStyle name="표준 63 2 2 4" xfId="6208"/>
    <cellStyle name="표준 63 2 2 4 2" xfId="7930"/>
    <cellStyle name="표준 63 2 2 4 2 2" xfId="20973"/>
    <cellStyle name="표준 63 2 2 4 3" xfId="9666"/>
    <cellStyle name="표준 63 2 2 4 3 2" xfId="19212"/>
    <cellStyle name="표준 63 2 2 4 4" xfId="11375"/>
    <cellStyle name="표준 63 2 2 4 5" xfId="22834"/>
    <cellStyle name="표준 63 2 2 5" xfId="7069"/>
    <cellStyle name="표준 63 2 2 5 2" xfId="20112"/>
    <cellStyle name="표준 63 2 2 5 3" xfId="17840"/>
    <cellStyle name="표준 63 2 2 6" xfId="9661"/>
    <cellStyle name="표준 63 2 2 6 2" xfId="17841"/>
    <cellStyle name="표준 63 2 2 7" xfId="18351"/>
    <cellStyle name="표준 63 2 2 8" xfId="10514"/>
    <cellStyle name="표준 63 2 2 9" xfId="21973"/>
    <cellStyle name="표준 63 2 3" xfId="5525"/>
    <cellStyle name="표준 63 2 3 2" xfId="6387"/>
    <cellStyle name="표준 63 2 3 2 2" xfId="8109"/>
    <cellStyle name="표준 63 2 3 2 2 2" xfId="21152"/>
    <cellStyle name="표준 63 2 3 2 2 3" xfId="17842"/>
    <cellStyle name="표준 63 2 3 2 3" xfId="9668"/>
    <cellStyle name="표준 63 2 3 2 3 2" xfId="19391"/>
    <cellStyle name="표준 63 2 3 2 4" xfId="11554"/>
    <cellStyle name="표준 63 2 3 2 5" xfId="23013"/>
    <cellStyle name="표준 63 2 3 3" xfId="7248"/>
    <cellStyle name="표준 63 2 3 3 2" xfId="20291"/>
    <cellStyle name="표준 63 2 3 3 3" xfId="17843"/>
    <cellStyle name="표준 63 2 3 4" xfId="9667"/>
    <cellStyle name="표준 63 2 3 4 2" xfId="18530"/>
    <cellStyle name="표준 63 2 3 5" xfId="10693"/>
    <cellStyle name="표준 63 2 3 6" xfId="22152"/>
    <cellStyle name="표준 63 2 4" xfId="5813"/>
    <cellStyle name="표준 63 2 4 2" xfId="6674"/>
    <cellStyle name="표준 63 2 4 2 2" xfId="8396"/>
    <cellStyle name="표준 63 2 4 2 2 2" xfId="21439"/>
    <cellStyle name="표준 63 2 4 2 3" xfId="9670"/>
    <cellStyle name="표준 63 2 4 2 3 2" xfId="19678"/>
    <cellStyle name="표준 63 2 4 2 4" xfId="11841"/>
    <cellStyle name="표준 63 2 4 2 5" xfId="23300"/>
    <cellStyle name="표준 63 2 4 3" xfId="7535"/>
    <cellStyle name="표준 63 2 4 3 2" xfId="20578"/>
    <cellStyle name="표준 63 2 4 4" xfId="9669"/>
    <cellStyle name="표준 63 2 4 4 2" xfId="18817"/>
    <cellStyle name="표준 63 2 4 5" xfId="10980"/>
    <cellStyle name="표준 63 2 4 6" xfId="22439"/>
    <cellStyle name="표준 63 2 5" xfId="6100"/>
    <cellStyle name="표준 63 2 5 2" xfId="7822"/>
    <cellStyle name="표준 63 2 5 2 2" xfId="20865"/>
    <cellStyle name="표준 63 2 5 3" xfId="9671"/>
    <cellStyle name="표준 63 2 5 3 2" xfId="19104"/>
    <cellStyle name="표준 63 2 5 4" xfId="11267"/>
    <cellStyle name="표준 63 2 5 5" xfId="22726"/>
    <cellStyle name="표준 63 2 6" xfId="6961"/>
    <cellStyle name="표준 63 2 6 2" xfId="20004"/>
    <cellStyle name="표준 63 2 6 3" xfId="17844"/>
    <cellStyle name="표준 63 2 7" xfId="9660"/>
    <cellStyle name="표준 63 2 7 2" xfId="17845"/>
    <cellStyle name="표준 63 2 8" xfId="18244"/>
    <cellStyle name="표준 63 2 9" xfId="10406"/>
    <cellStyle name="표준 63 20" xfId="21798"/>
    <cellStyle name="표준 63 3" xfId="4344"/>
    <cellStyle name="표준 63 3 10" xfId="21836"/>
    <cellStyle name="표준 63 3 2" xfId="4452"/>
    <cellStyle name="표준 63 3 2 2" xfId="5604"/>
    <cellStyle name="표준 63 3 2 2 2" xfId="6466"/>
    <cellStyle name="표준 63 3 2 2 2 2" xfId="8188"/>
    <cellStyle name="표준 63 3 2 2 2 2 2" xfId="21231"/>
    <cellStyle name="표준 63 3 2 2 2 3" xfId="9675"/>
    <cellStyle name="표준 63 3 2 2 2 3 2" xfId="19470"/>
    <cellStyle name="표준 63 3 2 2 2 4" xfId="11633"/>
    <cellStyle name="표준 63 3 2 2 2 5" xfId="23092"/>
    <cellStyle name="표준 63 3 2 2 3" xfId="7327"/>
    <cellStyle name="표준 63 3 2 2 3 2" xfId="20370"/>
    <cellStyle name="표준 63 3 2 2 4" xfId="9674"/>
    <cellStyle name="표준 63 3 2 2 4 2" xfId="18609"/>
    <cellStyle name="표준 63 3 2 2 5" xfId="10772"/>
    <cellStyle name="표준 63 3 2 2 6" xfId="22231"/>
    <cellStyle name="표준 63 3 2 3" xfId="5892"/>
    <cellStyle name="표준 63 3 2 3 2" xfId="6753"/>
    <cellStyle name="표준 63 3 2 3 2 2" xfId="8475"/>
    <cellStyle name="표준 63 3 2 3 2 2 2" xfId="21518"/>
    <cellStyle name="표준 63 3 2 3 2 3" xfId="9677"/>
    <cellStyle name="표준 63 3 2 3 2 3 2" xfId="19757"/>
    <cellStyle name="표준 63 3 2 3 2 4" xfId="11920"/>
    <cellStyle name="표준 63 3 2 3 2 5" xfId="23379"/>
    <cellStyle name="표준 63 3 2 3 3" xfId="7614"/>
    <cellStyle name="표준 63 3 2 3 3 2" xfId="20657"/>
    <cellStyle name="표준 63 3 2 3 4" xfId="9676"/>
    <cellStyle name="표준 63 3 2 3 4 2" xfId="18896"/>
    <cellStyle name="표준 63 3 2 3 5" xfId="11059"/>
    <cellStyle name="표준 63 3 2 3 6" xfId="22518"/>
    <cellStyle name="표준 63 3 2 4" xfId="6179"/>
    <cellStyle name="표준 63 3 2 4 2" xfId="7901"/>
    <cellStyle name="표준 63 3 2 4 2 2" xfId="20944"/>
    <cellStyle name="표준 63 3 2 4 3" xfId="9678"/>
    <cellStyle name="표준 63 3 2 4 3 2" xfId="19183"/>
    <cellStyle name="표준 63 3 2 4 4" xfId="11346"/>
    <cellStyle name="표준 63 3 2 4 5" xfId="22805"/>
    <cellStyle name="표준 63 3 2 5" xfId="7040"/>
    <cellStyle name="표준 63 3 2 5 2" xfId="20083"/>
    <cellStyle name="표준 63 3 2 5 3" xfId="17846"/>
    <cellStyle name="표준 63 3 2 6" xfId="9673"/>
    <cellStyle name="표준 63 3 2 6 2" xfId="17847"/>
    <cellStyle name="표준 63 3 2 7" xfId="18322"/>
    <cellStyle name="표준 63 3 2 8" xfId="10485"/>
    <cellStyle name="표준 63 3 2 9" xfId="21944"/>
    <cellStyle name="표준 63 3 3" xfId="5496"/>
    <cellStyle name="표준 63 3 3 2" xfId="6358"/>
    <cellStyle name="표준 63 3 3 2 2" xfId="8080"/>
    <cellStyle name="표준 63 3 3 2 2 2" xfId="21123"/>
    <cellStyle name="표준 63 3 3 2 2 3" xfId="17848"/>
    <cellStyle name="표준 63 3 3 2 3" xfId="9680"/>
    <cellStyle name="표준 63 3 3 2 3 2" xfId="19362"/>
    <cellStyle name="표준 63 3 3 2 4" xfId="11525"/>
    <cellStyle name="표준 63 3 3 2 5" xfId="22984"/>
    <cellStyle name="표준 63 3 3 3" xfId="7219"/>
    <cellStyle name="표준 63 3 3 3 2" xfId="20262"/>
    <cellStyle name="표준 63 3 3 3 3" xfId="17849"/>
    <cellStyle name="표준 63 3 3 4" xfId="9679"/>
    <cellStyle name="표준 63 3 3 4 2" xfId="18501"/>
    <cellStyle name="표준 63 3 3 5" xfId="10664"/>
    <cellStyle name="표준 63 3 3 6" xfId="22123"/>
    <cellStyle name="표준 63 3 4" xfId="5784"/>
    <cellStyle name="표준 63 3 4 2" xfId="6645"/>
    <cellStyle name="표준 63 3 4 2 2" xfId="8367"/>
    <cellStyle name="표준 63 3 4 2 2 2" xfId="21410"/>
    <cellStyle name="표준 63 3 4 2 3" xfId="9682"/>
    <cellStyle name="표준 63 3 4 2 3 2" xfId="19649"/>
    <cellStyle name="표준 63 3 4 2 4" xfId="11812"/>
    <cellStyle name="표준 63 3 4 2 5" xfId="23271"/>
    <cellStyle name="표준 63 3 4 3" xfId="7506"/>
    <cellStyle name="표준 63 3 4 3 2" xfId="20549"/>
    <cellStyle name="표준 63 3 4 4" xfId="9681"/>
    <cellStyle name="표준 63 3 4 4 2" xfId="18788"/>
    <cellStyle name="표준 63 3 4 5" xfId="10951"/>
    <cellStyle name="표준 63 3 4 6" xfId="22410"/>
    <cellStyle name="표준 63 3 5" xfId="6071"/>
    <cellStyle name="표준 63 3 5 2" xfId="7793"/>
    <cellStyle name="표준 63 3 5 2 2" xfId="20836"/>
    <cellStyle name="표준 63 3 5 3" xfId="9683"/>
    <cellStyle name="표준 63 3 5 3 2" xfId="19075"/>
    <cellStyle name="표준 63 3 5 4" xfId="11238"/>
    <cellStyle name="표준 63 3 5 5" xfId="22697"/>
    <cellStyle name="표준 63 3 6" xfId="6932"/>
    <cellStyle name="표준 63 3 6 2" xfId="19975"/>
    <cellStyle name="표준 63 3 6 3" xfId="17850"/>
    <cellStyle name="표준 63 3 7" xfId="9672"/>
    <cellStyle name="표준 63 3 7 2" xfId="17851"/>
    <cellStyle name="표준 63 3 8" xfId="18215"/>
    <cellStyle name="표준 63 3 9" xfId="10377"/>
    <cellStyle name="표준 63 4" xfId="4378"/>
    <cellStyle name="표준 63 4 2" xfId="4486"/>
    <cellStyle name="표준 63 4 2 2" xfId="5638"/>
    <cellStyle name="표준 63 4 2 2 2" xfId="6500"/>
    <cellStyle name="표준 63 4 2 2 2 2" xfId="8222"/>
    <cellStyle name="표준 63 4 2 2 2 2 2" xfId="21265"/>
    <cellStyle name="표준 63 4 2 2 2 3" xfId="9687"/>
    <cellStyle name="표준 63 4 2 2 2 3 2" xfId="19504"/>
    <cellStyle name="표준 63 4 2 2 2 4" xfId="11667"/>
    <cellStyle name="표준 63 4 2 2 2 5" xfId="23126"/>
    <cellStyle name="표준 63 4 2 2 3" xfId="7361"/>
    <cellStyle name="표준 63 4 2 2 3 2" xfId="20404"/>
    <cellStyle name="표준 63 4 2 2 4" xfId="9686"/>
    <cellStyle name="표준 63 4 2 2 4 2" xfId="18643"/>
    <cellStyle name="표준 63 4 2 2 5" xfId="10806"/>
    <cellStyle name="표준 63 4 2 2 6" xfId="22265"/>
    <cellStyle name="표준 63 4 2 3" xfId="5926"/>
    <cellStyle name="표준 63 4 2 3 2" xfId="6787"/>
    <cellStyle name="표준 63 4 2 3 2 2" xfId="8509"/>
    <cellStyle name="표준 63 4 2 3 2 2 2" xfId="21552"/>
    <cellStyle name="표준 63 4 2 3 2 3" xfId="9689"/>
    <cellStyle name="표준 63 4 2 3 2 3 2" xfId="19791"/>
    <cellStyle name="표준 63 4 2 3 2 4" xfId="11954"/>
    <cellStyle name="표준 63 4 2 3 2 5" xfId="23413"/>
    <cellStyle name="표준 63 4 2 3 3" xfId="7648"/>
    <cellStyle name="표준 63 4 2 3 3 2" xfId="20691"/>
    <cellStyle name="표준 63 4 2 3 4" xfId="9688"/>
    <cellStyle name="표준 63 4 2 3 4 2" xfId="18930"/>
    <cellStyle name="표준 63 4 2 3 5" xfId="11093"/>
    <cellStyle name="표준 63 4 2 3 6" xfId="22552"/>
    <cellStyle name="표준 63 4 2 4" xfId="6213"/>
    <cellStyle name="표준 63 4 2 4 2" xfId="7935"/>
    <cellStyle name="표준 63 4 2 4 2 2" xfId="20978"/>
    <cellStyle name="표준 63 4 2 4 3" xfId="9690"/>
    <cellStyle name="표준 63 4 2 4 3 2" xfId="19217"/>
    <cellStyle name="표준 63 4 2 4 4" xfId="11380"/>
    <cellStyle name="표준 63 4 2 4 5" xfId="22839"/>
    <cellStyle name="표준 63 4 2 5" xfId="7074"/>
    <cellStyle name="표준 63 4 2 5 2" xfId="20117"/>
    <cellStyle name="표준 63 4 2 6" xfId="9685"/>
    <cellStyle name="표준 63 4 2 6 2" xfId="18356"/>
    <cellStyle name="표준 63 4 2 7" xfId="10519"/>
    <cellStyle name="표준 63 4 2 8" xfId="21978"/>
    <cellStyle name="표준 63 4 3" xfId="5530"/>
    <cellStyle name="표준 63 4 3 2" xfId="6392"/>
    <cellStyle name="표준 63 4 3 2 2" xfId="8114"/>
    <cellStyle name="표준 63 4 3 2 2 2" xfId="21157"/>
    <cellStyle name="표준 63 4 3 2 2 3" xfId="17852"/>
    <cellStyle name="표준 63 4 3 2 3" xfId="9692"/>
    <cellStyle name="표준 63 4 3 2 3 2" xfId="19396"/>
    <cellStyle name="표준 63 4 3 2 4" xfId="11559"/>
    <cellStyle name="표준 63 4 3 2 5" xfId="23018"/>
    <cellStyle name="표준 63 4 3 3" xfId="7253"/>
    <cellStyle name="표준 63 4 3 3 2" xfId="20296"/>
    <cellStyle name="표준 63 4 3 3 3" xfId="17853"/>
    <cellStyle name="표준 63 4 3 4" xfId="9691"/>
    <cellStyle name="표준 63 4 3 4 2" xfId="18535"/>
    <cellStyle name="표준 63 4 3 5" xfId="10698"/>
    <cellStyle name="표준 63 4 3 6" xfId="22157"/>
    <cellStyle name="표준 63 4 4" xfId="5818"/>
    <cellStyle name="표준 63 4 4 2" xfId="6679"/>
    <cellStyle name="표준 63 4 4 2 2" xfId="8401"/>
    <cellStyle name="표준 63 4 4 2 2 2" xfId="21444"/>
    <cellStyle name="표준 63 4 4 2 3" xfId="9694"/>
    <cellStyle name="표준 63 4 4 2 3 2" xfId="19683"/>
    <cellStyle name="표준 63 4 4 2 4" xfId="11846"/>
    <cellStyle name="표준 63 4 4 2 5" xfId="23305"/>
    <cellStyle name="표준 63 4 4 3" xfId="7540"/>
    <cellStyle name="표준 63 4 4 3 2" xfId="20583"/>
    <cellStyle name="표준 63 4 4 4" xfId="9693"/>
    <cellStyle name="표준 63 4 4 4 2" xfId="18822"/>
    <cellStyle name="표준 63 4 4 5" xfId="10985"/>
    <cellStyle name="표준 63 4 4 6" xfId="22444"/>
    <cellStyle name="표준 63 4 5" xfId="6105"/>
    <cellStyle name="표준 63 4 5 2" xfId="7827"/>
    <cellStyle name="표준 63 4 5 2 2" xfId="20870"/>
    <cellStyle name="표준 63 4 5 3" xfId="9695"/>
    <cellStyle name="표준 63 4 5 3 2" xfId="19109"/>
    <cellStyle name="표준 63 4 5 4" xfId="11272"/>
    <cellStyle name="표준 63 4 5 5" xfId="22731"/>
    <cellStyle name="표준 63 4 6" xfId="6966"/>
    <cellStyle name="표준 63 4 6 2" xfId="20009"/>
    <cellStyle name="표준 63 4 6 3" xfId="17854"/>
    <cellStyle name="표준 63 4 7" xfId="9684"/>
    <cellStyle name="표준 63 4 7 2" xfId="18249"/>
    <cellStyle name="표준 63 4 8" xfId="10411"/>
    <cellStyle name="표준 63 4 9" xfId="21870"/>
    <cellStyle name="표준 63 5" xfId="4328"/>
    <cellStyle name="표준 63 5 2" xfId="4436"/>
    <cellStyle name="표준 63 5 2 2" xfId="5588"/>
    <cellStyle name="표준 63 5 2 2 2" xfId="6450"/>
    <cellStyle name="표준 63 5 2 2 2 2" xfId="8172"/>
    <cellStyle name="표준 63 5 2 2 2 2 2" xfId="21215"/>
    <cellStyle name="표준 63 5 2 2 2 3" xfId="9699"/>
    <cellStyle name="표준 63 5 2 2 2 3 2" xfId="19454"/>
    <cellStyle name="표준 63 5 2 2 2 4" xfId="11617"/>
    <cellStyle name="표준 63 5 2 2 2 5" xfId="23076"/>
    <cellStyle name="표준 63 5 2 2 3" xfId="7311"/>
    <cellStyle name="표준 63 5 2 2 3 2" xfId="20354"/>
    <cellStyle name="표준 63 5 2 2 4" xfId="9698"/>
    <cellStyle name="표준 63 5 2 2 4 2" xfId="18593"/>
    <cellStyle name="표준 63 5 2 2 5" xfId="10756"/>
    <cellStyle name="표준 63 5 2 2 6" xfId="22215"/>
    <cellStyle name="표준 63 5 2 3" xfId="5876"/>
    <cellStyle name="표준 63 5 2 3 2" xfId="6737"/>
    <cellStyle name="표준 63 5 2 3 2 2" xfId="8459"/>
    <cellStyle name="표준 63 5 2 3 2 2 2" xfId="21502"/>
    <cellStyle name="표준 63 5 2 3 2 3" xfId="9701"/>
    <cellStyle name="표준 63 5 2 3 2 3 2" xfId="19741"/>
    <cellStyle name="표준 63 5 2 3 2 4" xfId="11904"/>
    <cellStyle name="표준 63 5 2 3 2 5" xfId="23363"/>
    <cellStyle name="표준 63 5 2 3 3" xfId="7598"/>
    <cellStyle name="표준 63 5 2 3 3 2" xfId="20641"/>
    <cellStyle name="표준 63 5 2 3 4" xfId="9700"/>
    <cellStyle name="표준 63 5 2 3 4 2" xfId="18880"/>
    <cellStyle name="표준 63 5 2 3 5" xfId="11043"/>
    <cellStyle name="표준 63 5 2 3 6" xfId="22502"/>
    <cellStyle name="표준 63 5 2 4" xfId="6163"/>
    <cellStyle name="표준 63 5 2 4 2" xfId="7885"/>
    <cellStyle name="표준 63 5 2 4 2 2" xfId="20928"/>
    <cellStyle name="표준 63 5 2 4 3" xfId="9702"/>
    <cellStyle name="표준 63 5 2 4 3 2" xfId="19167"/>
    <cellStyle name="표준 63 5 2 4 4" xfId="11330"/>
    <cellStyle name="표준 63 5 2 4 5" xfId="22789"/>
    <cellStyle name="표준 63 5 2 5" xfId="7024"/>
    <cellStyle name="표준 63 5 2 5 2" xfId="20067"/>
    <cellStyle name="표준 63 5 2 6" xfId="9697"/>
    <cellStyle name="표준 63 5 2 6 2" xfId="18306"/>
    <cellStyle name="표준 63 5 2 7" xfId="10469"/>
    <cellStyle name="표준 63 5 2 8" xfId="21928"/>
    <cellStyle name="표준 63 5 3" xfId="5480"/>
    <cellStyle name="표준 63 5 3 2" xfId="6342"/>
    <cellStyle name="표준 63 5 3 2 2" xfId="8064"/>
    <cellStyle name="표준 63 5 3 2 2 2" xfId="21107"/>
    <cellStyle name="표준 63 5 3 2 2 3" xfId="17855"/>
    <cellStyle name="표준 63 5 3 2 3" xfId="9704"/>
    <cellStyle name="표준 63 5 3 2 3 2" xfId="19346"/>
    <cellStyle name="표준 63 5 3 2 4" xfId="11509"/>
    <cellStyle name="표준 63 5 3 2 5" xfId="22968"/>
    <cellStyle name="표준 63 5 3 3" xfId="7203"/>
    <cellStyle name="표준 63 5 3 3 2" xfId="20246"/>
    <cellStyle name="표준 63 5 3 3 3" xfId="17856"/>
    <cellStyle name="표준 63 5 3 4" xfId="9703"/>
    <cellStyle name="표준 63 5 3 4 2" xfId="18485"/>
    <cellStyle name="표준 63 5 3 5" xfId="10648"/>
    <cellStyle name="표준 63 5 3 6" xfId="22107"/>
    <cellStyle name="표준 63 5 4" xfId="5768"/>
    <cellStyle name="표준 63 5 4 2" xfId="6629"/>
    <cellStyle name="표준 63 5 4 2 2" xfId="8351"/>
    <cellStyle name="표준 63 5 4 2 2 2" xfId="21394"/>
    <cellStyle name="표준 63 5 4 2 3" xfId="9706"/>
    <cellStyle name="표준 63 5 4 2 3 2" xfId="19633"/>
    <cellStyle name="표준 63 5 4 2 4" xfId="11796"/>
    <cellStyle name="표준 63 5 4 2 5" xfId="23255"/>
    <cellStyle name="표준 63 5 4 3" xfId="7490"/>
    <cellStyle name="표준 63 5 4 3 2" xfId="20533"/>
    <cellStyle name="표준 63 5 4 4" xfId="9705"/>
    <cellStyle name="표준 63 5 4 4 2" xfId="18772"/>
    <cellStyle name="표준 63 5 4 5" xfId="10935"/>
    <cellStyle name="표준 63 5 4 6" xfId="22394"/>
    <cellStyle name="표준 63 5 5" xfId="6055"/>
    <cellStyle name="표준 63 5 5 2" xfId="7777"/>
    <cellStyle name="표준 63 5 5 2 2" xfId="20820"/>
    <cellStyle name="표준 63 5 5 3" xfId="9707"/>
    <cellStyle name="표준 63 5 5 3 2" xfId="19059"/>
    <cellStyle name="표준 63 5 5 4" xfId="11222"/>
    <cellStyle name="표준 63 5 5 5" xfId="22681"/>
    <cellStyle name="표준 63 5 6" xfId="6916"/>
    <cellStyle name="표준 63 5 6 2" xfId="19959"/>
    <cellStyle name="표준 63 5 6 3" xfId="17857"/>
    <cellStyle name="표준 63 5 7" xfId="9696"/>
    <cellStyle name="표준 63 5 7 2" xfId="18199"/>
    <cellStyle name="표준 63 5 8" xfId="10361"/>
    <cellStyle name="표준 63 5 9" xfId="21820"/>
    <cellStyle name="표준 63 6" xfId="4324"/>
    <cellStyle name="표준 63 6 2" xfId="4432"/>
    <cellStyle name="표준 63 6 2 2" xfId="5584"/>
    <cellStyle name="표준 63 6 2 2 2" xfId="6446"/>
    <cellStyle name="표준 63 6 2 2 2 2" xfId="8168"/>
    <cellStyle name="표준 63 6 2 2 2 2 2" xfId="21211"/>
    <cellStyle name="표준 63 6 2 2 2 3" xfId="9711"/>
    <cellStyle name="표준 63 6 2 2 2 3 2" xfId="19450"/>
    <cellStyle name="표준 63 6 2 2 2 4" xfId="11613"/>
    <cellStyle name="표준 63 6 2 2 2 5" xfId="23072"/>
    <cellStyle name="표준 63 6 2 2 3" xfId="7307"/>
    <cellStyle name="표준 63 6 2 2 3 2" xfId="20350"/>
    <cellStyle name="표준 63 6 2 2 4" xfId="9710"/>
    <cellStyle name="표준 63 6 2 2 4 2" xfId="18589"/>
    <cellStyle name="표준 63 6 2 2 5" xfId="10752"/>
    <cellStyle name="표준 63 6 2 2 6" xfId="22211"/>
    <cellStyle name="표준 63 6 2 3" xfId="5872"/>
    <cellStyle name="표준 63 6 2 3 2" xfId="6733"/>
    <cellStyle name="표준 63 6 2 3 2 2" xfId="8455"/>
    <cellStyle name="표준 63 6 2 3 2 2 2" xfId="21498"/>
    <cellStyle name="표준 63 6 2 3 2 3" xfId="9713"/>
    <cellStyle name="표준 63 6 2 3 2 3 2" xfId="19737"/>
    <cellStyle name="표준 63 6 2 3 2 4" xfId="11900"/>
    <cellStyle name="표준 63 6 2 3 2 5" xfId="23359"/>
    <cellStyle name="표준 63 6 2 3 3" xfId="7594"/>
    <cellStyle name="표준 63 6 2 3 3 2" xfId="20637"/>
    <cellStyle name="표준 63 6 2 3 4" xfId="9712"/>
    <cellStyle name="표준 63 6 2 3 4 2" xfId="18876"/>
    <cellStyle name="표준 63 6 2 3 5" xfId="11039"/>
    <cellStyle name="표준 63 6 2 3 6" xfId="22498"/>
    <cellStyle name="표준 63 6 2 4" xfId="6159"/>
    <cellStyle name="표준 63 6 2 4 2" xfId="7881"/>
    <cellStyle name="표준 63 6 2 4 2 2" xfId="20924"/>
    <cellStyle name="표준 63 6 2 4 3" xfId="9714"/>
    <cellStyle name="표준 63 6 2 4 3 2" xfId="19163"/>
    <cellStyle name="표준 63 6 2 4 4" xfId="11326"/>
    <cellStyle name="표준 63 6 2 4 5" xfId="22785"/>
    <cellStyle name="표준 63 6 2 5" xfId="7020"/>
    <cellStyle name="표준 63 6 2 5 2" xfId="20063"/>
    <cellStyle name="표준 63 6 2 6" xfId="9709"/>
    <cellStyle name="표준 63 6 2 6 2" xfId="18302"/>
    <cellStyle name="표준 63 6 2 7" xfId="10465"/>
    <cellStyle name="표준 63 6 2 8" xfId="21924"/>
    <cellStyle name="표준 63 6 3" xfId="5476"/>
    <cellStyle name="표준 63 6 3 2" xfId="6338"/>
    <cellStyle name="표준 63 6 3 2 2" xfId="8060"/>
    <cellStyle name="표준 63 6 3 2 2 2" xfId="21103"/>
    <cellStyle name="표준 63 6 3 2 2 3" xfId="17858"/>
    <cellStyle name="표준 63 6 3 2 3" xfId="9716"/>
    <cellStyle name="표준 63 6 3 2 3 2" xfId="19342"/>
    <cellStyle name="표준 63 6 3 2 4" xfId="11505"/>
    <cellStyle name="표준 63 6 3 2 5" xfId="22964"/>
    <cellStyle name="표준 63 6 3 3" xfId="7199"/>
    <cellStyle name="표준 63 6 3 3 2" xfId="20242"/>
    <cellStyle name="표준 63 6 3 3 3" xfId="17859"/>
    <cellStyle name="표준 63 6 3 4" xfId="9715"/>
    <cellStyle name="표준 63 6 3 4 2" xfId="18481"/>
    <cellStyle name="표준 63 6 3 5" xfId="10644"/>
    <cellStyle name="표준 63 6 3 6" xfId="22103"/>
    <cellStyle name="표준 63 6 4" xfId="5764"/>
    <cellStyle name="표준 63 6 4 2" xfId="6625"/>
    <cellStyle name="표준 63 6 4 2 2" xfId="8347"/>
    <cellStyle name="표준 63 6 4 2 2 2" xfId="21390"/>
    <cellStyle name="표준 63 6 4 2 3" xfId="9718"/>
    <cellStyle name="표준 63 6 4 2 3 2" xfId="19629"/>
    <cellStyle name="표준 63 6 4 2 4" xfId="11792"/>
    <cellStyle name="표준 63 6 4 2 5" xfId="23251"/>
    <cellStyle name="표준 63 6 4 3" xfId="7486"/>
    <cellStyle name="표준 63 6 4 3 2" xfId="20529"/>
    <cellStyle name="표준 63 6 4 4" xfId="9717"/>
    <cellStyle name="표준 63 6 4 4 2" xfId="18768"/>
    <cellStyle name="표준 63 6 4 5" xfId="10931"/>
    <cellStyle name="표준 63 6 4 6" xfId="22390"/>
    <cellStyle name="표준 63 6 5" xfId="6051"/>
    <cellStyle name="표준 63 6 5 2" xfId="7773"/>
    <cellStyle name="표준 63 6 5 2 2" xfId="20816"/>
    <cellStyle name="표준 63 6 5 3" xfId="9719"/>
    <cellStyle name="표준 63 6 5 3 2" xfId="19055"/>
    <cellStyle name="표준 63 6 5 4" xfId="11218"/>
    <cellStyle name="표준 63 6 5 5" xfId="22677"/>
    <cellStyle name="표준 63 6 6" xfId="6912"/>
    <cellStyle name="표준 63 6 6 2" xfId="19955"/>
    <cellStyle name="표준 63 6 6 3" xfId="17860"/>
    <cellStyle name="표준 63 6 7" xfId="9708"/>
    <cellStyle name="표준 63 6 7 2" xfId="18195"/>
    <cellStyle name="표준 63 6 8" xfId="10357"/>
    <cellStyle name="표준 63 6 9" xfId="21816"/>
    <cellStyle name="표준 63 7" xfId="4340"/>
    <cellStyle name="표준 63 7 2" xfId="4448"/>
    <cellStyle name="표준 63 7 2 2" xfId="5600"/>
    <cellStyle name="표준 63 7 2 2 2" xfId="6462"/>
    <cellStyle name="표준 63 7 2 2 2 2" xfId="8184"/>
    <cellStyle name="표준 63 7 2 2 2 2 2" xfId="21227"/>
    <cellStyle name="표준 63 7 2 2 2 3" xfId="9723"/>
    <cellStyle name="표준 63 7 2 2 2 3 2" xfId="19466"/>
    <cellStyle name="표준 63 7 2 2 2 4" xfId="11629"/>
    <cellStyle name="표준 63 7 2 2 2 5" xfId="23088"/>
    <cellStyle name="표준 63 7 2 2 3" xfId="7323"/>
    <cellStyle name="표준 63 7 2 2 3 2" xfId="20366"/>
    <cellStyle name="표준 63 7 2 2 4" xfId="9722"/>
    <cellStyle name="표준 63 7 2 2 4 2" xfId="18605"/>
    <cellStyle name="표준 63 7 2 2 5" xfId="10768"/>
    <cellStyle name="표준 63 7 2 2 6" xfId="22227"/>
    <cellStyle name="표준 63 7 2 3" xfId="5888"/>
    <cellStyle name="표준 63 7 2 3 2" xfId="6749"/>
    <cellStyle name="표준 63 7 2 3 2 2" xfId="8471"/>
    <cellStyle name="표준 63 7 2 3 2 2 2" xfId="21514"/>
    <cellStyle name="표준 63 7 2 3 2 3" xfId="9725"/>
    <cellStyle name="표준 63 7 2 3 2 3 2" xfId="19753"/>
    <cellStyle name="표준 63 7 2 3 2 4" xfId="11916"/>
    <cellStyle name="표준 63 7 2 3 2 5" xfId="23375"/>
    <cellStyle name="표준 63 7 2 3 3" xfId="7610"/>
    <cellStyle name="표준 63 7 2 3 3 2" xfId="20653"/>
    <cellStyle name="표준 63 7 2 3 4" xfId="9724"/>
    <cellStyle name="표준 63 7 2 3 4 2" xfId="18892"/>
    <cellStyle name="표준 63 7 2 3 5" xfId="11055"/>
    <cellStyle name="표준 63 7 2 3 6" xfId="22514"/>
    <cellStyle name="표준 63 7 2 4" xfId="6175"/>
    <cellStyle name="표준 63 7 2 4 2" xfId="7897"/>
    <cellStyle name="표준 63 7 2 4 2 2" xfId="20940"/>
    <cellStyle name="표준 63 7 2 4 3" xfId="9726"/>
    <cellStyle name="표준 63 7 2 4 3 2" xfId="19179"/>
    <cellStyle name="표준 63 7 2 4 4" xfId="11342"/>
    <cellStyle name="표준 63 7 2 4 5" xfId="22801"/>
    <cellStyle name="표준 63 7 2 5" xfId="7036"/>
    <cellStyle name="표준 63 7 2 5 2" xfId="20079"/>
    <cellStyle name="표준 63 7 2 6" xfId="9721"/>
    <cellStyle name="표준 63 7 2 6 2" xfId="18318"/>
    <cellStyle name="표준 63 7 2 7" xfId="10481"/>
    <cellStyle name="표준 63 7 2 8" xfId="21940"/>
    <cellStyle name="표준 63 7 3" xfId="5492"/>
    <cellStyle name="표준 63 7 3 2" xfId="6354"/>
    <cellStyle name="표준 63 7 3 2 2" xfId="8076"/>
    <cellStyle name="표준 63 7 3 2 2 2" xfId="21119"/>
    <cellStyle name="표준 63 7 3 2 2 3" xfId="17861"/>
    <cellStyle name="표준 63 7 3 2 3" xfId="9728"/>
    <cellStyle name="표준 63 7 3 2 3 2" xfId="19358"/>
    <cellStyle name="표준 63 7 3 2 4" xfId="11521"/>
    <cellStyle name="표준 63 7 3 2 5" xfId="22980"/>
    <cellStyle name="표준 63 7 3 3" xfId="7215"/>
    <cellStyle name="표준 63 7 3 3 2" xfId="20258"/>
    <cellStyle name="표준 63 7 3 3 3" xfId="17862"/>
    <cellStyle name="표준 63 7 3 4" xfId="9727"/>
    <cellStyle name="표준 63 7 3 4 2" xfId="18497"/>
    <cellStyle name="표준 63 7 3 5" xfId="10660"/>
    <cellStyle name="표준 63 7 3 6" xfId="22119"/>
    <cellStyle name="표준 63 7 4" xfId="5780"/>
    <cellStyle name="표준 63 7 4 2" xfId="6641"/>
    <cellStyle name="표준 63 7 4 2 2" xfId="8363"/>
    <cellStyle name="표준 63 7 4 2 2 2" xfId="21406"/>
    <cellStyle name="표준 63 7 4 2 3" xfId="9730"/>
    <cellStyle name="표준 63 7 4 2 3 2" xfId="19645"/>
    <cellStyle name="표준 63 7 4 2 4" xfId="11808"/>
    <cellStyle name="표준 63 7 4 2 5" xfId="23267"/>
    <cellStyle name="표준 63 7 4 3" xfId="7502"/>
    <cellStyle name="표준 63 7 4 3 2" xfId="20545"/>
    <cellStyle name="표준 63 7 4 4" xfId="9729"/>
    <cellStyle name="표준 63 7 4 4 2" xfId="18784"/>
    <cellStyle name="표준 63 7 4 5" xfId="10947"/>
    <cellStyle name="표준 63 7 4 6" xfId="22406"/>
    <cellStyle name="표준 63 7 5" xfId="6067"/>
    <cellStyle name="표준 63 7 5 2" xfId="7789"/>
    <cellStyle name="표준 63 7 5 2 2" xfId="20832"/>
    <cellStyle name="표준 63 7 5 3" xfId="9731"/>
    <cellStyle name="표준 63 7 5 3 2" xfId="19071"/>
    <cellStyle name="표준 63 7 5 4" xfId="11234"/>
    <cellStyle name="표준 63 7 5 5" xfId="22693"/>
    <cellStyle name="표준 63 7 6" xfId="6928"/>
    <cellStyle name="표준 63 7 6 2" xfId="19971"/>
    <cellStyle name="표준 63 7 6 3" xfId="17863"/>
    <cellStyle name="표준 63 7 7" xfId="9720"/>
    <cellStyle name="표준 63 7 7 2" xfId="18211"/>
    <cellStyle name="표준 63 7 8" xfId="10373"/>
    <cellStyle name="표준 63 7 9" xfId="21832"/>
    <cellStyle name="표준 63 8" xfId="4355"/>
    <cellStyle name="표준 63 8 2" xfId="4463"/>
    <cellStyle name="표준 63 8 2 2" xfId="5615"/>
    <cellStyle name="표준 63 8 2 2 2" xfId="6477"/>
    <cellStyle name="표준 63 8 2 2 2 2" xfId="8199"/>
    <cellStyle name="표준 63 8 2 2 2 2 2" xfId="21242"/>
    <cellStyle name="표준 63 8 2 2 2 3" xfId="9735"/>
    <cellStyle name="표준 63 8 2 2 2 3 2" xfId="19481"/>
    <cellStyle name="표준 63 8 2 2 2 4" xfId="11644"/>
    <cellStyle name="표준 63 8 2 2 2 5" xfId="23103"/>
    <cellStyle name="표준 63 8 2 2 3" xfId="7338"/>
    <cellStyle name="표준 63 8 2 2 3 2" xfId="20381"/>
    <cellStyle name="표준 63 8 2 2 4" xfId="9734"/>
    <cellStyle name="표준 63 8 2 2 4 2" xfId="18620"/>
    <cellStyle name="표준 63 8 2 2 5" xfId="10783"/>
    <cellStyle name="표준 63 8 2 2 6" xfId="22242"/>
    <cellStyle name="표준 63 8 2 3" xfId="5903"/>
    <cellStyle name="표준 63 8 2 3 2" xfId="6764"/>
    <cellStyle name="표준 63 8 2 3 2 2" xfId="8486"/>
    <cellStyle name="표준 63 8 2 3 2 2 2" xfId="21529"/>
    <cellStyle name="표준 63 8 2 3 2 3" xfId="9737"/>
    <cellStyle name="표준 63 8 2 3 2 3 2" xfId="19768"/>
    <cellStyle name="표준 63 8 2 3 2 4" xfId="11931"/>
    <cellStyle name="표준 63 8 2 3 2 5" xfId="23390"/>
    <cellStyle name="표준 63 8 2 3 3" xfId="7625"/>
    <cellStyle name="표준 63 8 2 3 3 2" xfId="20668"/>
    <cellStyle name="표준 63 8 2 3 4" xfId="9736"/>
    <cellStyle name="표준 63 8 2 3 4 2" xfId="18907"/>
    <cellStyle name="표준 63 8 2 3 5" xfId="11070"/>
    <cellStyle name="표준 63 8 2 3 6" xfId="22529"/>
    <cellStyle name="표준 63 8 2 4" xfId="6190"/>
    <cellStyle name="표준 63 8 2 4 2" xfId="7912"/>
    <cellStyle name="표준 63 8 2 4 2 2" xfId="20955"/>
    <cellStyle name="표준 63 8 2 4 3" xfId="9738"/>
    <cellStyle name="표준 63 8 2 4 3 2" xfId="19194"/>
    <cellStyle name="표준 63 8 2 4 4" xfId="11357"/>
    <cellStyle name="표준 63 8 2 4 5" xfId="22816"/>
    <cellStyle name="표준 63 8 2 5" xfId="7051"/>
    <cellStyle name="표준 63 8 2 5 2" xfId="20094"/>
    <cellStyle name="표준 63 8 2 6" xfId="9733"/>
    <cellStyle name="표준 63 8 2 6 2" xfId="18333"/>
    <cellStyle name="표준 63 8 2 7" xfId="10496"/>
    <cellStyle name="표준 63 8 2 8" xfId="21955"/>
    <cellStyle name="표준 63 8 3" xfId="5507"/>
    <cellStyle name="표준 63 8 3 2" xfId="6369"/>
    <cellStyle name="표준 63 8 3 2 2" xfId="8091"/>
    <cellStyle name="표준 63 8 3 2 2 2" xfId="21134"/>
    <cellStyle name="표준 63 8 3 2 2 3" xfId="17864"/>
    <cellStyle name="표준 63 8 3 2 3" xfId="9740"/>
    <cellStyle name="표준 63 8 3 2 3 2" xfId="19373"/>
    <cellStyle name="표준 63 8 3 2 4" xfId="11536"/>
    <cellStyle name="표준 63 8 3 2 5" xfId="22995"/>
    <cellStyle name="표준 63 8 3 3" xfId="7230"/>
    <cellStyle name="표준 63 8 3 3 2" xfId="20273"/>
    <cellStyle name="표준 63 8 3 3 3" xfId="17865"/>
    <cellStyle name="표준 63 8 3 4" xfId="9739"/>
    <cellStyle name="표준 63 8 3 4 2" xfId="18512"/>
    <cellStyle name="표준 63 8 3 5" xfId="10675"/>
    <cellStyle name="표준 63 8 3 6" xfId="22134"/>
    <cellStyle name="표준 63 8 4" xfId="5795"/>
    <cellStyle name="표준 63 8 4 2" xfId="6656"/>
    <cellStyle name="표준 63 8 4 2 2" xfId="8378"/>
    <cellStyle name="표준 63 8 4 2 2 2" xfId="21421"/>
    <cellStyle name="표준 63 8 4 2 3" xfId="9742"/>
    <cellStyle name="표준 63 8 4 2 3 2" xfId="19660"/>
    <cellStyle name="표준 63 8 4 2 4" xfId="11823"/>
    <cellStyle name="표준 63 8 4 2 5" xfId="23282"/>
    <cellStyle name="표준 63 8 4 3" xfId="7517"/>
    <cellStyle name="표준 63 8 4 3 2" xfId="20560"/>
    <cellStyle name="표준 63 8 4 4" xfId="9741"/>
    <cellStyle name="표준 63 8 4 4 2" xfId="18799"/>
    <cellStyle name="표준 63 8 4 5" xfId="10962"/>
    <cellStyle name="표준 63 8 4 6" xfId="22421"/>
    <cellStyle name="표준 63 8 5" xfId="6082"/>
    <cellStyle name="표준 63 8 5 2" xfId="7804"/>
    <cellStyle name="표준 63 8 5 2 2" xfId="20847"/>
    <cellStyle name="표준 63 8 5 3" xfId="9743"/>
    <cellStyle name="표준 63 8 5 3 2" xfId="19086"/>
    <cellStyle name="표준 63 8 5 4" xfId="11249"/>
    <cellStyle name="표준 63 8 5 5" xfId="22708"/>
    <cellStyle name="표준 63 8 6" xfId="6943"/>
    <cellStyle name="표준 63 8 6 2" xfId="19986"/>
    <cellStyle name="표준 63 8 6 3" xfId="17866"/>
    <cellStyle name="표준 63 8 7" xfId="9732"/>
    <cellStyle name="표준 63 8 7 2" xfId="18226"/>
    <cellStyle name="표준 63 8 8" xfId="10388"/>
    <cellStyle name="표준 63 8 9" xfId="21847"/>
    <cellStyle name="표준 63 9" xfId="4337"/>
    <cellStyle name="표준 63 9 2" xfId="4445"/>
    <cellStyle name="표준 63 9 2 2" xfId="5597"/>
    <cellStyle name="표준 63 9 2 2 2" xfId="6459"/>
    <cellStyle name="표준 63 9 2 2 2 2" xfId="8181"/>
    <cellStyle name="표준 63 9 2 2 2 2 2" xfId="21224"/>
    <cellStyle name="표준 63 9 2 2 2 3" xfId="9747"/>
    <cellStyle name="표준 63 9 2 2 2 3 2" xfId="19463"/>
    <cellStyle name="표준 63 9 2 2 2 4" xfId="11626"/>
    <cellStyle name="표준 63 9 2 2 2 5" xfId="23085"/>
    <cellStyle name="표준 63 9 2 2 3" xfId="7320"/>
    <cellStyle name="표준 63 9 2 2 3 2" xfId="20363"/>
    <cellStyle name="표준 63 9 2 2 4" xfId="9746"/>
    <cellStyle name="표준 63 9 2 2 4 2" xfId="18602"/>
    <cellStyle name="표준 63 9 2 2 5" xfId="10765"/>
    <cellStyle name="표준 63 9 2 2 6" xfId="22224"/>
    <cellStyle name="표준 63 9 2 3" xfId="5885"/>
    <cellStyle name="표준 63 9 2 3 2" xfId="6746"/>
    <cellStyle name="표준 63 9 2 3 2 2" xfId="8468"/>
    <cellStyle name="표준 63 9 2 3 2 2 2" xfId="21511"/>
    <cellStyle name="표준 63 9 2 3 2 3" xfId="9749"/>
    <cellStyle name="표준 63 9 2 3 2 3 2" xfId="19750"/>
    <cellStyle name="표준 63 9 2 3 2 4" xfId="11913"/>
    <cellStyle name="표준 63 9 2 3 2 5" xfId="23372"/>
    <cellStyle name="표준 63 9 2 3 3" xfId="7607"/>
    <cellStyle name="표준 63 9 2 3 3 2" xfId="20650"/>
    <cellStyle name="표준 63 9 2 3 4" xfId="9748"/>
    <cellStyle name="표준 63 9 2 3 4 2" xfId="18889"/>
    <cellStyle name="표준 63 9 2 3 5" xfId="11052"/>
    <cellStyle name="표준 63 9 2 3 6" xfId="22511"/>
    <cellStyle name="표준 63 9 2 4" xfId="6172"/>
    <cellStyle name="표준 63 9 2 4 2" xfId="7894"/>
    <cellStyle name="표준 63 9 2 4 2 2" xfId="20937"/>
    <cellStyle name="표준 63 9 2 4 3" xfId="9750"/>
    <cellStyle name="표준 63 9 2 4 3 2" xfId="19176"/>
    <cellStyle name="표준 63 9 2 4 4" xfId="11339"/>
    <cellStyle name="표준 63 9 2 4 5" xfId="22798"/>
    <cellStyle name="표준 63 9 2 5" xfId="7033"/>
    <cellStyle name="표준 63 9 2 5 2" xfId="20076"/>
    <cellStyle name="표준 63 9 2 6" xfId="9745"/>
    <cellStyle name="표준 63 9 2 6 2" xfId="18315"/>
    <cellStyle name="표준 63 9 2 7" xfId="10478"/>
    <cellStyle name="표준 63 9 2 8" xfId="21937"/>
    <cellStyle name="표준 63 9 3" xfId="5489"/>
    <cellStyle name="표준 63 9 3 2" xfId="6351"/>
    <cellStyle name="표준 63 9 3 2 2" xfId="8073"/>
    <cellStyle name="표준 63 9 3 2 2 2" xfId="21116"/>
    <cellStyle name="표준 63 9 3 2 2 3" xfId="17867"/>
    <cellStyle name="표준 63 9 3 2 3" xfId="9752"/>
    <cellStyle name="표준 63 9 3 2 3 2" xfId="19355"/>
    <cellStyle name="표준 63 9 3 2 4" xfId="11518"/>
    <cellStyle name="표준 63 9 3 2 5" xfId="22977"/>
    <cellStyle name="표준 63 9 3 3" xfId="7212"/>
    <cellStyle name="표준 63 9 3 3 2" xfId="20255"/>
    <cellStyle name="표준 63 9 3 3 3" xfId="17868"/>
    <cellStyle name="표준 63 9 3 4" xfId="9751"/>
    <cellStyle name="표준 63 9 3 4 2" xfId="18494"/>
    <cellStyle name="표준 63 9 3 5" xfId="10657"/>
    <cellStyle name="표준 63 9 3 6" xfId="22116"/>
    <cellStyle name="표준 63 9 4" xfId="5777"/>
    <cellStyle name="표준 63 9 4 2" xfId="6638"/>
    <cellStyle name="표준 63 9 4 2 2" xfId="8360"/>
    <cellStyle name="표준 63 9 4 2 2 2" xfId="21403"/>
    <cellStyle name="표준 63 9 4 2 3" xfId="9754"/>
    <cellStyle name="표준 63 9 4 2 3 2" xfId="19642"/>
    <cellStyle name="표준 63 9 4 2 4" xfId="11805"/>
    <cellStyle name="표준 63 9 4 2 5" xfId="23264"/>
    <cellStyle name="표준 63 9 4 3" xfId="7499"/>
    <cellStyle name="표준 63 9 4 3 2" xfId="20542"/>
    <cellStyle name="표준 63 9 4 4" xfId="9753"/>
    <cellStyle name="표준 63 9 4 4 2" xfId="18781"/>
    <cellStyle name="표준 63 9 4 5" xfId="10944"/>
    <cellStyle name="표준 63 9 4 6" xfId="22403"/>
    <cellStyle name="표준 63 9 5" xfId="6064"/>
    <cellStyle name="표준 63 9 5 2" xfId="7786"/>
    <cellStyle name="표준 63 9 5 2 2" xfId="20829"/>
    <cellStyle name="표준 63 9 5 3" xfId="9755"/>
    <cellStyle name="표준 63 9 5 3 2" xfId="19068"/>
    <cellStyle name="표준 63 9 5 4" xfId="11231"/>
    <cellStyle name="표준 63 9 5 5" xfId="22690"/>
    <cellStyle name="표준 63 9 6" xfId="6925"/>
    <cellStyle name="표준 63 9 6 2" xfId="19968"/>
    <cellStyle name="표준 63 9 6 3" xfId="17869"/>
    <cellStyle name="표준 63 9 7" xfId="9744"/>
    <cellStyle name="표준 63 9 7 2" xfId="18208"/>
    <cellStyle name="표준 63 9 8" xfId="10370"/>
    <cellStyle name="표준 63 9 9" xfId="21829"/>
    <cellStyle name="표준 64" xfId="4249"/>
    <cellStyle name="표준 64 10" xfId="4352"/>
    <cellStyle name="표준 64 10 2" xfId="4460"/>
    <cellStyle name="표준 64 10 2 2" xfId="5612"/>
    <cellStyle name="표준 64 10 2 2 2" xfId="6474"/>
    <cellStyle name="표준 64 10 2 2 2 2" xfId="8196"/>
    <cellStyle name="표준 64 10 2 2 2 2 2" xfId="21239"/>
    <cellStyle name="표준 64 10 2 2 2 3" xfId="9760"/>
    <cellStyle name="표준 64 10 2 2 2 3 2" xfId="19478"/>
    <cellStyle name="표준 64 10 2 2 2 4" xfId="11641"/>
    <cellStyle name="표준 64 10 2 2 2 5" xfId="23100"/>
    <cellStyle name="표준 64 10 2 2 3" xfId="7335"/>
    <cellStyle name="표준 64 10 2 2 3 2" xfId="20378"/>
    <cellStyle name="표준 64 10 2 2 4" xfId="9759"/>
    <cellStyle name="표준 64 10 2 2 4 2" xfId="18617"/>
    <cellStyle name="표준 64 10 2 2 5" xfId="10780"/>
    <cellStyle name="표준 64 10 2 2 6" xfId="22239"/>
    <cellStyle name="표준 64 10 2 3" xfId="5900"/>
    <cellStyle name="표준 64 10 2 3 2" xfId="6761"/>
    <cellStyle name="표준 64 10 2 3 2 2" xfId="8483"/>
    <cellStyle name="표준 64 10 2 3 2 2 2" xfId="21526"/>
    <cellStyle name="표준 64 10 2 3 2 3" xfId="9762"/>
    <cellStyle name="표준 64 10 2 3 2 3 2" xfId="19765"/>
    <cellStyle name="표준 64 10 2 3 2 4" xfId="11928"/>
    <cellStyle name="표준 64 10 2 3 2 5" xfId="23387"/>
    <cellStyle name="표준 64 10 2 3 3" xfId="7622"/>
    <cellStyle name="표준 64 10 2 3 3 2" xfId="20665"/>
    <cellStyle name="표준 64 10 2 3 4" xfId="9761"/>
    <cellStyle name="표준 64 10 2 3 4 2" xfId="18904"/>
    <cellStyle name="표준 64 10 2 3 5" xfId="11067"/>
    <cellStyle name="표준 64 10 2 3 6" xfId="22526"/>
    <cellStyle name="표준 64 10 2 4" xfId="6187"/>
    <cellStyle name="표준 64 10 2 4 2" xfId="7909"/>
    <cellStyle name="표준 64 10 2 4 2 2" xfId="20952"/>
    <cellStyle name="표준 64 10 2 4 3" xfId="9763"/>
    <cellStyle name="표준 64 10 2 4 3 2" xfId="19191"/>
    <cellStyle name="표준 64 10 2 4 4" xfId="11354"/>
    <cellStyle name="표준 64 10 2 4 5" xfId="22813"/>
    <cellStyle name="표준 64 10 2 5" xfId="7048"/>
    <cellStyle name="표준 64 10 2 5 2" xfId="20091"/>
    <cellStyle name="표준 64 10 2 6" xfId="9758"/>
    <cellStyle name="표준 64 10 2 6 2" xfId="18330"/>
    <cellStyle name="표준 64 10 2 7" xfId="10493"/>
    <cellStyle name="표준 64 10 2 8" xfId="21952"/>
    <cellStyle name="표준 64 10 3" xfId="5504"/>
    <cellStyle name="표준 64 10 3 2" xfId="6366"/>
    <cellStyle name="표준 64 10 3 2 2" xfId="8088"/>
    <cellStyle name="표준 64 10 3 2 2 2" xfId="21131"/>
    <cellStyle name="표준 64 10 3 2 2 3" xfId="17870"/>
    <cellStyle name="표준 64 10 3 2 3" xfId="9765"/>
    <cellStyle name="표준 64 10 3 2 3 2" xfId="19370"/>
    <cellStyle name="표준 64 10 3 2 4" xfId="11533"/>
    <cellStyle name="표준 64 10 3 2 5" xfId="22992"/>
    <cellStyle name="표준 64 10 3 3" xfId="7227"/>
    <cellStyle name="표준 64 10 3 3 2" xfId="20270"/>
    <cellStyle name="표준 64 10 3 3 3" xfId="17871"/>
    <cellStyle name="표준 64 10 3 4" xfId="9764"/>
    <cellStyle name="표준 64 10 3 4 2" xfId="18509"/>
    <cellStyle name="표준 64 10 3 5" xfId="10672"/>
    <cellStyle name="표준 64 10 3 6" xfId="22131"/>
    <cellStyle name="표준 64 10 4" xfId="5792"/>
    <cellStyle name="표준 64 10 4 2" xfId="6653"/>
    <cellStyle name="표준 64 10 4 2 2" xfId="8375"/>
    <cellStyle name="표준 64 10 4 2 2 2" xfId="21418"/>
    <cellStyle name="표준 64 10 4 2 3" xfId="9767"/>
    <cellStyle name="표준 64 10 4 2 3 2" xfId="19657"/>
    <cellStyle name="표준 64 10 4 2 4" xfId="11820"/>
    <cellStyle name="표준 64 10 4 2 5" xfId="23279"/>
    <cellStyle name="표준 64 10 4 3" xfId="7514"/>
    <cellStyle name="표준 64 10 4 3 2" xfId="20557"/>
    <cellStyle name="표준 64 10 4 4" xfId="9766"/>
    <cellStyle name="표준 64 10 4 4 2" xfId="18796"/>
    <cellStyle name="표준 64 10 4 5" xfId="10959"/>
    <cellStyle name="표준 64 10 4 6" xfId="22418"/>
    <cellStyle name="표준 64 10 5" xfId="6079"/>
    <cellStyle name="표준 64 10 5 2" xfId="7801"/>
    <cellStyle name="표준 64 10 5 2 2" xfId="20844"/>
    <cellStyle name="표준 64 10 5 3" xfId="9768"/>
    <cellStyle name="표준 64 10 5 3 2" xfId="19083"/>
    <cellStyle name="표준 64 10 5 4" xfId="11246"/>
    <cellStyle name="표준 64 10 5 5" xfId="22705"/>
    <cellStyle name="표준 64 10 6" xfId="6940"/>
    <cellStyle name="표준 64 10 6 2" xfId="19983"/>
    <cellStyle name="표준 64 10 6 3" xfId="17872"/>
    <cellStyle name="표준 64 10 7" xfId="9757"/>
    <cellStyle name="표준 64 10 7 2" xfId="18223"/>
    <cellStyle name="표준 64 10 8" xfId="10385"/>
    <cellStyle name="표준 64 10 9" xfId="21844"/>
    <cellStyle name="표준 64 11" xfId="4415"/>
    <cellStyle name="표준 64 11 2" xfId="5567"/>
    <cellStyle name="표준 64 11 2 2" xfId="6429"/>
    <cellStyle name="표준 64 11 2 2 2" xfId="8151"/>
    <cellStyle name="표준 64 11 2 2 2 2" xfId="21194"/>
    <cellStyle name="표준 64 11 2 2 3" xfId="9771"/>
    <cellStyle name="표준 64 11 2 2 3 2" xfId="19433"/>
    <cellStyle name="표준 64 11 2 2 4" xfId="11596"/>
    <cellStyle name="표준 64 11 2 2 5" xfId="23055"/>
    <cellStyle name="표준 64 11 2 3" xfId="7290"/>
    <cellStyle name="표준 64 11 2 3 2" xfId="20333"/>
    <cellStyle name="표준 64 11 2 4" xfId="9770"/>
    <cellStyle name="표준 64 11 2 4 2" xfId="18572"/>
    <cellStyle name="표준 64 11 2 5" xfId="10735"/>
    <cellStyle name="표준 64 11 2 6" xfId="22194"/>
    <cellStyle name="표준 64 11 3" xfId="5855"/>
    <cellStyle name="표준 64 11 3 2" xfId="6716"/>
    <cellStyle name="표준 64 11 3 2 2" xfId="8438"/>
    <cellStyle name="표준 64 11 3 2 2 2" xfId="21481"/>
    <cellStyle name="표준 64 11 3 2 3" xfId="9773"/>
    <cellStyle name="표준 64 11 3 2 3 2" xfId="19720"/>
    <cellStyle name="표준 64 11 3 2 4" xfId="11883"/>
    <cellStyle name="표준 64 11 3 2 5" xfId="23342"/>
    <cellStyle name="표준 64 11 3 3" xfId="7577"/>
    <cellStyle name="표준 64 11 3 3 2" xfId="20620"/>
    <cellStyle name="표준 64 11 3 4" xfId="9772"/>
    <cellStyle name="표준 64 11 3 4 2" xfId="18859"/>
    <cellStyle name="표준 64 11 3 5" xfId="11022"/>
    <cellStyle name="표준 64 11 3 6" xfId="22481"/>
    <cellStyle name="표준 64 11 4" xfId="6142"/>
    <cellStyle name="표준 64 11 4 2" xfId="7864"/>
    <cellStyle name="표준 64 11 4 2 2" xfId="20907"/>
    <cellStyle name="표준 64 11 4 3" xfId="9774"/>
    <cellStyle name="표준 64 11 4 3 2" xfId="19146"/>
    <cellStyle name="표준 64 11 4 4" xfId="11309"/>
    <cellStyle name="표준 64 11 4 5" xfId="22768"/>
    <cellStyle name="표준 64 11 5" xfId="7003"/>
    <cellStyle name="표준 64 11 5 2" xfId="20046"/>
    <cellStyle name="표준 64 11 5 3" xfId="17873"/>
    <cellStyle name="표준 64 11 6" xfId="9769"/>
    <cellStyle name="표준 64 11 6 2" xfId="17874"/>
    <cellStyle name="표준 64 11 7" xfId="18285"/>
    <cellStyle name="표준 64 11 8" xfId="10448"/>
    <cellStyle name="표준 64 11 9" xfId="21907"/>
    <cellStyle name="표준 64 12" xfId="5459"/>
    <cellStyle name="표준 64 12 2" xfId="6321"/>
    <cellStyle name="표준 64 12 2 2" xfId="8043"/>
    <cellStyle name="표준 64 12 2 2 2" xfId="21086"/>
    <cellStyle name="표준 64 12 2 2 3" xfId="17875"/>
    <cellStyle name="표준 64 12 2 3" xfId="9776"/>
    <cellStyle name="표준 64 12 2 3 2" xfId="19325"/>
    <cellStyle name="표준 64 12 2 4" xfId="11488"/>
    <cellStyle name="표준 64 12 2 5" xfId="22947"/>
    <cellStyle name="표준 64 12 3" xfId="7182"/>
    <cellStyle name="표준 64 12 3 2" xfId="20225"/>
    <cellStyle name="표준 64 12 3 3" xfId="17876"/>
    <cellStyle name="표준 64 12 4" xfId="9775"/>
    <cellStyle name="표준 64 12 4 2" xfId="18464"/>
    <cellStyle name="표준 64 12 5" xfId="10627"/>
    <cellStyle name="표준 64 12 6" xfId="22086"/>
    <cellStyle name="표준 64 13" xfId="5747"/>
    <cellStyle name="표준 64 13 2" xfId="6608"/>
    <cellStyle name="표준 64 13 2 2" xfId="8330"/>
    <cellStyle name="표준 64 13 2 2 2" xfId="21373"/>
    <cellStyle name="표준 64 13 2 3" xfId="9778"/>
    <cellStyle name="표준 64 13 2 3 2" xfId="19612"/>
    <cellStyle name="표준 64 13 2 4" xfId="11775"/>
    <cellStyle name="표준 64 13 2 5" xfId="23234"/>
    <cellStyle name="표준 64 13 3" xfId="7469"/>
    <cellStyle name="표준 64 13 3 2" xfId="20512"/>
    <cellStyle name="표준 64 13 4" xfId="9777"/>
    <cellStyle name="표준 64 13 4 2" xfId="18751"/>
    <cellStyle name="표준 64 13 5" xfId="10914"/>
    <cellStyle name="표준 64 13 6" xfId="22373"/>
    <cellStyle name="표준 64 14" xfId="6034"/>
    <cellStyle name="표준 64 14 2" xfId="7756"/>
    <cellStyle name="표준 64 14 2 2" xfId="20799"/>
    <cellStyle name="표준 64 14 3" xfId="9779"/>
    <cellStyle name="표준 64 14 3 2" xfId="19038"/>
    <cellStyle name="표준 64 14 4" xfId="11201"/>
    <cellStyle name="표준 64 14 5" xfId="22660"/>
    <cellStyle name="표준 64 15" xfId="6895"/>
    <cellStyle name="표준 64 15 2" xfId="19938"/>
    <cellStyle name="표준 64 15 3" xfId="17877"/>
    <cellStyle name="표준 64 16" xfId="9756"/>
    <cellStyle name="표준 64 16 2" xfId="17878"/>
    <cellStyle name="표준 64 17" xfId="17879"/>
    <cellStyle name="표준 64 18" xfId="18179"/>
    <cellStyle name="표준 64 19" xfId="10340"/>
    <cellStyle name="표준 64 2" xfId="4374"/>
    <cellStyle name="표준 64 2 10" xfId="21866"/>
    <cellStyle name="표준 64 2 2" xfId="4482"/>
    <cellStyle name="표준 64 2 2 2" xfId="5634"/>
    <cellStyle name="표준 64 2 2 2 2" xfId="6496"/>
    <cellStyle name="표준 64 2 2 2 2 2" xfId="8218"/>
    <cellStyle name="표준 64 2 2 2 2 2 2" xfId="21261"/>
    <cellStyle name="표준 64 2 2 2 2 3" xfId="9783"/>
    <cellStyle name="표준 64 2 2 2 2 3 2" xfId="19500"/>
    <cellStyle name="표준 64 2 2 2 2 4" xfId="11663"/>
    <cellStyle name="표준 64 2 2 2 2 5" xfId="23122"/>
    <cellStyle name="표준 64 2 2 2 3" xfId="7357"/>
    <cellStyle name="표준 64 2 2 2 3 2" xfId="20400"/>
    <cellStyle name="표준 64 2 2 2 4" xfId="9782"/>
    <cellStyle name="표준 64 2 2 2 4 2" xfId="18639"/>
    <cellStyle name="표준 64 2 2 2 5" xfId="10802"/>
    <cellStyle name="표준 64 2 2 2 6" xfId="22261"/>
    <cellStyle name="표준 64 2 2 3" xfId="5922"/>
    <cellStyle name="표준 64 2 2 3 2" xfId="6783"/>
    <cellStyle name="표준 64 2 2 3 2 2" xfId="8505"/>
    <cellStyle name="표준 64 2 2 3 2 2 2" xfId="21548"/>
    <cellStyle name="표준 64 2 2 3 2 3" xfId="9785"/>
    <cellStyle name="표준 64 2 2 3 2 3 2" xfId="19787"/>
    <cellStyle name="표준 64 2 2 3 2 4" xfId="11950"/>
    <cellStyle name="표준 64 2 2 3 2 5" xfId="23409"/>
    <cellStyle name="표준 64 2 2 3 3" xfId="7644"/>
    <cellStyle name="표준 64 2 2 3 3 2" xfId="20687"/>
    <cellStyle name="표준 64 2 2 3 4" xfId="9784"/>
    <cellStyle name="표준 64 2 2 3 4 2" xfId="18926"/>
    <cellStyle name="표준 64 2 2 3 5" xfId="11089"/>
    <cellStyle name="표준 64 2 2 3 6" xfId="22548"/>
    <cellStyle name="표준 64 2 2 4" xfId="6209"/>
    <cellStyle name="표준 64 2 2 4 2" xfId="7931"/>
    <cellStyle name="표준 64 2 2 4 2 2" xfId="20974"/>
    <cellStyle name="표준 64 2 2 4 3" xfId="9786"/>
    <cellStyle name="표준 64 2 2 4 3 2" xfId="19213"/>
    <cellStyle name="표준 64 2 2 4 4" xfId="11376"/>
    <cellStyle name="표준 64 2 2 4 5" xfId="22835"/>
    <cellStyle name="표준 64 2 2 5" xfId="7070"/>
    <cellStyle name="표준 64 2 2 5 2" xfId="20113"/>
    <cellStyle name="표준 64 2 2 5 3" xfId="17880"/>
    <cellStyle name="표준 64 2 2 6" xfId="9781"/>
    <cellStyle name="표준 64 2 2 6 2" xfId="17881"/>
    <cellStyle name="표준 64 2 2 7" xfId="18352"/>
    <cellStyle name="표준 64 2 2 8" xfId="10515"/>
    <cellStyle name="표준 64 2 2 9" xfId="21974"/>
    <cellStyle name="표준 64 2 3" xfId="5526"/>
    <cellStyle name="표준 64 2 3 2" xfId="6388"/>
    <cellStyle name="표준 64 2 3 2 2" xfId="8110"/>
    <cellStyle name="표준 64 2 3 2 2 2" xfId="21153"/>
    <cellStyle name="표준 64 2 3 2 2 3" xfId="17882"/>
    <cellStyle name="표준 64 2 3 2 3" xfId="9788"/>
    <cellStyle name="표준 64 2 3 2 3 2" xfId="19392"/>
    <cellStyle name="표준 64 2 3 2 4" xfId="11555"/>
    <cellStyle name="표준 64 2 3 2 5" xfId="23014"/>
    <cellStyle name="표준 64 2 3 3" xfId="7249"/>
    <cellStyle name="표준 64 2 3 3 2" xfId="20292"/>
    <cellStyle name="표준 64 2 3 3 3" xfId="17883"/>
    <cellStyle name="표준 64 2 3 4" xfId="9787"/>
    <cellStyle name="표준 64 2 3 4 2" xfId="18531"/>
    <cellStyle name="표준 64 2 3 5" xfId="10694"/>
    <cellStyle name="표준 64 2 3 6" xfId="22153"/>
    <cellStyle name="표준 64 2 4" xfId="5814"/>
    <cellStyle name="표준 64 2 4 2" xfId="6675"/>
    <cellStyle name="표준 64 2 4 2 2" xfId="8397"/>
    <cellStyle name="표준 64 2 4 2 2 2" xfId="21440"/>
    <cellStyle name="표준 64 2 4 2 3" xfId="9790"/>
    <cellStyle name="표준 64 2 4 2 3 2" xfId="19679"/>
    <cellStyle name="표준 64 2 4 2 4" xfId="11842"/>
    <cellStyle name="표준 64 2 4 2 5" xfId="23301"/>
    <cellStyle name="표준 64 2 4 3" xfId="7536"/>
    <cellStyle name="표준 64 2 4 3 2" xfId="20579"/>
    <cellStyle name="표준 64 2 4 4" xfId="9789"/>
    <cellStyle name="표준 64 2 4 4 2" xfId="18818"/>
    <cellStyle name="표준 64 2 4 5" xfId="10981"/>
    <cellStyle name="표준 64 2 4 6" xfId="22440"/>
    <cellStyle name="표준 64 2 5" xfId="6101"/>
    <cellStyle name="표준 64 2 5 2" xfId="7823"/>
    <cellStyle name="표준 64 2 5 2 2" xfId="20866"/>
    <cellStyle name="표준 64 2 5 3" xfId="9791"/>
    <cellStyle name="표준 64 2 5 3 2" xfId="19105"/>
    <cellStyle name="표준 64 2 5 4" xfId="11268"/>
    <cellStyle name="표준 64 2 5 5" xfId="22727"/>
    <cellStyle name="표준 64 2 6" xfId="6962"/>
    <cellStyle name="표준 64 2 6 2" xfId="20005"/>
    <cellStyle name="표준 64 2 6 3" xfId="17884"/>
    <cellStyle name="표준 64 2 7" xfId="9780"/>
    <cellStyle name="표준 64 2 7 2" xfId="17885"/>
    <cellStyle name="표준 64 2 8" xfId="18245"/>
    <cellStyle name="표준 64 2 9" xfId="10407"/>
    <cellStyle name="표준 64 20" xfId="21799"/>
    <cellStyle name="표준 64 3" xfId="4322"/>
    <cellStyle name="표준 64 3 10" xfId="21814"/>
    <cellStyle name="표준 64 3 2" xfId="4430"/>
    <cellStyle name="표준 64 3 2 2" xfId="5582"/>
    <cellStyle name="표준 64 3 2 2 2" xfId="6444"/>
    <cellStyle name="표준 64 3 2 2 2 2" xfId="8166"/>
    <cellStyle name="표준 64 3 2 2 2 2 2" xfId="21209"/>
    <cellStyle name="표준 64 3 2 2 2 3" xfId="9795"/>
    <cellStyle name="표준 64 3 2 2 2 3 2" xfId="19448"/>
    <cellStyle name="표준 64 3 2 2 2 4" xfId="11611"/>
    <cellStyle name="표준 64 3 2 2 2 5" xfId="23070"/>
    <cellStyle name="표준 64 3 2 2 3" xfId="7305"/>
    <cellStyle name="표준 64 3 2 2 3 2" xfId="20348"/>
    <cellStyle name="표준 64 3 2 2 4" xfId="9794"/>
    <cellStyle name="표준 64 3 2 2 4 2" xfId="18587"/>
    <cellStyle name="표준 64 3 2 2 5" xfId="10750"/>
    <cellStyle name="표준 64 3 2 2 6" xfId="22209"/>
    <cellStyle name="표준 64 3 2 3" xfId="5870"/>
    <cellStyle name="표준 64 3 2 3 2" xfId="6731"/>
    <cellStyle name="표준 64 3 2 3 2 2" xfId="8453"/>
    <cellStyle name="표준 64 3 2 3 2 2 2" xfId="21496"/>
    <cellStyle name="표준 64 3 2 3 2 3" xfId="9797"/>
    <cellStyle name="표준 64 3 2 3 2 3 2" xfId="19735"/>
    <cellStyle name="표준 64 3 2 3 2 4" xfId="11898"/>
    <cellStyle name="표준 64 3 2 3 2 5" xfId="23357"/>
    <cellStyle name="표준 64 3 2 3 3" xfId="7592"/>
    <cellStyle name="표준 64 3 2 3 3 2" xfId="20635"/>
    <cellStyle name="표준 64 3 2 3 4" xfId="9796"/>
    <cellStyle name="표준 64 3 2 3 4 2" xfId="18874"/>
    <cellStyle name="표준 64 3 2 3 5" xfId="11037"/>
    <cellStyle name="표준 64 3 2 3 6" xfId="22496"/>
    <cellStyle name="표준 64 3 2 4" xfId="6157"/>
    <cellStyle name="표준 64 3 2 4 2" xfId="7879"/>
    <cellStyle name="표준 64 3 2 4 2 2" xfId="20922"/>
    <cellStyle name="표준 64 3 2 4 3" xfId="9798"/>
    <cellStyle name="표준 64 3 2 4 3 2" xfId="19161"/>
    <cellStyle name="표준 64 3 2 4 4" xfId="11324"/>
    <cellStyle name="표준 64 3 2 4 5" xfId="22783"/>
    <cellStyle name="표준 64 3 2 5" xfId="7018"/>
    <cellStyle name="표준 64 3 2 5 2" xfId="20061"/>
    <cellStyle name="표준 64 3 2 5 3" xfId="17886"/>
    <cellStyle name="표준 64 3 2 6" xfId="9793"/>
    <cellStyle name="표준 64 3 2 6 2" xfId="17887"/>
    <cellStyle name="표준 64 3 2 7" xfId="18300"/>
    <cellStyle name="표준 64 3 2 8" xfId="10463"/>
    <cellStyle name="표준 64 3 2 9" xfId="21922"/>
    <cellStyle name="표준 64 3 3" xfId="5474"/>
    <cellStyle name="표준 64 3 3 2" xfId="6336"/>
    <cellStyle name="표준 64 3 3 2 2" xfId="8058"/>
    <cellStyle name="표준 64 3 3 2 2 2" xfId="21101"/>
    <cellStyle name="표준 64 3 3 2 2 3" xfId="17888"/>
    <cellStyle name="표준 64 3 3 2 3" xfId="9800"/>
    <cellStyle name="표준 64 3 3 2 3 2" xfId="19340"/>
    <cellStyle name="표준 64 3 3 2 4" xfId="11503"/>
    <cellStyle name="표준 64 3 3 2 5" xfId="22962"/>
    <cellStyle name="표준 64 3 3 3" xfId="7197"/>
    <cellStyle name="표준 64 3 3 3 2" xfId="20240"/>
    <cellStyle name="표준 64 3 3 3 3" xfId="17889"/>
    <cellStyle name="표준 64 3 3 4" xfId="9799"/>
    <cellStyle name="표준 64 3 3 4 2" xfId="18479"/>
    <cellStyle name="표준 64 3 3 5" xfId="10642"/>
    <cellStyle name="표준 64 3 3 6" xfId="22101"/>
    <cellStyle name="표준 64 3 4" xfId="5762"/>
    <cellStyle name="표준 64 3 4 2" xfId="6623"/>
    <cellStyle name="표준 64 3 4 2 2" xfId="8345"/>
    <cellStyle name="표준 64 3 4 2 2 2" xfId="21388"/>
    <cellStyle name="표준 64 3 4 2 3" xfId="9802"/>
    <cellStyle name="표준 64 3 4 2 3 2" xfId="19627"/>
    <cellStyle name="표준 64 3 4 2 4" xfId="11790"/>
    <cellStyle name="표준 64 3 4 2 5" xfId="23249"/>
    <cellStyle name="표준 64 3 4 3" xfId="7484"/>
    <cellStyle name="표준 64 3 4 3 2" xfId="20527"/>
    <cellStyle name="표준 64 3 4 4" xfId="9801"/>
    <cellStyle name="표준 64 3 4 4 2" xfId="18766"/>
    <cellStyle name="표준 64 3 4 5" xfId="10929"/>
    <cellStyle name="표준 64 3 4 6" xfId="22388"/>
    <cellStyle name="표준 64 3 5" xfId="6049"/>
    <cellStyle name="표준 64 3 5 2" xfId="7771"/>
    <cellStyle name="표준 64 3 5 2 2" xfId="20814"/>
    <cellStyle name="표준 64 3 5 3" xfId="9803"/>
    <cellStyle name="표준 64 3 5 3 2" xfId="19053"/>
    <cellStyle name="표준 64 3 5 4" xfId="11216"/>
    <cellStyle name="표준 64 3 5 5" xfId="22675"/>
    <cellStyle name="표준 64 3 6" xfId="6910"/>
    <cellStyle name="표준 64 3 6 2" xfId="19953"/>
    <cellStyle name="표준 64 3 6 3" xfId="17890"/>
    <cellStyle name="표준 64 3 7" xfId="9792"/>
    <cellStyle name="표준 64 3 7 2" xfId="17891"/>
    <cellStyle name="표준 64 3 8" xfId="18193"/>
    <cellStyle name="표준 64 3 9" xfId="10355"/>
    <cellStyle name="표준 64 4" xfId="4361"/>
    <cellStyle name="표준 64 4 2" xfId="4469"/>
    <cellStyle name="표준 64 4 2 2" xfId="5621"/>
    <cellStyle name="표준 64 4 2 2 2" xfId="6483"/>
    <cellStyle name="표준 64 4 2 2 2 2" xfId="8205"/>
    <cellStyle name="표준 64 4 2 2 2 2 2" xfId="21248"/>
    <cellStyle name="표준 64 4 2 2 2 3" xfId="9807"/>
    <cellStyle name="표준 64 4 2 2 2 3 2" xfId="19487"/>
    <cellStyle name="표준 64 4 2 2 2 4" xfId="11650"/>
    <cellStyle name="표준 64 4 2 2 2 5" xfId="23109"/>
    <cellStyle name="표준 64 4 2 2 3" xfId="7344"/>
    <cellStyle name="표준 64 4 2 2 3 2" xfId="20387"/>
    <cellStyle name="표준 64 4 2 2 4" xfId="9806"/>
    <cellStyle name="표준 64 4 2 2 4 2" xfId="18626"/>
    <cellStyle name="표준 64 4 2 2 5" xfId="10789"/>
    <cellStyle name="표준 64 4 2 2 6" xfId="22248"/>
    <cellStyle name="표준 64 4 2 3" xfId="5909"/>
    <cellStyle name="표준 64 4 2 3 2" xfId="6770"/>
    <cellStyle name="표준 64 4 2 3 2 2" xfId="8492"/>
    <cellStyle name="표준 64 4 2 3 2 2 2" xfId="21535"/>
    <cellStyle name="표준 64 4 2 3 2 3" xfId="9809"/>
    <cellStyle name="표준 64 4 2 3 2 3 2" xfId="19774"/>
    <cellStyle name="표준 64 4 2 3 2 4" xfId="11937"/>
    <cellStyle name="표준 64 4 2 3 2 5" xfId="23396"/>
    <cellStyle name="표준 64 4 2 3 3" xfId="7631"/>
    <cellStyle name="표준 64 4 2 3 3 2" xfId="20674"/>
    <cellStyle name="표준 64 4 2 3 4" xfId="9808"/>
    <cellStyle name="표준 64 4 2 3 4 2" xfId="18913"/>
    <cellStyle name="표준 64 4 2 3 5" xfId="11076"/>
    <cellStyle name="표준 64 4 2 3 6" xfId="22535"/>
    <cellStyle name="표준 64 4 2 4" xfId="6196"/>
    <cellStyle name="표준 64 4 2 4 2" xfId="7918"/>
    <cellStyle name="표준 64 4 2 4 2 2" xfId="20961"/>
    <cellStyle name="표준 64 4 2 4 3" xfId="9810"/>
    <cellStyle name="표준 64 4 2 4 3 2" xfId="19200"/>
    <cellStyle name="표준 64 4 2 4 4" xfId="11363"/>
    <cellStyle name="표준 64 4 2 4 5" xfId="22822"/>
    <cellStyle name="표준 64 4 2 5" xfId="7057"/>
    <cellStyle name="표준 64 4 2 5 2" xfId="20100"/>
    <cellStyle name="표준 64 4 2 6" xfId="9805"/>
    <cellStyle name="표준 64 4 2 6 2" xfId="18339"/>
    <cellStyle name="표준 64 4 2 7" xfId="10502"/>
    <cellStyle name="표준 64 4 2 8" xfId="21961"/>
    <cellStyle name="표준 64 4 3" xfId="5513"/>
    <cellStyle name="표준 64 4 3 2" xfId="6375"/>
    <cellStyle name="표준 64 4 3 2 2" xfId="8097"/>
    <cellStyle name="표준 64 4 3 2 2 2" xfId="21140"/>
    <cellStyle name="표준 64 4 3 2 2 3" xfId="17892"/>
    <cellStyle name="표준 64 4 3 2 3" xfId="9812"/>
    <cellStyle name="표준 64 4 3 2 3 2" xfId="19379"/>
    <cellStyle name="표준 64 4 3 2 4" xfId="11542"/>
    <cellStyle name="표준 64 4 3 2 5" xfId="23001"/>
    <cellStyle name="표준 64 4 3 3" xfId="7236"/>
    <cellStyle name="표준 64 4 3 3 2" xfId="20279"/>
    <cellStyle name="표준 64 4 3 3 3" xfId="17893"/>
    <cellStyle name="표준 64 4 3 4" xfId="9811"/>
    <cellStyle name="표준 64 4 3 4 2" xfId="18518"/>
    <cellStyle name="표준 64 4 3 5" xfId="10681"/>
    <cellStyle name="표준 64 4 3 6" xfId="22140"/>
    <cellStyle name="표준 64 4 4" xfId="5801"/>
    <cellStyle name="표준 64 4 4 2" xfId="6662"/>
    <cellStyle name="표준 64 4 4 2 2" xfId="8384"/>
    <cellStyle name="표준 64 4 4 2 2 2" xfId="21427"/>
    <cellStyle name="표준 64 4 4 2 3" xfId="9814"/>
    <cellStyle name="표준 64 4 4 2 3 2" xfId="19666"/>
    <cellStyle name="표준 64 4 4 2 4" xfId="11829"/>
    <cellStyle name="표준 64 4 4 2 5" xfId="23288"/>
    <cellStyle name="표준 64 4 4 3" xfId="7523"/>
    <cellStyle name="표준 64 4 4 3 2" xfId="20566"/>
    <cellStyle name="표준 64 4 4 4" xfId="9813"/>
    <cellStyle name="표준 64 4 4 4 2" xfId="18805"/>
    <cellStyle name="표준 64 4 4 5" xfId="10968"/>
    <cellStyle name="표준 64 4 4 6" xfId="22427"/>
    <cellStyle name="표준 64 4 5" xfId="6088"/>
    <cellStyle name="표준 64 4 5 2" xfId="7810"/>
    <cellStyle name="표준 64 4 5 2 2" xfId="20853"/>
    <cellStyle name="표준 64 4 5 3" xfId="9815"/>
    <cellStyle name="표준 64 4 5 3 2" xfId="19092"/>
    <cellStyle name="표준 64 4 5 4" xfId="11255"/>
    <cellStyle name="표준 64 4 5 5" xfId="22714"/>
    <cellStyle name="표준 64 4 6" xfId="6949"/>
    <cellStyle name="표준 64 4 6 2" xfId="19992"/>
    <cellStyle name="표준 64 4 6 3" xfId="17894"/>
    <cellStyle name="표준 64 4 7" xfId="9804"/>
    <cellStyle name="표준 64 4 7 2" xfId="18232"/>
    <cellStyle name="표준 64 4 8" xfId="10394"/>
    <cellStyle name="표준 64 4 9" xfId="21853"/>
    <cellStyle name="표준 64 5" xfId="4327"/>
    <cellStyle name="표준 64 5 2" xfId="4435"/>
    <cellStyle name="표준 64 5 2 2" xfId="5587"/>
    <cellStyle name="표준 64 5 2 2 2" xfId="6449"/>
    <cellStyle name="표준 64 5 2 2 2 2" xfId="8171"/>
    <cellStyle name="표준 64 5 2 2 2 2 2" xfId="21214"/>
    <cellStyle name="표준 64 5 2 2 2 3" xfId="9819"/>
    <cellStyle name="표준 64 5 2 2 2 3 2" xfId="19453"/>
    <cellStyle name="표준 64 5 2 2 2 4" xfId="11616"/>
    <cellStyle name="표준 64 5 2 2 2 5" xfId="23075"/>
    <cellStyle name="표준 64 5 2 2 3" xfId="7310"/>
    <cellStyle name="표준 64 5 2 2 3 2" xfId="20353"/>
    <cellStyle name="표준 64 5 2 2 4" xfId="9818"/>
    <cellStyle name="표준 64 5 2 2 4 2" xfId="18592"/>
    <cellStyle name="표준 64 5 2 2 5" xfId="10755"/>
    <cellStyle name="표준 64 5 2 2 6" xfId="22214"/>
    <cellStyle name="표준 64 5 2 3" xfId="5875"/>
    <cellStyle name="표준 64 5 2 3 2" xfId="6736"/>
    <cellStyle name="표준 64 5 2 3 2 2" xfId="8458"/>
    <cellStyle name="표준 64 5 2 3 2 2 2" xfId="21501"/>
    <cellStyle name="표준 64 5 2 3 2 3" xfId="9821"/>
    <cellStyle name="표준 64 5 2 3 2 3 2" xfId="19740"/>
    <cellStyle name="표준 64 5 2 3 2 4" xfId="11903"/>
    <cellStyle name="표준 64 5 2 3 2 5" xfId="23362"/>
    <cellStyle name="표준 64 5 2 3 3" xfId="7597"/>
    <cellStyle name="표준 64 5 2 3 3 2" xfId="20640"/>
    <cellStyle name="표준 64 5 2 3 4" xfId="9820"/>
    <cellStyle name="표준 64 5 2 3 4 2" xfId="18879"/>
    <cellStyle name="표준 64 5 2 3 5" xfId="11042"/>
    <cellStyle name="표준 64 5 2 3 6" xfId="22501"/>
    <cellStyle name="표준 64 5 2 4" xfId="6162"/>
    <cellStyle name="표준 64 5 2 4 2" xfId="7884"/>
    <cellStyle name="표준 64 5 2 4 2 2" xfId="20927"/>
    <cellStyle name="표준 64 5 2 4 3" xfId="9822"/>
    <cellStyle name="표준 64 5 2 4 3 2" xfId="19166"/>
    <cellStyle name="표준 64 5 2 4 4" xfId="11329"/>
    <cellStyle name="표준 64 5 2 4 5" xfId="22788"/>
    <cellStyle name="표준 64 5 2 5" xfId="7023"/>
    <cellStyle name="표준 64 5 2 5 2" xfId="20066"/>
    <cellStyle name="표준 64 5 2 6" xfId="9817"/>
    <cellStyle name="표준 64 5 2 6 2" xfId="18305"/>
    <cellStyle name="표준 64 5 2 7" xfId="10468"/>
    <cellStyle name="표준 64 5 2 8" xfId="21927"/>
    <cellStyle name="표준 64 5 3" xfId="5479"/>
    <cellStyle name="표준 64 5 3 2" xfId="6341"/>
    <cellStyle name="표준 64 5 3 2 2" xfId="8063"/>
    <cellStyle name="표준 64 5 3 2 2 2" xfId="21106"/>
    <cellStyle name="표준 64 5 3 2 2 3" xfId="17895"/>
    <cellStyle name="표준 64 5 3 2 3" xfId="9824"/>
    <cellStyle name="표준 64 5 3 2 3 2" xfId="19345"/>
    <cellStyle name="표준 64 5 3 2 4" xfId="11508"/>
    <cellStyle name="표준 64 5 3 2 5" xfId="22967"/>
    <cellStyle name="표준 64 5 3 3" xfId="7202"/>
    <cellStyle name="표준 64 5 3 3 2" xfId="20245"/>
    <cellStyle name="표준 64 5 3 3 3" xfId="17896"/>
    <cellStyle name="표준 64 5 3 4" xfId="9823"/>
    <cellStyle name="표준 64 5 3 4 2" xfId="18484"/>
    <cellStyle name="표준 64 5 3 5" xfId="10647"/>
    <cellStyle name="표준 64 5 3 6" xfId="22106"/>
    <cellStyle name="표준 64 5 4" xfId="5767"/>
    <cellStyle name="표준 64 5 4 2" xfId="6628"/>
    <cellStyle name="표준 64 5 4 2 2" xfId="8350"/>
    <cellStyle name="표준 64 5 4 2 2 2" xfId="21393"/>
    <cellStyle name="표준 64 5 4 2 3" xfId="9826"/>
    <cellStyle name="표준 64 5 4 2 3 2" xfId="19632"/>
    <cellStyle name="표준 64 5 4 2 4" xfId="11795"/>
    <cellStyle name="표준 64 5 4 2 5" xfId="23254"/>
    <cellStyle name="표준 64 5 4 3" xfId="7489"/>
    <cellStyle name="표준 64 5 4 3 2" xfId="20532"/>
    <cellStyle name="표준 64 5 4 4" xfId="9825"/>
    <cellStyle name="표준 64 5 4 4 2" xfId="18771"/>
    <cellStyle name="표준 64 5 4 5" xfId="10934"/>
    <cellStyle name="표준 64 5 4 6" xfId="22393"/>
    <cellStyle name="표준 64 5 5" xfId="6054"/>
    <cellStyle name="표준 64 5 5 2" xfId="7776"/>
    <cellStyle name="표준 64 5 5 2 2" xfId="20819"/>
    <cellStyle name="표준 64 5 5 3" xfId="9827"/>
    <cellStyle name="표준 64 5 5 3 2" xfId="19058"/>
    <cellStyle name="표준 64 5 5 4" xfId="11221"/>
    <cellStyle name="표준 64 5 5 5" xfId="22680"/>
    <cellStyle name="표준 64 5 6" xfId="6915"/>
    <cellStyle name="표준 64 5 6 2" xfId="19958"/>
    <cellStyle name="표준 64 5 6 3" xfId="17897"/>
    <cellStyle name="표준 64 5 7" xfId="9816"/>
    <cellStyle name="표준 64 5 7 2" xfId="18198"/>
    <cellStyle name="표준 64 5 8" xfId="10360"/>
    <cellStyle name="표준 64 5 9" xfId="21819"/>
    <cellStyle name="표준 64 6" xfId="4367"/>
    <cellStyle name="표준 64 6 2" xfId="4475"/>
    <cellStyle name="표준 64 6 2 2" xfId="5627"/>
    <cellStyle name="표준 64 6 2 2 2" xfId="6489"/>
    <cellStyle name="표준 64 6 2 2 2 2" xfId="8211"/>
    <cellStyle name="표준 64 6 2 2 2 2 2" xfId="21254"/>
    <cellStyle name="표준 64 6 2 2 2 3" xfId="9831"/>
    <cellStyle name="표준 64 6 2 2 2 3 2" xfId="19493"/>
    <cellStyle name="표준 64 6 2 2 2 4" xfId="11656"/>
    <cellStyle name="표준 64 6 2 2 2 5" xfId="23115"/>
    <cellStyle name="표준 64 6 2 2 3" xfId="7350"/>
    <cellStyle name="표준 64 6 2 2 3 2" xfId="20393"/>
    <cellStyle name="표준 64 6 2 2 4" xfId="9830"/>
    <cellStyle name="표준 64 6 2 2 4 2" xfId="18632"/>
    <cellStyle name="표준 64 6 2 2 5" xfId="10795"/>
    <cellStyle name="표준 64 6 2 2 6" xfId="22254"/>
    <cellStyle name="표준 64 6 2 3" xfId="5915"/>
    <cellStyle name="표준 64 6 2 3 2" xfId="6776"/>
    <cellStyle name="표준 64 6 2 3 2 2" xfId="8498"/>
    <cellStyle name="표준 64 6 2 3 2 2 2" xfId="21541"/>
    <cellStyle name="표준 64 6 2 3 2 3" xfId="9833"/>
    <cellStyle name="표준 64 6 2 3 2 3 2" xfId="19780"/>
    <cellStyle name="표준 64 6 2 3 2 4" xfId="11943"/>
    <cellStyle name="표준 64 6 2 3 2 5" xfId="23402"/>
    <cellStyle name="표준 64 6 2 3 3" xfId="7637"/>
    <cellStyle name="표준 64 6 2 3 3 2" xfId="20680"/>
    <cellStyle name="표준 64 6 2 3 4" xfId="9832"/>
    <cellStyle name="표준 64 6 2 3 4 2" xfId="18919"/>
    <cellStyle name="표준 64 6 2 3 5" xfId="11082"/>
    <cellStyle name="표준 64 6 2 3 6" xfId="22541"/>
    <cellStyle name="표준 64 6 2 4" xfId="6202"/>
    <cellStyle name="표준 64 6 2 4 2" xfId="7924"/>
    <cellStyle name="표준 64 6 2 4 2 2" xfId="20967"/>
    <cellStyle name="표준 64 6 2 4 3" xfId="9834"/>
    <cellStyle name="표준 64 6 2 4 3 2" xfId="19206"/>
    <cellStyle name="표준 64 6 2 4 4" xfId="11369"/>
    <cellStyle name="표준 64 6 2 4 5" xfId="22828"/>
    <cellStyle name="표준 64 6 2 5" xfId="7063"/>
    <cellStyle name="표준 64 6 2 5 2" xfId="20106"/>
    <cellStyle name="표준 64 6 2 6" xfId="9829"/>
    <cellStyle name="표준 64 6 2 6 2" xfId="18345"/>
    <cellStyle name="표준 64 6 2 7" xfId="10508"/>
    <cellStyle name="표준 64 6 2 8" xfId="21967"/>
    <cellStyle name="표준 64 6 3" xfId="5519"/>
    <cellStyle name="표준 64 6 3 2" xfId="6381"/>
    <cellStyle name="표준 64 6 3 2 2" xfId="8103"/>
    <cellStyle name="표준 64 6 3 2 2 2" xfId="21146"/>
    <cellStyle name="표준 64 6 3 2 2 3" xfId="17898"/>
    <cellStyle name="표준 64 6 3 2 3" xfId="9836"/>
    <cellStyle name="표준 64 6 3 2 3 2" xfId="19385"/>
    <cellStyle name="표준 64 6 3 2 4" xfId="11548"/>
    <cellStyle name="표준 64 6 3 2 5" xfId="23007"/>
    <cellStyle name="표준 64 6 3 3" xfId="7242"/>
    <cellStyle name="표준 64 6 3 3 2" xfId="20285"/>
    <cellStyle name="표준 64 6 3 3 3" xfId="17899"/>
    <cellStyle name="표준 64 6 3 4" xfId="9835"/>
    <cellStyle name="표준 64 6 3 4 2" xfId="18524"/>
    <cellStyle name="표준 64 6 3 5" xfId="10687"/>
    <cellStyle name="표준 64 6 3 6" xfId="22146"/>
    <cellStyle name="표준 64 6 4" xfId="5807"/>
    <cellStyle name="표준 64 6 4 2" xfId="6668"/>
    <cellStyle name="표준 64 6 4 2 2" xfId="8390"/>
    <cellStyle name="표준 64 6 4 2 2 2" xfId="21433"/>
    <cellStyle name="표준 64 6 4 2 3" xfId="9838"/>
    <cellStyle name="표준 64 6 4 2 3 2" xfId="19672"/>
    <cellStyle name="표준 64 6 4 2 4" xfId="11835"/>
    <cellStyle name="표준 64 6 4 2 5" xfId="23294"/>
    <cellStyle name="표준 64 6 4 3" xfId="7529"/>
    <cellStyle name="표준 64 6 4 3 2" xfId="20572"/>
    <cellStyle name="표준 64 6 4 4" xfId="9837"/>
    <cellStyle name="표준 64 6 4 4 2" xfId="18811"/>
    <cellStyle name="표준 64 6 4 5" xfId="10974"/>
    <cellStyle name="표준 64 6 4 6" xfId="22433"/>
    <cellStyle name="표준 64 6 5" xfId="6094"/>
    <cellStyle name="표준 64 6 5 2" xfId="7816"/>
    <cellStyle name="표준 64 6 5 2 2" xfId="20859"/>
    <cellStyle name="표준 64 6 5 3" xfId="9839"/>
    <cellStyle name="표준 64 6 5 3 2" xfId="19098"/>
    <cellStyle name="표준 64 6 5 4" xfId="11261"/>
    <cellStyle name="표준 64 6 5 5" xfId="22720"/>
    <cellStyle name="표준 64 6 6" xfId="6955"/>
    <cellStyle name="표준 64 6 6 2" xfId="19998"/>
    <cellStyle name="표준 64 6 6 3" xfId="17900"/>
    <cellStyle name="표준 64 6 7" xfId="9828"/>
    <cellStyle name="표준 64 6 7 2" xfId="18238"/>
    <cellStyle name="표준 64 6 8" xfId="10400"/>
    <cellStyle name="표준 64 6 9" xfId="21859"/>
    <cellStyle name="표준 64 7" xfId="4320"/>
    <cellStyle name="표준 64 7 2" xfId="4428"/>
    <cellStyle name="표준 64 7 2 2" xfId="5580"/>
    <cellStyle name="표준 64 7 2 2 2" xfId="6442"/>
    <cellStyle name="표준 64 7 2 2 2 2" xfId="8164"/>
    <cellStyle name="표준 64 7 2 2 2 2 2" xfId="21207"/>
    <cellStyle name="표준 64 7 2 2 2 3" xfId="9843"/>
    <cellStyle name="표준 64 7 2 2 2 3 2" xfId="19446"/>
    <cellStyle name="표준 64 7 2 2 2 4" xfId="11609"/>
    <cellStyle name="표준 64 7 2 2 2 5" xfId="23068"/>
    <cellStyle name="표준 64 7 2 2 3" xfId="7303"/>
    <cellStyle name="표준 64 7 2 2 3 2" xfId="20346"/>
    <cellStyle name="표준 64 7 2 2 4" xfId="9842"/>
    <cellStyle name="표준 64 7 2 2 4 2" xfId="18585"/>
    <cellStyle name="표준 64 7 2 2 5" xfId="10748"/>
    <cellStyle name="표준 64 7 2 2 6" xfId="22207"/>
    <cellStyle name="표준 64 7 2 3" xfId="5868"/>
    <cellStyle name="표준 64 7 2 3 2" xfId="6729"/>
    <cellStyle name="표준 64 7 2 3 2 2" xfId="8451"/>
    <cellStyle name="표준 64 7 2 3 2 2 2" xfId="21494"/>
    <cellStyle name="표준 64 7 2 3 2 3" xfId="9845"/>
    <cellStyle name="표준 64 7 2 3 2 3 2" xfId="19733"/>
    <cellStyle name="표준 64 7 2 3 2 4" xfId="11896"/>
    <cellStyle name="표준 64 7 2 3 2 5" xfId="23355"/>
    <cellStyle name="표준 64 7 2 3 3" xfId="7590"/>
    <cellStyle name="표준 64 7 2 3 3 2" xfId="20633"/>
    <cellStyle name="표준 64 7 2 3 4" xfId="9844"/>
    <cellStyle name="표준 64 7 2 3 4 2" xfId="18872"/>
    <cellStyle name="표준 64 7 2 3 5" xfId="11035"/>
    <cellStyle name="표준 64 7 2 3 6" xfId="22494"/>
    <cellStyle name="표준 64 7 2 4" xfId="6155"/>
    <cellStyle name="표준 64 7 2 4 2" xfId="7877"/>
    <cellStyle name="표준 64 7 2 4 2 2" xfId="20920"/>
    <cellStyle name="표준 64 7 2 4 3" xfId="9846"/>
    <cellStyle name="표준 64 7 2 4 3 2" xfId="19159"/>
    <cellStyle name="표준 64 7 2 4 4" xfId="11322"/>
    <cellStyle name="표준 64 7 2 4 5" xfId="22781"/>
    <cellStyle name="표준 64 7 2 5" xfId="7016"/>
    <cellStyle name="표준 64 7 2 5 2" xfId="20059"/>
    <cellStyle name="표준 64 7 2 6" xfId="9841"/>
    <cellStyle name="표준 64 7 2 6 2" xfId="18298"/>
    <cellStyle name="표준 64 7 2 7" xfId="10461"/>
    <cellStyle name="표준 64 7 2 8" xfId="21920"/>
    <cellStyle name="표준 64 7 3" xfId="5472"/>
    <cellStyle name="표준 64 7 3 2" xfId="6334"/>
    <cellStyle name="표준 64 7 3 2 2" xfId="8056"/>
    <cellStyle name="표준 64 7 3 2 2 2" xfId="21099"/>
    <cellStyle name="표준 64 7 3 2 2 3" xfId="17901"/>
    <cellStyle name="표준 64 7 3 2 3" xfId="9848"/>
    <cellStyle name="표준 64 7 3 2 3 2" xfId="19338"/>
    <cellStyle name="표준 64 7 3 2 4" xfId="11501"/>
    <cellStyle name="표준 64 7 3 2 5" xfId="22960"/>
    <cellStyle name="표준 64 7 3 3" xfId="7195"/>
    <cellStyle name="표준 64 7 3 3 2" xfId="20238"/>
    <cellStyle name="표준 64 7 3 3 3" xfId="17902"/>
    <cellStyle name="표준 64 7 3 4" xfId="9847"/>
    <cellStyle name="표준 64 7 3 4 2" xfId="18477"/>
    <cellStyle name="표준 64 7 3 5" xfId="10640"/>
    <cellStyle name="표준 64 7 3 6" xfId="22099"/>
    <cellStyle name="표준 64 7 4" xfId="5760"/>
    <cellStyle name="표준 64 7 4 2" xfId="6621"/>
    <cellStyle name="표준 64 7 4 2 2" xfId="8343"/>
    <cellStyle name="표준 64 7 4 2 2 2" xfId="21386"/>
    <cellStyle name="표준 64 7 4 2 3" xfId="9850"/>
    <cellStyle name="표준 64 7 4 2 3 2" xfId="19625"/>
    <cellStyle name="표준 64 7 4 2 4" xfId="11788"/>
    <cellStyle name="표준 64 7 4 2 5" xfId="23247"/>
    <cellStyle name="표준 64 7 4 3" xfId="7482"/>
    <cellStyle name="표준 64 7 4 3 2" xfId="20525"/>
    <cellStyle name="표준 64 7 4 4" xfId="9849"/>
    <cellStyle name="표준 64 7 4 4 2" xfId="18764"/>
    <cellStyle name="표준 64 7 4 5" xfId="10927"/>
    <cellStyle name="표준 64 7 4 6" xfId="22386"/>
    <cellStyle name="표준 64 7 5" xfId="6047"/>
    <cellStyle name="표준 64 7 5 2" xfId="7769"/>
    <cellStyle name="표준 64 7 5 2 2" xfId="20812"/>
    <cellStyle name="표준 64 7 5 3" xfId="9851"/>
    <cellStyle name="표준 64 7 5 3 2" xfId="19051"/>
    <cellStyle name="표준 64 7 5 4" xfId="11214"/>
    <cellStyle name="표준 64 7 5 5" xfId="22673"/>
    <cellStyle name="표준 64 7 6" xfId="6908"/>
    <cellStyle name="표준 64 7 6 2" xfId="19951"/>
    <cellStyle name="표준 64 7 6 3" xfId="17903"/>
    <cellStyle name="표준 64 7 7" xfId="9840"/>
    <cellStyle name="표준 64 7 7 2" xfId="18191"/>
    <cellStyle name="표준 64 7 8" xfId="10353"/>
    <cellStyle name="표준 64 7 9" xfId="21812"/>
    <cellStyle name="표준 64 8" xfId="4334"/>
    <cellStyle name="표준 64 8 2" xfId="4442"/>
    <cellStyle name="표준 64 8 2 2" xfId="5594"/>
    <cellStyle name="표준 64 8 2 2 2" xfId="6456"/>
    <cellStyle name="표준 64 8 2 2 2 2" xfId="8178"/>
    <cellStyle name="표준 64 8 2 2 2 2 2" xfId="21221"/>
    <cellStyle name="표준 64 8 2 2 2 3" xfId="9855"/>
    <cellStyle name="표준 64 8 2 2 2 3 2" xfId="19460"/>
    <cellStyle name="표준 64 8 2 2 2 4" xfId="11623"/>
    <cellStyle name="표준 64 8 2 2 2 5" xfId="23082"/>
    <cellStyle name="표준 64 8 2 2 3" xfId="7317"/>
    <cellStyle name="표준 64 8 2 2 3 2" xfId="20360"/>
    <cellStyle name="표준 64 8 2 2 4" xfId="9854"/>
    <cellStyle name="표준 64 8 2 2 4 2" xfId="18599"/>
    <cellStyle name="표준 64 8 2 2 5" xfId="10762"/>
    <cellStyle name="표준 64 8 2 2 6" xfId="22221"/>
    <cellStyle name="표준 64 8 2 3" xfId="5882"/>
    <cellStyle name="표준 64 8 2 3 2" xfId="6743"/>
    <cellStyle name="표준 64 8 2 3 2 2" xfId="8465"/>
    <cellStyle name="표준 64 8 2 3 2 2 2" xfId="21508"/>
    <cellStyle name="표준 64 8 2 3 2 3" xfId="9857"/>
    <cellStyle name="표준 64 8 2 3 2 3 2" xfId="19747"/>
    <cellStyle name="표준 64 8 2 3 2 4" xfId="11910"/>
    <cellStyle name="표준 64 8 2 3 2 5" xfId="23369"/>
    <cellStyle name="표준 64 8 2 3 3" xfId="7604"/>
    <cellStyle name="표준 64 8 2 3 3 2" xfId="20647"/>
    <cellStyle name="표준 64 8 2 3 4" xfId="9856"/>
    <cellStyle name="표준 64 8 2 3 4 2" xfId="18886"/>
    <cellStyle name="표준 64 8 2 3 5" xfId="11049"/>
    <cellStyle name="표준 64 8 2 3 6" xfId="22508"/>
    <cellStyle name="표준 64 8 2 4" xfId="6169"/>
    <cellStyle name="표준 64 8 2 4 2" xfId="7891"/>
    <cellStyle name="표준 64 8 2 4 2 2" xfId="20934"/>
    <cellStyle name="표준 64 8 2 4 3" xfId="9858"/>
    <cellStyle name="표준 64 8 2 4 3 2" xfId="19173"/>
    <cellStyle name="표준 64 8 2 4 4" xfId="11336"/>
    <cellStyle name="표준 64 8 2 4 5" xfId="22795"/>
    <cellStyle name="표준 64 8 2 5" xfId="7030"/>
    <cellStyle name="표준 64 8 2 5 2" xfId="20073"/>
    <cellStyle name="표준 64 8 2 6" xfId="9853"/>
    <cellStyle name="표준 64 8 2 6 2" xfId="18312"/>
    <cellStyle name="표준 64 8 2 7" xfId="10475"/>
    <cellStyle name="표준 64 8 2 8" xfId="21934"/>
    <cellStyle name="표준 64 8 3" xfId="5486"/>
    <cellStyle name="표준 64 8 3 2" xfId="6348"/>
    <cellStyle name="표준 64 8 3 2 2" xfId="8070"/>
    <cellStyle name="표준 64 8 3 2 2 2" xfId="21113"/>
    <cellStyle name="표준 64 8 3 2 2 3" xfId="17904"/>
    <cellStyle name="표준 64 8 3 2 3" xfId="9860"/>
    <cellStyle name="표준 64 8 3 2 3 2" xfId="19352"/>
    <cellStyle name="표준 64 8 3 2 4" xfId="11515"/>
    <cellStyle name="표준 64 8 3 2 5" xfId="22974"/>
    <cellStyle name="표준 64 8 3 3" xfId="7209"/>
    <cellStyle name="표준 64 8 3 3 2" xfId="20252"/>
    <cellStyle name="표준 64 8 3 3 3" xfId="17905"/>
    <cellStyle name="표준 64 8 3 4" xfId="9859"/>
    <cellStyle name="표준 64 8 3 4 2" xfId="18491"/>
    <cellStyle name="표준 64 8 3 5" xfId="10654"/>
    <cellStyle name="표준 64 8 3 6" xfId="22113"/>
    <cellStyle name="표준 64 8 4" xfId="5774"/>
    <cellStyle name="표준 64 8 4 2" xfId="6635"/>
    <cellStyle name="표준 64 8 4 2 2" xfId="8357"/>
    <cellStyle name="표준 64 8 4 2 2 2" xfId="21400"/>
    <cellStyle name="표준 64 8 4 2 3" xfId="9862"/>
    <cellStyle name="표준 64 8 4 2 3 2" xfId="19639"/>
    <cellStyle name="표준 64 8 4 2 4" xfId="11802"/>
    <cellStyle name="표준 64 8 4 2 5" xfId="23261"/>
    <cellStyle name="표준 64 8 4 3" xfId="7496"/>
    <cellStyle name="표준 64 8 4 3 2" xfId="20539"/>
    <cellStyle name="표준 64 8 4 4" xfId="9861"/>
    <cellStyle name="표준 64 8 4 4 2" xfId="18778"/>
    <cellStyle name="표준 64 8 4 5" xfId="10941"/>
    <cellStyle name="표준 64 8 4 6" xfId="22400"/>
    <cellStyle name="표준 64 8 5" xfId="6061"/>
    <cellStyle name="표준 64 8 5 2" xfId="7783"/>
    <cellStyle name="표준 64 8 5 2 2" xfId="20826"/>
    <cellStyle name="표준 64 8 5 3" xfId="9863"/>
    <cellStyle name="표준 64 8 5 3 2" xfId="19065"/>
    <cellStyle name="표준 64 8 5 4" xfId="11228"/>
    <cellStyle name="표준 64 8 5 5" xfId="22687"/>
    <cellStyle name="표준 64 8 6" xfId="6922"/>
    <cellStyle name="표준 64 8 6 2" xfId="19965"/>
    <cellStyle name="표준 64 8 6 3" xfId="17906"/>
    <cellStyle name="표준 64 8 7" xfId="9852"/>
    <cellStyle name="표준 64 8 7 2" xfId="18205"/>
    <cellStyle name="표준 64 8 8" xfId="10367"/>
    <cellStyle name="표준 64 8 9" xfId="21826"/>
    <cellStyle name="표준 64 9" xfId="4336"/>
    <cellStyle name="표준 64 9 2" xfId="4444"/>
    <cellStyle name="표준 64 9 2 2" xfId="5596"/>
    <cellStyle name="표준 64 9 2 2 2" xfId="6458"/>
    <cellStyle name="표준 64 9 2 2 2 2" xfId="8180"/>
    <cellStyle name="표준 64 9 2 2 2 2 2" xfId="21223"/>
    <cellStyle name="표준 64 9 2 2 2 3" xfId="9867"/>
    <cellStyle name="표준 64 9 2 2 2 3 2" xfId="19462"/>
    <cellStyle name="표준 64 9 2 2 2 4" xfId="11625"/>
    <cellStyle name="표준 64 9 2 2 2 5" xfId="23084"/>
    <cellStyle name="표준 64 9 2 2 3" xfId="7319"/>
    <cellStyle name="표준 64 9 2 2 3 2" xfId="20362"/>
    <cellStyle name="표준 64 9 2 2 4" xfId="9866"/>
    <cellStyle name="표준 64 9 2 2 4 2" xfId="18601"/>
    <cellStyle name="표준 64 9 2 2 5" xfId="10764"/>
    <cellStyle name="표준 64 9 2 2 6" xfId="22223"/>
    <cellStyle name="표준 64 9 2 3" xfId="5884"/>
    <cellStyle name="표준 64 9 2 3 2" xfId="6745"/>
    <cellStyle name="표준 64 9 2 3 2 2" xfId="8467"/>
    <cellStyle name="표준 64 9 2 3 2 2 2" xfId="21510"/>
    <cellStyle name="표준 64 9 2 3 2 3" xfId="9869"/>
    <cellStyle name="표준 64 9 2 3 2 3 2" xfId="19749"/>
    <cellStyle name="표준 64 9 2 3 2 4" xfId="11912"/>
    <cellStyle name="표준 64 9 2 3 2 5" xfId="23371"/>
    <cellStyle name="표준 64 9 2 3 3" xfId="7606"/>
    <cellStyle name="표준 64 9 2 3 3 2" xfId="20649"/>
    <cellStyle name="표준 64 9 2 3 4" xfId="9868"/>
    <cellStyle name="표준 64 9 2 3 4 2" xfId="18888"/>
    <cellStyle name="표준 64 9 2 3 5" xfId="11051"/>
    <cellStyle name="표준 64 9 2 3 6" xfId="22510"/>
    <cellStyle name="표준 64 9 2 4" xfId="6171"/>
    <cellStyle name="표준 64 9 2 4 2" xfId="7893"/>
    <cellStyle name="표준 64 9 2 4 2 2" xfId="20936"/>
    <cellStyle name="표준 64 9 2 4 3" xfId="9870"/>
    <cellStyle name="표준 64 9 2 4 3 2" xfId="19175"/>
    <cellStyle name="표준 64 9 2 4 4" xfId="11338"/>
    <cellStyle name="표준 64 9 2 4 5" xfId="22797"/>
    <cellStyle name="표준 64 9 2 5" xfId="7032"/>
    <cellStyle name="표준 64 9 2 5 2" xfId="20075"/>
    <cellStyle name="표준 64 9 2 6" xfId="9865"/>
    <cellStyle name="표준 64 9 2 6 2" xfId="18314"/>
    <cellStyle name="표준 64 9 2 7" xfId="10477"/>
    <cellStyle name="표준 64 9 2 8" xfId="21936"/>
    <cellStyle name="표준 64 9 3" xfId="5488"/>
    <cellStyle name="표준 64 9 3 2" xfId="6350"/>
    <cellStyle name="표준 64 9 3 2 2" xfId="8072"/>
    <cellStyle name="표준 64 9 3 2 2 2" xfId="21115"/>
    <cellStyle name="표준 64 9 3 2 2 3" xfId="17907"/>
    <cellStyle name="표준 64 9 3 2 3" xfId="9872"/>
    <cellStyle name="표준 64 9 3 2 3 2" xfId="19354"/>
    <cellStyle name="표준 64 9 3 2 4" xfId="11517"/>
    <cellStyle name="표준 64 9 3 2 5" xfId="22976"/>
    <cellStyle name="표준 64 9 3 3" xfId="7211"/>
    <cellStyle name="표준 64 9 3 3 2" xfId="20254"/>
    <cellStyle name="표준 64 9 3 3 3" xfId="17908"/>
    <cellStyle name="표준 64 9 3 4" xfId="9871"/>
    <cellStyle name="표준 64 9 3 4 2" xfId="18493"/>
    <cellStyle name="표준 64 9 3 5" xfId="10656"/>
    <cellStyle name="표준 64 9 3 6" xfId="22115"/>
    <cellStyle name="표준 64 9 4" xfId="5776"/>
    <cellStyle name="표준 64 9 4 2" xfId="6637"/>
    <cellStyle name="표준 64 9 4 2 2" xfId="8359"/>
    <cellStyle name="표준 64 9 4 2 2 2" xfId="21402"/>
    <cellStyle name="표준 64 9 4 2 3" xfId="9874"/>
    <cellStyle name="표준 64 9 4 2 3 2" xfId="19641"/>
    <cellStyle name="표준 64 9 4 2 4" xfId="11804"/>
    <cellStyle name="표준 64 9 4 2 5" xfId="23263"/>
    <cellStyle name="표준 64 9 4 3" xfId="7498"/>
    <cellStyle name="표준 64 9 4 3 2" xfId="20541"/>
    <cellStyle name="표준 64 9 4 4" xfId="9873"/>
    <cellStyle name="표준 64 9 4 4 2" xfId="18780"/>
    <cellStyle name="표준 64 9 4 5" xfId="10943"/>
    <cellStyle name="표준 64 9 4 6" xfId="22402"/>
    <cellStyle name="표준 64 9 5" xfId="6063"/>
    <cellStyle name="표준 64 9 5 2" xfId="7785"/>
    <cellStyle name="표준 64 9 5 2 2" xfId="20828"/>
    <cellStyle name="표준 64 9 5 3" xfId="9875"/>
    <cellStyle name="표준 64 9 5 3 2" xfId="19067"/>
    <cellStyle name="표준 64 9 5 4" xfId="11230"/>
    <cellStyle name="표준 64 9 5 5" xfId="22689"/>
    <cellStyle name="표준 64 9 6" xfId="6924"/>
    <cellStyle name="표준 64 9 6 2" xfId="19967"/>
    <cellStyle name="표준 64 9 6 3" xfId="17909"/>
    <cellStyle name="표준 64 9 7" xfId="9864"/>
    <cellStyle name="표준 64 9 7 2" xfId="18207"/>
    <cellStyle name="표준 64 9 8" xfId="10369"/>
    <cellStyle name="표준 64 9 9" xfId="21828"/>
    <cellStyle name="표준 65" xfId="4250"/>
    <cellStyle name="표준 65 10" xfId="4329"/>
    <cellStyle name="표준 65 10 2" xfId="4437"/>
    <cellStyle name="표준 65 10 2 2" xfId="5589"/>
    <cellStyle name="표준 65 10 2 2 2" xfId="6451"/>
    <cellStyle name="표준 65 10 2 2 2 2" xfId="8173"/>
    <cellStyle name="표준 65 10 2 2 2 2 2" xfId="21216"/>
    <cellStyle name="표준 65 10 2 2 2 3" xfId="9880"/>
    <cellStyle name="표준 65 10 2 2 2 3 2" xfId="19455"/>
    <cellStyle name="표준 65 10 2 2 2 4" xfId="11618"/>
    <cellStyle name="표준 65 10 2 2 2 5" xfId="23077"/>
    <cellStyle name="표준 65 10 2 2 3" xfId="7312"/>
    <cellStyle name="표준 65 10 2 2 3 2" xfId="20355"/>
    <cellStyle name="표준 65 10 2 2 4" xfId="9879"/>
    <cellStyle name="표준 65 10 2 2 4 2" xfId="18594"/>
    <cellStyle name="표준 65 10 2 2 5" xfId="10757"/>
    <cellStyle name="표준 65 10 2 2 6" xfId="22216"/>
    <cellStyle name="표준 65 10 2 3" xfId="5877"/>
    <cellStyle name="표준 65 10 2 3 2" xfId="6738"/>
    <cellStyle name="표준 65 10 2 3 2 2" xfId="8460"/>
    <cellStyle name="표준 65 10 2 3 2 2 2" xfId="21503"/>
    <cellStyle name="표준 65 10 2 3 2 3" xfId="9882"/>
    <cellStyle name="표준 65 10 2 3 2 3 2" xfId="19742"/>
    <cellStyle name="표준 65 10 2 3 2 4" xfId="11905"/>
    <cellStyle name="표준 65 10 2 3 2 5" xfId="23364"/>
    <cellStyle name="표준 65 10 2 3 3" xfId="7599"/>
    <cellStyle name="표준 65 10 2 3 3 2" xfId="20642"/>
    <cellStyle name="표준 65 10 2 3 4" xfId="9881"/>
    <cellStyle name="표준 65 10 2 3 4 2" xfId="18881"/>
    <cellStyle name="표준 65 10 2 3 5" xfId="11044"/>
    <cellStyle name="표준 65 10 2 3 6" xfId="22503"/>
    <cellStyle name="표준 65 10 2 4" xfId="6164"/>
    <cellStyle name="표준 65 10 2 4 2" xfId="7886"/>
    <cellStyle name="표준 65 10 2 4 2 2" xfId="20929"/>
    <cellStyle name="표준 65 10 2 4 3" xfId="9883"/>
    <cellStyle name="표준 65 10 2 4 3 2" xfId="19168"/>
    <cellStyle name="표준 65 10 2 4 4" xfId="11331"/>
    <cellStyle name="표준 65 10 2 4 5" xfId="22790"/>
    <cellStyle name="표준 65 10 2 5" xfId="7025"/>
    <cellStyle name="표준 65 10 2 5 2" xfId="20068"/>
    <cellStyle name="표준 65 10 2 6" xfId="9878"/>
    <cellStyle name="표준 65 10 2 6 2" xfId="18307"/>
    <cellStyle name="표준 65 10 2 7" xfId="10470"/>
    <cellStyle name="표준 65 10 2 8" xfId="21929"/>
    <cellStyle name="표준 65 10 3" xfId="5481"/>
    <cellStyle name="표준 65 10 3 2" xfId="6343"/>
    <cellStyle name="표준 65 10 3 2 2" xfId="8065"/>
    <cellStyle name="표준 65 10 3 2 2 2" xfId="21108"/>
    <cellStyle name="표준 65 10 3 2 2 3" xfId="17910"/>
    <cellStyle name="표준 65 10 3 2 3" xfId="9885"/>
    <cellStyle name="표준 65 10 3 2 3 2" xfId="19347"/>
    <cellStyle name="표준 65 10 3 2 4" xfId="11510"/>
    <cellStyle name="표준 65 10 3 2 5" xfId="22969"/>
    <cellStyle name="표준 65 10 3 3" xfId="7204"/>
    <cellStyle name="표준 65 10 3 3 2" xfId="20247"/>
    <cellStyle name="표준 65 10 3 3 3" xfId="17911"/>
    <cellStyle name="표준 65 10 3 4" xfId="9884"/>
    <cellStyle name="표준 65 10 3 4 2" xfId="18486"/>
    <cellStyle name="표준 65 10 3 5" xfId="10649"/>
    <cellStyle name="표준 65 10 3 6" xfId="22108"/>
    <cellStyle name="표준 65 10 4" xfId="5769"/>
    <cellStyle name="표준 65 10 4 2" xfId="6630"/>
    <cellStyle name="표준 65 10 4 2 2" xfId="8352"/>
    <cellStyle name="표준 65 10 4 2 2 2" xfId="21395"/>
    <cellStyle name="표준 65 10 4 2 3" xfId="9887"/>
    <cellStyle name="표준 65 10 4 2 3 2" xfId="19634"/>
    <cellStyle name="표준 65 10 4 2 4" xfId="11797"/>
    <cellStyle name="표준 65 10 4 2 5" xfId="23256"/>
    <cellStyle name="표준 65 10 4 3" xfId="7491"/>
    <cellStyle name="표준 65 10 4 3 2" xfId="20534"/>
    <cellStyle name="표준 65 10 4 4" xfId="9886"/>
    <cellStyle name="표준 65 10 4 4 2" xfId="18773"/>
    <cellStyle name="표준 65 10 4 5" xfId="10936"/>
    <cellStyle name="표준 65 10 4 6" xfId="22395"/>
    <cellStyle name="표준 65 10 5" xfId="6056"/>
    <cellStyle name="표준 65 10 5 2" xfId="7778"/>
    <cellStyle name="표준 65 10 5 2 2" xfId="20821"/>
    <cellStyle name="표준 65 10 5 3" xfId="9888"/>
    <cellStyle name="표준 65 10 5 3 2" xfId="19060"/>
    <cellStyle name="표준 65 10 5 4" xfId="11223"/>
    <cellStyle name="표준 65 10 5 5" xfId="22682"/>
    <cellStyle name="표준 65 10 6" xfId="6917"/>
    <cellStyle name="표준 65 10 6 2" xfId="19960"/>
    <cellStyle name="표준 65 10 6 3" xfId="17912"/>
    <cellStyle name="표준 65 10 7" xfId="9877"/>
    <cellStyle name="표준 65 10 7 2" xfId="18200"/>
    <cellStyle name="표준 65 10 8" xfId="10362"/>
    <cellStyle name="표준 65 10 9" xfId="21821"/>
    <cellStyle name="표준 65 11" xfId="4416"/>
    <cellStyle name="표준 65 11 2" xfId="5568"/>
    <cellStyle name="표준 65 11 2 2" xfId="6430"/>
    <cellStyle name="표준 65 11 2 2 2" xfId="8152"/>
    <cellStyle name="표준 65 11 2 2 2 2" xfId="21195"/>
    <cellStyle name="표준 65 11 2 2 3" xfId="9891"/>
    <cellStyle name="표준 65 11 2 2 3 2" xfId="19434"/>
    <cellStyle name="표준 65 11 2 2 4" xfId="11597"/>
    <cellStyle name="표준 65 11 2 2 5" xfId="23056"/>
    <cellStyle name="표준 65 11 2 3" xfId="7291"/>
    <cellStyle name="표준 65 11 2 3 2" xfId="20334"/>
    <cellStyle name="표준 65 11 2 4" xfId="9890"/>
    <cellStyle name="표준 65 11 2 4 2" xfId="18573"/>
    <cellStyle name="표준 65 11 2 5" xfId="10736"/>
    <cellStyle name="표준 65 11 2 6" xfId="22195"/>
    <cellStyle name="표준 65 11 3" xfId="5856"/>
    <cellStyle name="표준 65 11 3 2" xfId="6717"/>
    <cellStyle name="표준 65 11 3 2 2" xfId="8439"/>
    <cellStyle name="표준 65 11 3 2 2 2" xfId="21482"/>
    <cellStyle name="표준 65 11 3 2 3" xfId="9893"/>
    <cellStyle name="표준 65 11 3 2 3 2" xfId="19721"/>
    <cellStyle name="표준 65 11 3 2 4" xfId="11884"/>
    <cellStyle name="표준 65 11 3 2 5" xfId="23343"/>
    <cellStyle name="표준 65 11 3 3" xfId="7578"/>
    <cellStyle name="표준 65 11 3 3 2" xfId="20621"/>
    <cellStyle name="표준 65 11 3 4" xfId="9892"/>
    <cellStyle name="표준 65 11 3 4 2" xfId="18860"/>
    <cellStyle name="표준 65 11 3 5" xfId="11023"/>
    <cellStyle name="표준 65 11 3 6" xfId="22482"/>
    <cellStyle name="표준 65 11 4" xfId="6143"/>
    <cellStyle name="표준 65 11 4 2" xfId="7865"/>
    <cellStyle name="표준 65 11 4 2 2" xfId="20908"/>
    <cellStyle name="표준 65 11 4 3" xfId="9894"/>
    <cellStyle name="표준 65 11 4 3 2" xfId="19147"/>
    <cellStyle name="표준 65 11 4 4" xfId="11310"/>
    <cellStyle name="표준 65 11 4 5" xfId="22769"/>
    <cellStyle name="표준 65 11 5" xfId="7004"/>
    <cellStyle name="표준 65 11 5 2" xfId="20047"/>
    <cellStyle name="표준 65 11 5 3" xfId="17913"/>
    <cellStyle name="표준 65 11 6" xfId="9889"/>
    <cellStyle name="표준 65 11 6 2" xfId="17914"/>
    <cellStyle name="표준 65 11 7" xfId="18286"/>
    <cellStyle name="표준 65 11 8" xfId="10449"/>
    <cellStyle name="표준 65 11 9" xfId="21908"/>
    <cellStyle name="표준 65 12" xfId="5460"/>
    <cellStyle name="표준 65 12 2" xfId="6322"/>
    <cellStyle name="표준 65 12 2 2" xfId="8044"/>
    <cellStyle name="표준 65 12 2 2 2" xfId="21087"/>
    <cellStyle name="표준 65 12 2 2 3" xfId="17915"/>
    <cellStyle name="표준 65 12 2 3" xfId="9896"/>
    <cellStyle name="표준 65 12 2 3 2" xfId="19326"/>
    <cellStyle name="표준 65 12 2 4" xfId="11489"/>
    <cellStyle name="표준 65 12 2 5" xfId="22948"/>
    <cellStyle name="표준 65 12 3" xfId="7183"/>
    <cellStyle name="표준 65 12 3 2" xfId="20226"/>
    <cellStyle name="표준 65 12 3 3" xfId="17916"/>
    <cellStyle name="표준 65 12 4" xfId="9895"/>
    <cellStyle name="표준 65 12 4 2" xfId="18465"/>
    <cellStyle name="표준 65 12 5" xfId="10628"/>
    <cellStyle name="표준 65 12 6" xfId="22087"/>
    <cellStyle name="표준 65 13" xfId="5748"/>
    <cellStyle name="표준 65 13 2" xfId="6609"/>
    <cellStyle name="표준 65 13 2 2" xfId="8331"/>
    <cellStyle name="표준 65 13 2 2 2" xfId="21374"/>
    <cellStyle name="표준 65 13 2 3" xfId="9898"/>
    <cellStyle name="표준 65 13 2 3 2" xfId="19613"/>
    <cellStyle name="표준 65 13 2 4" xfId="11776"/>
    <cellStyle name="표준 65 13 2 5" xfId="23235"/>
    <cellStyle name="표준 65 13 3" xfId="7470"/>
    <cellStyle name="표준 65 13 3 2" xfId="20513"/>
    <cellStyle name="표준 65 13 4" xfId="9897"/>
    <cellStyle name="표준 65 13 4 2" xfId="18752"/>
    <cellStyle name="표준 65 13 5" xfId="10915"/>
    <cellStyle name="표준 65 13 6" xfId="22374"/>
    <cellStyle name="표준 65 14" xfId="6035"/>
    <cellStyle name="표준 65 14 2" xfId="7757"/>
    <cellStyle name="표준 65 14 2 2" xfId="20800"/>
    <cellStyle name="표준 65 14 3" xfId="9899"/>
    <cellStyle name="표준 65 14 3 2" xfId="19039"/>
    <cellStyle name="표준 65 14 4" xfId="11202"/>
    <cellStyle name="표준 65 14 5" xfId="22661"/>
    <cellStyle name="표준 65 15" xfId="6896"/>
    <cellStyle name="표준 65 15 2" xfId="19939"/>
    <cellStyle name="표준 65 15 3" xfId="17917"/>
    <cellStyle name="표준 65 16" xfId="9876"/>
    <cellStyle name="표준 65 16 2" xfId="17918"/>
    <cellStyle name="표준 65 17" xfId="17919"/>
    <cellStyle name="표준 65 18" xfId="18180"/>
    <cellStyle name="표준 65 19" xfId="10341"/>
    <cellStyle name="표준 65 2" xfId="4375"/>
    <cellStyle name="표준 65 2 10" xfId="21867"/>
    <cellStyle name="표준 65 2 2" xfId="4483"/>
    <cellStyle name="표준 65 2 2 2" xfId="5635"/>
    <cellStyle name="표준 65 2 2 2 2" xfId="6497"/>
    <cellStyle name="표준 65 2 2 2 2 2" xfId="8219"/>
    <cellStyle name="표준 65 2 2 2 2 2 2" xfId="21262"/>
    <cellStyle name="표준 65 2 2 2 2 3" xfId="9903"/>
    <cellStyle name="표준 65 2 2 2 2 3 2" xfId="19501"/>
    <cellStyle name="표준 65 2 2 2 2 4" xfId="11664"/>
    <cellStyle name="표준 65 2 2 2 2 5" xfId="23123"/>
    <cellStyle name="표준 65 2 2 2 3" xfId="7358"/>
    <cellStyle name="표준 65 2 2 2 3 2" xfId="20401"/>
    <cellStyle name="표준 65 2 2 2 4" xfId="9902"/>
    <cellStyle name="표준 65 2 2 2 4 2" xfId="18640"/>
    <cellStyle name="표준 65 2 2 2 5" xfId="10803"/>
    <cellStyle name="표준 65 2 2 2 6" xfId="22262"/>
    <cellStyle name="표준 65 2 2 3" xfId="5923"/>
    <cellStyle name="표준 65 2 2 3 2" xfId="6784"/>
    <cellStyle name="표준 65 2 2 3 2 2" xfId="8506"/>
    <cellStyle name="표준 65 2 2 3 2 2 2" xfId="21549"/>
    <cellStyle name="표준 65 2 2 3 2 3" xfId="9905"/>
    <cellStyle name="표준 65 2 2 3 2 3 2" xfId="19788"/>
    <cellStyle name="표준 65 2 2 3 2 4" xfId="11951"/>
    <cellStyle name="표준 65 2 2 3 2 5" xfId="23410"/>
    <cellStyle name="표준 65 2 2 3 3" xfId="7645"/>
    <cellStyle name="표준 65 2 2 3 3 2" xfId="20688"/>
    <cellStyle name="표준 65 2 2 3 4" xfId="9904"/>
    <cellStyle name="표준 65 2 2 3 4 2" xfId="18927"/>
    <cellStyle name="표준 65 2 2 3 5" xfId="11090"/>
    <cellStyle name="표준 65 2 2 3 6" xfId="22549"/>
    <cellStyle name="표준 65 2 2 4" xfId="6210"/>
    <cellStyle name="표준 65 2 2 4 2" xfId="7932"/>
    <cellStyle name="표준 65 2 2 4 2 2" xfId="20975"/>
    <cellStyle name="표준 65 2 2 4 3" xfId="9906"/>
    <cellStyle name="표준 65 2 2 4 3 2" xfId="19214"/>
    <cellStyle name="표준 65 2 2 4 4" xfId="11377"/>
    <cellStyle name="표준 65 2 2 4 5" xfId="22836"/>
    <cellStyle name="표준 65 2 2 5" xfId="7071"/>
    <cellStyle name="표준 65 2 2 5 2" xfId="20114"/>
    <cellStyle name="표준 65 2 2 5 3" xfId="17920"/>
    <cellStyle name="표준 65 2 2 6" xfId="9901"/>
    <cellStyle name="표준 65 2 2 6 2" xfId="17921"/>
    <cellStyle name="표준 65 2 2 7" xfId="18353"/>
    <cellStyle name="표준 65 2 2 8" xfId="10516"/>
    <cellStyle name="표준 65 2 2 9" xfId="21975"/>
    <cellStyle name="표준 65 2 3" xfId="5527"/>
    <cellStyle name="표준 65 2 3 2" xfId="6389"/>
    <cellStyle name="표준 65 2 3 2 2" xfId="8111"/>
    <cellStyle name="표준 65 2 3 2 2 2" xfId="21154"/>
    <cellStyle name="표준 65 2 3 2 2 3" xfId="17922"/>
    <cellStyle name="표준 65 2 3 2 3" xfId="9908"/>
    <cellStyle name="표준 65 2 3 2 3 2" xfId="19393"/>
    <cellStyle name="표준 65 2 3 2 4" xfId="11556"/>
    <cellStyle name="표준 65 2 3 2 5" xfId="23015"/>
    <cellStyle name="표준 65 2 3 3" xfId="7250"/>
    <cellStyle name="표준 65 2 3 3 2" xfId="20293"/>
    <cellStyle name="표준 65 2 3 3 3" xfId="17923"/>
    <cellStyle name="표준 65 2 3 4" xfId="9907"/>
    <cellStyle name="표준 65 2 3 4 2" xfId="18532"/>
    <cellStyle name="표준 65 2 3 5" xfId="10695"/>
    <cellStyle name="표준 65 2 3 6" xfId="22154"/>
    <cellStyle name="표준 65 2 4" xfId="5815"/>
    <cellStyle name="표준 65 2 4 2" xfId="6676"/>
    <cellStyle name="표준 65 2 4 2 2" xfId="8398"/>
    <cellStyle name="표준 65 2 4 2 2 2" xfId="21441"/>
    <cellStyle name="표준 65 2 4 2 3" xfId="9910"/>
    <cellStyle name="표준 65 2 4 2 3 2" xfId="19680"/>
    <cellStyle name="표준 65 2 4 2 4" xfId="11843"/>
    <cellStyle name="표준 65 2 4 2 5" xfId="23302"/>
    <cellStyle name="표준 65 2 4 3" xfId="7537"/>
    <cellStyle name="표준 65 2 4 3 2" xfId="20580"/>
    <cellStyle name="표준 65 2 4 4" xfId="9909"/>
    <cellStyle name="표준 65 2 4 4 2" xfId="18819"/>
    <cellStyle name="표준 65 2 4 5" xfId="10982"/>
    <cellStyle name="표준 65 2 4 6" xfId="22441"/>
    <cellStyle name="표준 65 2 5" xfId="6102"/>
    <cellStyle name="표준 65 2 5 2" xfId="7824"/>
    <cellStyle name="표준 65 2 5 2 2" xfId="20867"/>
    <cellStyle name="표준 65 2 5 3" xfId="9911"/>
    <cellStyle name="표준 65 2 5 3 2" xfId="19106"/>
    <cellStyle name="표준 65 2 5 4" xfId="11269"/>
    <cellStyle name="표준 65 2 5 5" xfId="22728"/>
    <cellStyle name="표준 65 2 6" xfId="6963"/>
    <cellStyle name="표준 65 2 6 2" xfId="20006"/>
    <cellStyle name="표준 65 2 6 3" xfId="17924"/>
    <cellStyle name="표준 65 2 7" xfId="9900"/>
    <cellStyle name="표준 65 2 7 2" xfId="17925"/>
    <cellStyle name="표준 65 2 8" xfId="18246"/>
    <cellStyle name="표준 65 2 9" xfId="10408"/>
    <cellStyle name="표준 65 20" xfId="21800"/>
    <cellStyle name="표준 65 3" xfId="4343"/>
    <cellStyle name="표준 65 3 10" xfId="21835"/>
    <cellStyle name="표준 65 3 2" xfId="4451"/>
    <cellStyle name="표준 65 3 2 2" xfId="5603"/>
    <cellStyle name="표준 65 3 2 2 2" xfId="6465"/>
    <cellStyle name="표준 65 3 2 2 2 2" xfId="8187"/>
    <cellStyle name="표준 65 3 2 2 2 2 2" xfId="21230"/>
    <cellStyle name="표준 65 3 2 2 2 3" xfId="9915"/>
    <cellStyle name="표준 65 3 2 2 2 3 2" xfId="19469"/>
    <cellStyle name="표준 65 3 2 2 2 4" xfId="11632"/>
    <cellStyle name="표준 65 3 2 2 2 5" xfId="23091"/>
    <cellStyle name="표준 65 3 2 2 3" xfId="7326"/>
    <cellStyle name="표준 65 3 2 2 3 2" xfId="20369"/>
    <cellStyle name="표준 65 3 2 2 4" xfId="9914"/>
    <cellStyle name="표준 65 3 2 2 4 2" xfId="18608"/>
    <cellStyle name="표준 65 3 2 2 5" xfId="10771"/>
    <cellStyle name="표준 65 3 2 2 6" xfId="22230"/>
    <cellStyle name="표준 65 3 2 3" xfId="5891"/>
    <cellStyle name="표준 65 3 2 3 2" xfId="6752"/>
    <cellStyle name="표준 65 3 2 3 2 2" xfId="8474"/>
    <cellStyle name="표준 65 3 2 3 2 2 2" xfId="21517"/>
    <cellStyle name="표준 65 3 2 3 2 3" xfId="9917"/>
    <cellStyle name="표준 65 3 2 3 2 3 2" xfId="19756"/>
    <cellStyle name="표준 65 3 2 3 2 4" xfId="11919"/>
    <cellStyle name="표준 65 3 2 3 2 5" xfId="23378"/>
    <cellStyle name="표준 65 3 2 3 3" xfId="7613"/>
    <cellStyle name="표준 65 3 2 3 3 2" xfId="20656"/>
    <cellStyle name="표준 65 3 2 3 4" xfId="9916"/>
    <cellStyle name="표준 65 3 2 3 4 2" xfId="18895"/>
    <cellStyle name="표준 65 3 2 3 5" xfId="11058"/>
    <cellStyle name="표준 65 3 2 3 6" xfId="22517"/>
    <cellStyle name="표준 65 3 2 4" xfId="6178"/>
    <cellStyle name="표준 65 3 2 4 2" xfId="7900"/>
    <cellStyle name="표준 65 3 2 4 2 2" xfId="20943"/>
    <cellStyle name="표준 65 3 2 4 3" xfId="9918"/>
    <cellStyle name="표준 65 3 2 4 3 2" xfId="19182"/>
    <cellStyle name="표준 65 3 2 4 4" xfId="11345"/>
    <cellStyle name="표준 65 3 2 4 5" xfId="22804"/>
    <cellStyle name="표준 65 3 2 5" xfId="7039"/>
    <cellStyle name="표준 65 3 2 5 2" xfId="20082"/>
    <cellStyle name="표준 65 3 2 5 3" xfId="17926"/>
    <cellStyle name="표준 65 3 2 6" xfId="9913"/>
    <cellStyle name="표준 65 3 2 6 2" xfId="17927"/>
    <cellStyle name="표준 65 3 2 7" xfId="18321"/>
    <cellStyle name="표준 65 3 2 8" xfId="10484"/>
    <cellStyle name="표준 65 3 2 9" xfId="21943"/>
    <cellStyle name="표준 65 3 3" xfId="5495"/>
    <cellStyle name="표준 65 3 3 2" xfId="6357"/>
    <cellStyle name="표준 65 3 3 2 2" xfId="8079"/>
    <cellStyle name="표준 65 3 3 2 2 2" xfId="21122"/>
    <cellStyle name="표준 65 3 3 2 2 3" xfId="17928"/>
    <cellStyle name="표준 65 3 3 2 3" xfId="9920"/>
    <cellStyle name="표준 65 3 3 2 3 2" xfId="19361"/>
    <cellStyle name="표준 65 3 3 2 4" xfId="11524"/>
    <cellStyle name="표준 65 3 3 2 5" xfId="22983"/>
    <cellStyle name="표준 65 3 3 3" xfId="7218"/>
    <cellStyle name="표준 65 3 3 3 2" xfId="20261"/>
    <cellStyle name="표준 65 3 3 3 3" xfId="17929"/>
    <cellStyle name="표준 65 3 3 4" xfId="9919"/>
    <cellStyle name="표준 65 3 3 4 2" xfId="18500"/>
    <cellStyle name="표준 65 3 3 5" xfId="10663"/>
    <cellStyle name="표준 65 3 3 6" xfId="22122"/>
    <cellStyle name="표준 65 3 4" xfId="5783"/>
    <cellStyle name="표준 65 3 4 2" xfId="6644"/>
    <cellStyle name="표준 65 3 4 2 2" xfId="8366"/>
    <cellStyle name="표준 65 3 4 2 2 2" xfId="21409"/>
    <cellStyle name="표준 65 3 4 2 3" xfId="9922"/>
    <cellStyle name="표준 65 3 4 2 3 2" xfId="19648"/>
    <cellStyle name="표준 65 3 4 2 4" xfId="11811"/>
    <cellStyle name="표준 65 3 4 2 5" xfId="23270"/>
    <cellStyle name="표준 65 3 4 3" xfId="7505"/>
    <cellStyle name="표준 65 3 4 3 2" xfId="20548"/>
    <cellStyle name="표준 65 3 4 4" xfId="9921"/>
    <cellStyle name="표준 65 3 4 4 2" xfId="18787"/>
    <cellStyle name="표준 65 3 4 5" xfId="10950"/>
    <cellStyle name="표준 65 3 4 6" xfId="22409"/>
    <cellStyle name="표준 65 3 5" xfId="6070"/>
    <cellStyle name="표준 65 3 5 2" xfId="7792"/>
    <cellStyle name="표준 65 3 5 2 2" xfId="20835"/>
    <cellStyle name="표준 65 3 5 3" xfId="9923"/>
    <cellStyle name="표준 65 3 5 3 2" xfId="19074"/>
    <cellStyle name="표준 65 3 5 4" xfId="11237"/>
    <cellStyle name="표준 65 3 5 5" xfId="22696"/>
    <cellStyle name="표준 65 3 6" xfId="6931"/>
    <cellStyle name="표준 65 3 6 2" xfId="19974"/>
    <cellStyle name="표준 65 3 6 3" xfId="17930"/>
    <cellStyle name="표준 65 3 7" xfId="9912"/>
    <cellStyle name="표준 65 3 7 2" xfId="17931"/>
    <cellStyle name="표준 65 3 8" xfId="18214"/>
    <cellStyle name="표준 65 3 9" xfId="10376"/>
    <cellStyle name="표준 65 4" xfId="4362"/>
    <cellStyle name="표준 65 4 2" xfId="4470"/>
    <cellStyle name="표준 65 4 2 2" xfId="5622"/>
    <cellStyle name="표준 65 4 2 2 2" xfId="6484"/>
    <cellStyle name="표준 65 4 2 2 2 2" xfId="8206"/>
    <cellStyle name="표준 65 4 2 2 2 2 2" xfId="21249"/>
    <cellStyle name="표준 65 4 2 2 2 3" xfId="9927"/>
    <cellStyle name="표준 65 4 2 2 2 3 2" xfId="19488"/>
    <cellStyle name="표준 65 4 2 2 2 4" xfId="11651"/>
    <cellStyle name="표준 65 4 2 2 2 5" xfId="23110"/>
    <cellStyle name="표준 65 4 2 2 3" xfId="7345"/>
    <cellStyle name="표준 65 4 2 2 3 2" xfId="20388"/>
    <cellStyle name="표준 65 4 2 2 4" xfId="9926"/>
    <cellStyle name="표준 65 4 2 2 4 2" xfId="18627"/>
    <cellStyle name="표준 65 4 2 2 5" xfId="10790"/>
    <cellStyle name="표준 65 4 2 2 6" xfId="22249"/>
    <cellStyle name="표준 65 4 2 3" xfId="5910"/>
    <cellStyle name="표준 65 4 2 3 2" xfId="6771"/>
    <cellStyle name="표준 65 4 2 3 2 2" xfId="8493"/>
    <cellStyle name="표준 65 4 2 3 2 2 2" xfId="21536"/>
    <cellStyle name="표준 65 4 2 3 2 3" xfId="9929"/>
    <cellStyle name="표준 65 4 2 3 2 3 2" xfId="19775"/>
    <cellStyle name="표준 65 4 2 3 2 4" xfId="11938"/>
    <cellStyle name="표준 65 4 2 3 2 5" xfId="23397"/>
    <cellStyle name="표준 65 4 2 3 3" xfId="7632"/>
    <cellStyle name="표준 65 4 2 3 3 2" xfId="20675"/>
    <cellStyle name="표준 65 4 2 3 4" xfId="9928"/>
    <cellStyle name="표준 65 4 2 3 4 2" xfId="18914"/>
    <cellStyle name="표준 65 4 2 3 5" xfId="11077"/>
    <cellStyle name="표준 65 4 2 3 6" xfId="22536"/>
    <cellStyle name="표준 65 4 2 4" xfId="6197"/>
    <cellStyle name="표준 65 4 2 4 2" xfId="7919"/>
    <cellStyle name="표준 65 4 2 4 2 2" xfId="20962"/>
    <cellStyle name="표준 65 4 2 4 3" xfId="9930"/>
    <cellStyle name="표준 65 4 2 4 3 2" xfId="19201"/>
    <cellStyle name="표준 65 4 2 4 4" xfId="11364"/>
    <cellStyle name="표준 65 4 2 4 5" xfId="22823"/>
    <cellStyle name="표준 65 4 2 5" xfId="7058"/>
    <cellStyle name="표준 65 4 2 5 2" xfId="20101"/>
    <cellStyle name="표준 65 4 2 6" xfId="9925"/>
    <cellStyle name="표준 65 4 2 6 2" xfId="18340"/>
    <cellStyle name="표준 65 4 2 7" xfId="10503"/>
    <cellStyle name="표준 65 4 2 8" xfId="21962"/>
    <cellStyle name="표준 65 4 3" xfId="5514"/>
    <cellStyle name="표준 65 4 3 2" xfId="6376"/>
    <cellStyle name="표준 65 4 3 2 2" xfId="8098"/>
    <cellStyle name="표준 65 4 3 2 2 2" xfId="21141"/>
    <cellStyle name="표준 65 4 3 2 2 3" xfId="17932"/>
    <cellStyle name="표준 65 4 3 2 3" xfId="9932"/>
    <cellStyle name="표준 65 4 3 2 3 2" xfId="19380"/>
    <cellStyle name="표준 65 4 3 2 4" xfId="11543"/>
    <cellStyle name="표준 65 4 3 2 5" xfId="23002"/>
    <cellStyle name="표준 65 4 3 3" xfId="7237"/>
    <cellStyle name="표준 65 4 3 3 2" xfId="20280"/>
    <cellStyle name="표준 65 4 3 3 3" xfId="17933"/>
    <cellStyle name="표준 65 4 3 4" xfId="9931"/>
    <cellStyle name="표준 65 4 3 4 2" xfId="18519"/>
    <cellStyle name="표준 65 4 3 5" xfId="10682"/>
    <cellStyle name="표준 65 4 3 6" xfId="22141"/>
    <cellStyle name="표준 65 4 4" xfId="5802"/>
    <cellStyle name="표준 65 4 4 2" xfId="6663"/>
    <cellStyle name="표준 65 4 4 2 2" xfId="8385"/>
    <cellStyle name="표준 65 4 4 2 2 2" xfId="21428"/>
    <cellStyle name="표준 65 4 4 2 3" xfId="9934"/>
    <cellStyle name="표준 65 4 4 2 3 2" xfId="19667"/>
    <cellStyle name="표준 65 4 4 2 4" xfId="11830"/>
    <cellStyle name="표준 65 4 4 2 5" xfId="23289"/>
    <cellStyle name="표준 65 4 4 3" xfId="7524"/>
    <cellStyle name="표준 65 4 4 3 2" xfId="20567"/>
    <cellStyle name="표준 65 4 4 4" xfId="9933"/>
    <cellStyle name="표준 65 4 4 4 2" xfId="18806"/>
    <cellStyle name="표준 65 4 4 5" xfId="10969"/>
    <cellStyle name="표준 65 4 4 6" xfId="22428"/>
    <cellStyle name="표준 65 4 5" xfId="6089"/>
    <cellStyle name="표준 65 4 5 2" xfId="7811"/>
    <cellStyle name="표준 65 4 5 2 2" xfId="20854"/>
    <cellStyle name="표준 65 4 5 3" xfId="9935"/>
    <cellStyle name="표준 65 4 5 3 2" xfId="19093"/>
    <cellStyle name="표준 65 4 5 4" xfId="11256"/>
    <cellStyle name="표준 65 4 5 5" xfId="22715"/>
    <cellStyle name="표준 65 4 6" xfId="6950"/>
    <cellStyle name="표준 65 4 6 2" xfId="19993"/>
    <cellStyle name="표준 65 4 6 3" xfId="17934"/>
    <cellStyle name="표준 65 4 7" xfId="9924"/>
    <cellStyle name="표준 65 4 7 2" xfId="18233"/>
    <cellStyle name="표준 65 4 8" xfId="10395"/>
    <cellStyle name="표준 65 4 9" xfId="21854"/>
    <cellStyle name="표준 65 5" xfId="4368"/>
    <cellStyle name="표준 65 5 2" xfId="4476"/>
    <cellStyle name="표준 65 5 2 2" xfId="5628"/>
    <cellStyle name="표준 65 5 2 2 2" xfId="6490"/>
    <cellStyle name="표준 65 5 2 2 2 2" xfId="8212"/>
    <cellStyle name="표준 65 5 2 2 2 2 2" xfId="21255"/>
    <cellStyle name="표준 65 5 2 2 2 3" xfId="9939"/>
    <cellStyle name="표준 65 5 2 2 2 3 2" xfId="19494"/>
    <cellStyle name="표준 65 5 2 2 2 4" xfId="11657"/>
    <cellStyle name="표준 65 5 2 2 2 5" xfId="23116"/>
    <cellStyle name="표준 65 5 2 2 3" xfId="7351"/>
    <cellStyle name="표준 65 5 2 2 3 2" xfId="20394"/>
    <cellStyle name="표준 65 5 2 2 4" xfId="9938"/>
    <cellStyle name="표준 65 5 2 2 4 2" xfId="18633"/>
    <cellStyle name="표준 65 5 2 2 5" xfId="10796"/>
    <cellStyle name="표준 65 5 2 2 6" xfId="22255"/>
    <cellStyle name="표준 65 5 2 3" xfId="5916"/>
    <cellStyle name="표준 65 5 2 3 2" xfId="6777"/>
    <cellStyle name="표준 65 5 2 3 2 2" xfId="8499"/>
    <cellStyle name="표준 65 5 2 3 2 2 2" xfId="21542"/>
    <cellStyle name="표준 65 5 2 3 2 3" xfId="9941"/>
    <cellStyle name="표준 65 5 2 3 2 3 2" xfId="19781"/>
    <cellStyle name="표준 65 5 2 3 2 4" xfId="11944"/>
    <cellStyle name="표준 65 5 2 3 2 5" xfId="23403"/>
    <cellStyle name="표준 65 5 2 3 3" xfId="7638"/>
    <cellStyle name="표준 65 5 2 3 3 2" xfId="20681"/>
    <cellStyle name="표준 65 5 2 3 4" xfId="9940"/>
    <cellStyle name="표준 65 5 2 3 4 2" xfId="18920"/>
    <cellStyle name="표준 65 5 2 3 5" xfId="11083"/>
    <cellStyle name="표준 65 5 2 3 6" xfId="22542"/>
    <cellStyle name="표준 65 5 2 4" xfId="6203"/>
    <cellStyle name="표준 65 5 2 4 2" xfId="7925"/>
    <cellStyle name="표준 65 5 2 4 2 2" xfId="20968"/>
    <cellStyle name="표준 65 5 2 4 3" xfId="9942"/>
    <cellStyle name="표준 65 5 2 4 3 2" xfId="19207"/>
    <cellStyle name="표준 65 5 2 4 4" xfId="11370"/>
    <cellStyle name="표준 65 5 2 4 5" xfId="22829"/>
    <cellStyle name="표준 65 5 2 5" xfId="7064"/>
    <cellStyle name="표준 65 5 2 5 2" xfId="20107"/>
    <cellStyle name="표준 65 5 2 6" xfId="9937"/>
    <cellStyle name="표준 65 5 2 6 2" xfId="18346"/>
    <cellStyle name="표준 65 5 2 7" xfId="10509"/>
    <cellStyle name="표준 65 5 2 8" xfId="21968"/>
    <cellStyle name="표준 65 5 3" xfId="5520"/>
    <cellStyle name="표준 65 5 3 2" xfId="6382"/>
    <cellStyle name="표준 65 5 3 2 2" xfId="8104"/>
    <cellStyle name="표준 65 5 3 2 2 2" xfId="21147"/>
    <cellStyle name="표준 65 5 3 2 2 3" xfId="17935"/>
    <cellStyle name="표준 65 5 3 2 3" xfId="9944"/>
    <cellStyle name="표준 65 5 3 2 3 2" xfId="19386"/>
    <cellStyle name="표준 65 5 3 2 4" xfId="11549"/>
    <cellStyle name="표준 65 5 3 2 5" xfId="23008"/>
    <cellStyle name="표준 65 5 3 3" xfId="7243"/>
    <cellStyle name="표준 65 5 3 3 2" xfId="20286"/>
    <cellStyle name="표준 65 5 3 3 3" xfId="17936"/>
    <cellStyle name="표준 65 5 3 4" xfId="9943"/>
    <cellStyle name="표준 65 5 3 4 2" xfId="18525"/>
    <cellStyle name="표준 65 5 3 5" xfId="10688"/>
    <cellStyle name="표준 65 5 3 6" xfId="22147"/>
    <cellStyle name="표준 65 5 4" xfId="5808"/>
    <cellStyle name="표준 65 5 4 2" xfId="6669"/>
    <cellStyle name="표준 65 5 4 2 2" xfId="8391"/>
    <cellStyle name="표준 65 5 4 2 2 2" xfId="21434"/>
    <cellStyle name="표준 65 5 4 2 3" xfId="9946"/>
    <cellStyle name="표준 65 5 4 2 3 2" xfId="19673"/>
    <cellStyle name="표준 65 5 4 2 4" xfId="11836"/>
    <cellStyle name="표준 65 5 4 2 5" xfId="23295"/>
    <cellStyle name="표준 65 5 4 3" xfId="7530"/>
    <cellStyle name="표준 65 5 4 3 2" xfId="20573"/>
    <cellStyle name="표준 65 5 4 4" xfId="9945"/>
    <cellStyle name="표준 65 5 4 4 2" xfId="18812"/>
    <cellStyle name="표준 65 5 4 5" xfId="10975"/>
    <cellStyle name="표준 65 5 4 6" xfId="22434"/>
    <cellStyle name="표준 65 5 5" xfId="6095"/>
    <cellStyle name="표준 65 5 5 2" xfId="7817"/>
    <cellStyle name="표준 65 5 5 2 2" xfId="20860"/>
    <cellStyle name="표준 65 5 5 3" xfId="9947"/>
    <cellStyle name="표준 65 5 5 3 2" xfId="19099"/>
    <cellStyle name="표준 65 5 5 4" xfId="11262"/>
    <cellStyle name="표준 65 5 5 5" xfId="22721"/>
    <cellStyle name="표준 65 5 6" xfId="6956"/>
    <cellStyle name="표준 65 5 6 2" xfId="19999"/>
    <cellStyle name="표준 65 5 6 3" xfId="17937"/>
    <cellStyle name="표준 65 5 7" xfId="9936"/>
    <cellStyle name="표준 65 5 7 2" xfId="18239"/>
    <cellStyle name="표준 65 5 8" xfId="10401"/>
    <cellStyle name="표준 65 5 9" xfId="21860"/>
    <cellStyle name="표준 65 6" xfId="4365"/>
    <cellStyle name="표준 65 6 2" xfId="4473"/>
    <cellStyle name="표준 65 6 2 2" xfId="5625"/>
    <cellStyle name="표준 65 6 2 2 2" xfId="6487"/>
    <cellStyle name="표준 65 6 2 2 2 2" xfId="8209"/>
    <cellStyle name="표준 65 6 2 2 2 2 2" xfId="21252"/>
    <cellStyle name="표준 65 6 2 2 2 3" xfId="9951"/>
    <cellStyle name="표준 65 6 2 2 2 3 2" xfId="19491"/>
    <cellStyle name="표준 65 6 2 2 2 4" xfId="11654"/>
    <cellStyle name="표준 65 6 2 2 2 5" xfId="23113"/>
    <cellStyle name="표준 65 6 2 2 3" xfId="7348"/>
    <cellStyle name="표준 65 6 2 2 3 2" xfId="20391"/>
    <cellStyle name="표준 65 6 2 2 4" xfId="9950"/>
    <cellStyle name="표준 65 6 2 2 4 2" xfId="18630"/>
    <cellStyle name="표준 65 6 2 2 5" xfId="10793"/>
    <cellStyle name="표준 65 6 2 2 6" xfId="22252"/>
    <cellStyle name="표준 65 6 2 3" xfId="5913"/>
    <cellStyle name="표준 65 6 2 3 2" xfId="6774"/>
    <cellStyle name="표준 65 6 2 3 2 2" xfId="8496"/>
    <cellStyle name="표준 65 6 2 3 2 2 2" xfId="21539"/>
    <cellStyle name="표준 65 6 2 3 2 3" xfId="9953"/>
    <cellStyle name="표준 65 6 2 3 2 3 2" xfId="19778"/>
    <cellStyle name="표준 65 6 2 3 2 4" xfId="11941"/>
    <cellStyle name="표준 65 6 2 3 2 5" xfId="23400"/>
    <cellStyle name="표준 65 6 2 3 3" xfId="7635"/>
    <cellStyle name="표준 65 6 2 3 3 2" xfId="20678"/>
    <cellStyle name="표준 65 6 2 3 4" xfId="9952"/>
    <cellStyle name="표준 65 6 2 3 4 2" xfId="18917"/>
    <cellStyle name="표준 65 6 2 3 5" xfId="11080"/>
    <cellStyle name="표준 65 6 2 3 6" xfId="22539"/>
    <cellStyle name="표준 65 6 2 4" xfId="6200"/>
    <cellStyle name="표준 65 6 2 4 2" xfId="7922"/>
    <cellStyle name="표준 65 6 2 4 2 2" xfId="20965"/>
    <cellStyle name="표준 65 6 2 4 3" xfId="9954"/>
    <cellStyle name="표준 65 6 2 4 3 2" xfId="19204"/>
    <cellStyle name="표준 65 6 2 4 4" xfId="11367"/>
    <cellStyle name="표준 65 6 2 4 5" xfId="22826"/>
    <cellStyle name="표준 65 6 2 5" xfId="7061"/>
    <cellStyle name="표준 65 6 2 5 2" xfId="20104"/>
    <cellStyle name="표준 65 6 2 6" xfId="9949"/>
    <cellStyle name="표준 65 6 2 6 2" xfId="18343"/>
    <cellStyle name="표준 65 6 2 7" xfId="10506"/>
    <cellStyle name="표준 65 6 2 8" xfId="21965"/>
    <cellStyle name="표준 65 6 3" xfId="5517"/>
    <cellStyle name="표준 65 6 3 2" xfId="6379"/>
    <cellStyle name="표준 65 6 3 2 2" xfId="8101"/>
    <cellStyle name="표준 65 6 3 2 2 2" xfId="21144"/>
    <cellStyle name="표준 65 6 3 2 2 3" xfId="17938"/>
    <cellStyle name="표준 65 6 3 2 3" xfId="9956"/>
    <cellStyle name="표준 65 6 3 2 3 2" xfId="19383"/>
    <cellStyle name="표준 65 6 3 2 4" xfId="11546"/>
    <cellStyle name="표준 65 6 3 2 5" xfId="23005"/>
    <cellStyle name="표준 65 6 3 3" xfId="7240"/>
    <cellStyle name="표준 65 6 3 3 2" xfId="20283"/>
    <cellStyle name="표준 65 6 3 3 3" xfId="17939"/>
    <cellStyle name="표준 65 6 3 4" xfId="9955"/>
    <cellStyle name="표준 65 6 3 4 2" xfId="18522"/>
    <cellStyle name="표준 65 6 3 5" xfId="10685"/>
    <cellStyle name="표준 65 6 3 6" xfId="22144"/>
    <cellStyle name="표준 65 6 4" xfId="5805"/>
    <cellStyle name="표준 65 6 4 2" xfId="6666"/>
    <cellStyle name="표준 65 6 4 2 2" xfId="8388"/>
    <cellStyle name="표준 65 6 4 2 2 2" xfId="21431"/>
    <cellStyle name="표준 65 6 4 2 3" xfId="9958"/>
    <cellStyle name="표준 65 6 4 2 3 2" xfId="19670"/>
    <cellStyle name="표준 65 6 4 2 4" xfId="11833"/>
    <cellStyle name="표준 65 6 4 2 5" xfId="23292"/>
    <cellStyle name="표준 65 6 4 3" xfId="7527"/>
    <cellStyle name="표준 65 6 4 3 2" xfId="20570"/>
    <cellStyle name="표준 65 6 4 4" xfId="9957"/>
    <cellStyle name="표준 65 6 4 4 2" xfId="18809"/>
    <cellStyle name="표준 65 6 4 5" xfId="10972"/>
    <cellStyle name="표준 65 6 4 6" xfId="22431"/>
    <cellStyle name="표준 65 6 5" xfId="6092"/>
    <cellStyle name="표준 65 6 5 2" xfId="7814"/>
    <cellStyle name="표준 65 6 5 2 2" xfId="20857"/>
    <cellStyle name="표준 65 6 5 3" xfId="9959"/>
    <cellStyle name="표준 65 6 5 3 2" xfId="19096"/>
    <cellStyle name="표준 65 6 5 4" xfId="11259"/>
    <cellStyle name="표준 65 6 5 5" xfId="22718"/>
    <cellStyle name="표준 65 6 6" xfId="6953"/>
    <cellStyle name="표준 65 6 6 2" xfId="19996"/>
    <cellStyle name="표준 65 6 6 3" xfId="17940"/>
    <cellStyle name="표준 65 6 7" xfId="9948"/>
    <cellStyle name="표준 65 6 7 2" xfId="18236"/>
    <cellStyle name="표준 65 6 8" xfId="10398"/>
    <cellStyle name="표준 65 6 9" xfId="21857"/>
    <cellStyle name="표준 65 7" xfId="4366"/>
    <cellStyle name="표준 65 7 2" xfId="4474"/>
    <cellStyle name="표준 65 7 2 2" xfId="5626"/>
    <cellStyle name="표준 65 7 2 2 2" xfId="6488"/>
    <cellStyle name="표준 65 7 2 2 2 2" xfId="8210"/>
    <cellStyle name="표준 65 7 2 2 2 2 2" xfId="21253"/>
    <cellStyle name="표준 65 7 2 2 2 3" xfId="9963"/>
    <cellStyle name="표준 65 7 2 2 2 3 2" xfId="19492"/>
    <cellStyle name="표준 65 7 2 2 2 4" xfId="11655"/>
    <cellStyle name="표준 65 7 2 2 2 5" xfId="23114"/>
    <cellStyle name="표준 65 7 2 2 3" xfId="7349"/>
    <cellStyle name="표준 65 7 2 2 3 2" xfId="20392"/>
    <cellStyle name="표준 65 7 2 2 4" xfId="9962"/>
    <cellStyle name="표준 65 7 2 2 4 2" xfId="18631"/>
    <cellStyle name="표준 65 7 2 2 5" xfId="10794"/>
    <cellStyle name="표준 65 7 2 2 6" xfId="22253"/>
    <cellStyle name="표준 65 7 2 3" xfId="5914"/>
    <cellStyle name="표준 65 7 2 3 2" xfId="6775"/>
    <cellStyle name="표준 65 7 2 3 2 2" xfId="8497"/>
    <cellStyle name="표준 65 7 2 3 2 2 2" xfId="21540"/>
    <cellStyle name="표준 65 7 2 3 2 3" xfId="9965"/>
    <cellStyle name="표준 65 7 2 3 2 3 2" xfId="19779"/>
    <cellStyle name="표준 65 7 2 3 2 4" xfId="11942"/>
    <cellStyle name="표준 65 7 2 3 2 5" xfId="23401"/>
    <cellStyle name="표준 65 7 2 3 3" xfId="7636"/>
    <cellStyle name="표준 65 7 2 3 3 2" xfId="20679"/>
    <cellStyle name="표준 65 7 2 3 4" xfId="9964"/>
    <cellStyle name="표준 65 7 2 3 4 2" xfId="18918"/>
    <cellStyle name="표준 65 7 2 3 5" xfId="11081"/>
    <cellStyle name="표준 65 7 2 3 6" xfId="22540"/>
    <cellStyle name="표준 65 7 2 4" xfId="6201"/>
    <cellStyle name="표준 65 7 2 4 2" xfId="7923"/>
    <cellStyle name="표준 65 7 2 4 2 2" xfId="20966"/>
    <cellStyle name="표준 65 7 2 4 3" xfId="9966"/>
    <cellStyle name="표준 65 7 2 4 3 2" xfId="19205"/>
    <cellStyle name="표준 65 7 2 4 4" xfId="11368"/>
    <cellStyle name="표준 65 7 2 4 5" xfId="22827"/>
    <cellStyle name="표준 65 7 2 5" xfId="7062"/>
    <cellStyle name="표준 65 7 2 5 2" xfId="20105"/>
    <cellStyle name="표준 65 7 2 6" xfId="9961"/>
    <cellStyle name="표준 65 7 2 6 2" xfId="18344"/>
    <cellStyle name="표준 65 7 2 7" xfId="10507"/>
    <cellStyle name="표준 65 7 2 8" xfId="21966"/>
    <cellStyle name="표준 65 7 3" xfId="5518"/>
    <cellStyle name="표준 65 7 3 2" xfId="6380"/>
    <cellStyle name="표준 65 7 3 2 2" xfId="8102"/>
    <cellStyle name="표준 65 7 3 2 2 2" xfId="21145"/>
    <cellStyle name="표준 65 7 3 2 2 3" xfId="17941"/>
    <cellStyle name="표준 65 7 3 2 3" xfId="9968"/>
    <cellStyle name="표준 65 7 3 2 3 2" xfId="19384"/>
    <cellStyle name="표준 65 7 3 2 4" xfId="11547"/>
    <cellStyle name="표준 65 7 3 2 5" xfId="23006"/>
    <cellStyle name="표준 65 7 3 3" xfId="7241"/>
    <cellStyle name="표준 65 7 3 3 2" xfId="20284"/>
    <cellStyle name="표준 65 7 3 3 3" xfId="17942"/>
    <cellStyle name="표준 65 7 3 4" xfId="9967"/>
    <cellStyle name="표준 65 7 3 4 2" xfId="18523"/>
    <cellStyle name="표준 65 7 3 5" xfId="10686"/>
    <cellStyle name="표준 65 7 3 6" xfId="22145"/>
    <cellStyle name="표준 65 7 4" xfId="5806"/>
    <cellStyle name="표준 65 7 4 2" xfId="6667"/>
    <cellStyle name="표준 65 7 4 2 2" xfId="8389"/>
    <cellStyle name="표준 65 7 4 2 2 2" xfId="21432"/>
    <cellStyle name="표준 65 7 4 2 3" xfId="9970"/>
    <cellStyle name="표준 65 7 4 2 3 2" xfId="19671"/>
    <cellStyle name="표준 65 7 4 2 4" xfId="11834"/>
    <cellStyle name="표준 65 7 4 2 5" xfId="23293"/>
    <cellStyle name="표준 65 7 4 3" xfId="7528"/>
    <cellStyle name="표준 65 7 4 3 2" xfId="20571"/>
    <cellStyle name="표준 65 7 4 4" xfId="9969"/>
    <cellStyle name="표준 65 7 4 4 2" xfId="18810"/>
    <cellStyle name="표준 65 7 4 5" xfId="10973"/>
    <cellStyle name="표준 65 7 4 6" xfId="22432"/>
    <cellStyle name="표준 65 7 5" xfId="6093"/>
    <cellStyle name="표준 65 7 5 2" xfId="7815"/>
    <cellStyle name="표준 65 7 5 2 2" xfId="20858"/>
    <cellStyle name="표준 65 7 5 3" xfId="9971"/>
    <cellStyle name="표준 65 7 5 3 2" xfId="19097"/>
    <cellStyle name="표준 65 7 5 4" xfId="11260"/>
    <cellStyle name="표준 65 7 5 5" xfId="22719"/>
    <cellStyle name="표준 65 7 6" xfId="6954"/>
    <cellStyle name="표준 65 7 6 2" xfId="19997"/>
    <cellStyle name="표준 65 7 6 3" xfId="17943"/>
    <cellStyle name="표준 65 7 7" xfId="9960"/>
    <cellStyle name="표준 65 7 7 2" xfId="18237"/>
    <cellStyle name="표준 65 7 8" xfId="10399"/>
    <cellStyle name="표준 65 7 9" xfId="21858"/>
    <cellStyle name="표준 65 8" xfId="4356"/>
    <cellStyle name="표준 65 8 2" xfId="4464"/>
    <cellStyle name="표준 65 8 2 2" xfId="5616"/>
    <cellStyle name="표준 65 8 2 2 2" xfId="6478"/>
    <cellStyle name="표준 65 8 2 2 2 2" xfId="8200"/>
    <cellStyle name="표준 65 8 2 2 2 2 2" xfId="21243"/>
    <cellStyle name="표준 65 8 2 2 2 3" xfId="9975"/>
    <cellStyle name="표준 65 8 2 2 2 3 2" xfId="19482"/>
    <cellStyle name="표준 65 8 2 2 2 4" xfId="11645"/>
    <cellStyle name="표준 65 8 2 2 2 5" xfId="23104"/>
    <cellStyle name="표준 65 8 2 2 3" xfId="7339"/>
    <cellStyle name="표준 65 8 2 2 3 2" xfId="20382"/>
    <cellStyle name="표준 65 8 2 2 4" xfId="9974"/>
    <cellStyle name="표준 65 8 2 2 4 2" xfId="18621"/>
    <cellStyle name="표준 65 8 2 2 5" xfId="10784"/>
    <cellStyle name="표준 65 8 2 2 6" xfId="22243"/>
    <cellStyle name="표준 65 8 2 3" xfId="5904"/>
    <cellStyle name="표준 65 8 2 3 2" xfId="6765"/>
    <cellStyle name="표준 65 8 2 3 2 2" xfId="8487"/>
    <cellStyle name="표준 65 8 2 3 2 2 2" xfId="21530"/>
    <cellStyle name="표준 65 8 2 3 2 3" xfId="9977"/>
    <cellStyle name="표준 65 8 2 3 2 3 2" xfId="19769"/>
    <cellStyle name="표준 65 8 2 3 2 4" xfId="11932"/>
    <cellStyle name="표준 65 8 2 3 2 5" xfId="23391"/>
    <cellStyle name="표준 65 8 2 3 3" xfId="7626"/>
    <cellStyle name="표준 65 8 2 3 3 2" xfId="20669"/>
    <cellStyle name="표준 65 8 2 3 4" xfId="9976"/>
    <cellStyle name="표준 65 8 2 3 4 2" xfId="18908"/>
    <cellStyle name="표준 65 8 2 3 5" xfId="11071"/>
    <cellStyle name="표준 65 8 2 3 6" xfId="22530"/>
    <cellStyle name="표준 65 8 2 4" xfId="6191"/>
    <cellStyle name="표준 65 8 2 4 2" xfId="7913"/>
    <cellStyle name="표준 65 8 2 4 2 2" xfId="20956"/>
    <cellStyle name="표준 65 8 2 4 3" xfId="9978"/>
    <cellStyle name="표준 65 8 2 4 3 2" xfId="19195"/>
    <cellStyle name="표준 65 8 2 4 4" xfId="11358"/>
    <cellStyle name="표준 65 8 2 4 5" xfId="22817"/>
    <cellStyle name="표준 65 8 2 5" xfId="7052"/>
    <cellStyle name="표준 65 8 2 5 2" xfId="20095"/>
    <cellStyle name="표준 65 8 2 6" xfId="9973"/>
    <cellStyle name="표준 65 8 2 6 2" xfId="18334"/>
    <cellStyle name="표준 65 8 2 7" xfId="10497"/>
    <cellStyle name="표준 65 8 2 8" xfId="21956"/>
    <cellStyle name="표준 65 8 3" xfId="5508"/>
    <cellStyle name="표준 65 8 3 2" xfId="6370"/>
    <cellStyle name="표준 65 8 3 2 2" xfId="8092"/>
    <cellStyle name="표준 65 8 3 2 2 2" xfId="21135"/>
    <cellStyle name="표준 65 8 3 2 2 3" xfId="17944"/>
    <cellStyle name="표준 65 8 3 2 3" xfId="9980"/>
    <cellStyle name="표준 65 8 3 2 3 2" xfId="19374"/>
    <cellStyle name="표준 65 8 3 2 4" xfId="11537"/>
    <cellStyle name="표준 65 8 3 2 5" xfId="22996"/>
    <cellStyle name="표준 65 8 3 3" xfId="7231"/>
    <cellStyle name="표준 65 8 3 3 2" xfId="20274"/>
    <cellStyle name="표준 65 8 3 3 3" xfId="17945"/>
    <cellStyle name="표준 65 8 3 4" xfId="9979"/>
    <cellStyle name="표준 65 8 3 4 2" xfId="18513"/>
    <cellStyle name="표준 65 8 3 5" xfId="10676"/>
    <cellStyle name="표준 65 8 3 6" xfId="22135"/>
    <cellStyle name="표준 65 8 4" xfId="5796"/>
    <cellStyle name="표준 65 8 4 2" xfId="6657"/>
    <cellStyle name="표준 65 8 4 2 2" xfId="8379"/>
    <cellStyle name="표준 65 8 4 2 2 2" xfId="21422"/>
    <cellStyle name="표준 65 8 4 2 3" xfId="9982"/>
    <cellStyle name="표준 65 8 4 2 3 2" xfId="19661"/>
    <cellStyle name="표준 65 8 4 2 4" xfId="11824"/>
    <cellStyle name="표준 65 8 4 2 5" xfId="23283"/>
    <cellStyle name="표준 65 8 4 3" xfId="7518"/>
    <cellStyle name="표준 65 8 4 3 2" xfId="20561"/>
    <cellStyle name="표준 65 8 4 4" xfId="9981"/>
    <cellStyle name="표준 65 8 4 4 2" xfId="18800"/>
    <cellStyle name="표준 65 8 4 5" xfId="10963"/>
    <cellStyle name="표준 65 8 4 6" xfId="22422"/>
    <cellStyle name="표준 65 8 5" xfId="6083"/>
    <cellStyle name="표준 65 8 5 2" xfId="7805"/>
    <cellStyle name="표준 65 8 5 2 2" xfId="20848"/>
    <cellStyle name="표준 65 8 5 3" xfId="9983"/>
    <cellStyle name="표준 65 8 5 3 2" xfId="19087"/>
    <cellStyle name="표준 65 8 5 4" xfId="11250"/>
    <cellStyle name="표준 65 8 5 5" xfId="22709"/>
    <cellStyle name="표준 65 8 6" xfId="6944"/>
    <cellStyle name="표준 65 8 6 2" xfId="19987"/>
    <cellStyle name="표준 65 8 6 3" xfId="17946"/>
    <cellStyle name="표준 65 8 7" xfId="9972"/>
    <cellStyle name="표준 65 8 7 2" xfId="18227"/>
    <cellStyle name="표준 65 8 8" xfId="10389"/>
    <cellStyle name="표준 65 8 9" xfId="21848"/>
    <cellStyle name="표준 65 9" xfId="4370"/>
    <cellStyle name="표준 65 9 2" xfId="4478"/>
    <cellStyle name="표준 65 9 2 2" xfId="5630"/>
    <cellStyle name="표준 65 9 2 2 2" xfId="6492"/>
    <cellStyle name="표준 65 9 2 2 2 2" xfId="8214"/>
    <cellStyle name="표준 65 9 2 2 2 2 2" xfId="21257"/>
    <cellStyle name="표준 65 9 2 2 2 3" xfId="9987"/>
    <cellStyle name="표준 65 9 2 2 2 3 2" xfId="19496"/>
    <cellStyle name="표준 65 9 2 2 2 4" xfId="11659"/>
    <cellStyle name="표준 65 9 2 2 2 5" xfId="23118"/>
    <cellStyle name="표준 65 9 2 2 3" xfId="7353"/>
    <cellStyle name="표준 65 9 2 2 3 2" xfId="20396"/>
    <cellStyle name="표준 65 9 2 2 4" xfId="9986"/>
    <cellStyle name="표준 65 9 2 2 4 2" xfId="18635"/>
    <cellStyle name="표준 65 9 2 2 5" xfId="10798"/>
    <cellStyle name="표준 65 9 2 2 6" xfId="22257"/>
    <cellStyle name="표준 65 9 2 3" xfId="5918"/>
    <cellStyle name="표준 65 9 2 3 2" xfId="6779"/>
    <cellStyle name="표준 65 9 2 3 2 2" xfId="8501"/>
    <cellStyle name="표준 65 9 2 3 2 2 2" xfId="21544"/>
    <cellStyle name="표준 65 9 2 3 2 3" xfId="9989"/>
    <cellStyle name="표준 65 9 2 3 2 3 2" xfId="19783"/>
    <cellStyle name="표준 65 9 2 3 2 4" xfId="11946"/>
    <cellStyle name="표준 65 9 2 3 2 5" xfId="23405"/>
    <cellStyle name="표준 65 9 2 3 3" xfId="7640"/>
    <cellStyle name="표준 65 9 2 3 3 2" xfId="20683"/>
    <cellStyle name="표준 65 9 2 3 4" xfId="9988"/>
    <cellStyle name="표준 65 9 2 3 4 2" xfId="18922"/>
    <cellStyle name="표준 65 9 2 3 5" xfId="11085"/>
    <cellStyle name="표준 65 9 2 3 6" xfId="22544"/>
    <cellStyle name="표준 65 9 2 4" xfId="6205"/>
    <cellStyle name="표준 65 9 2 4 2" xfId="7927"/>
    <cellStyle name="표준 65 9 2 4 2 2" xfId="20970"/>
    <cellStyle name="표준 65 9 2 4 3" xfId="9990"/>
    <cellStyle name="표준 65 9 2 4 3 2" xfId="19209"/>
    <cellStyle name="표준 65 9 2 4 4" xfId="11372"/>
    <cellStyle name="표준 65 9 2 4 5" xfId="22831"/>
    <cellStyle name="표준 65 9 2 5" xfId="7066"/>
    <cellStyle name="표준 65 9 2 5 2" xfId="20109"/>
    <cellStyle name="표준 65 9 2 6" xfId="9985"/>
    <cellStyle name="표준 65 9 2 6 2" xfId="18348"/>
    <cellStyle name="표준 65 9 2 7" xfId="10511"/>
    <cellStyle name="표준 65 9 2 8" xfId="21970"/>
    <cellStyle name="표준 65 9 3" xfId="5522"/>
    <cellStyle name="표준 65 9 3 2" xfId="6384"/>
    <cellStyle name="표준 65 9 3 2 2" xfId="8106"/>
    <cellStyle name="표준 65 9 3 2 2 2" xfId="21149"/>
    <cellStyle name="표준 65 9 3 2 2 3" xfId="17947"/>
    <cellStyle name="표준 65 9 3 2 3" xfId="9992"/>
    <cellStyle name="표준 65 9 3 2 3 2" xfId="19388"/>
    <cellStyle name="표준 65 9 3 2 4" xfId="11551"/>
    <cellStyle name="표준 65 9 3 2 5" xfId="23010"/>
    <cellStyle name="표준 65 9 3 3" xfId="7245"/>
    <cellStyle name="표준 65 9 3 3 2" xfId="20288"/>
    <cellStyle name="표준 65 9 3 3 3" xfId="17948"/>
    <cellStyle name="표준 65 9 3 4" xfId="9991"/>
    <cellStyle name="표준 65 9 3 4 2" xfId="18527"/>
    <cellStyle name="표준 65 9 3 5" xfId="10690"/>
    <cellStyle name="표준 65 9 3 6" xfId="22149"/>
    <cellStyle name="표준 65 9 4" xfId="5810"/>
    <cellStyle name="표준 65 9 4 2" xfId="6671"/>
    <cellStyle name="표준 65 9 4 2 2" xfId="8393"/>
    <cellStyle name="표준 65 9 4 2 2 2" xfId="21436"/>
    <cellStyle name="표준 65 9 4 2 3" xfId="9994"/>
    <cellStyle name="표준 65 9 4 2 3 2" xfId="19675"/>
    <cellStyle name="표준 65 9 4 2 4" xfId="11838"/>
    <cellStyle name="표준 65 9 4 2 5" xfId="23297"/>
    <cellStyle name="표준 65 9 4 3" xfId="7532"/>
    <cellStyle name="표준 65 9 4 3 2" xfId="20575"/>
    <cellStyle name="표준 65 9 4 4" xfId="9993"/>
    <cellStyle name="표준 65 9 4 4 2" xfId="18814"/>
    <cellStyle name="표준 65 9 4 5" xfId="10977"/>
    <cellStyle name="표준 65 9 4 6" xfId="22436"/>
    <cellStyle name="표준 65 9 5" xfId="6097"/>
    <cellStyle name="표준 65 9 5 2" xfId="7819"/>
    <cellStyle name="표준 65 9 5 2 2" xfId="20862"/>
    <cellStyle name="표준 65 9 5 3" xfId="9995"/>
    <cellStyle name="표준 65 9 5 3 2" xfId="19101"/>
    <cellStyle name="표준 65 9 5 4" xfId="11264"/>
    <cellStyle name="표준 65 9 5 5" xfId="22723"/>
    <cellStyle name="표준 65 9 6" xfId="6958"/>
    <cellStyle name="표준 65 9 6 2" xfId="20001"/>
    <cellStyle name="표준 65 9 6 3" xfId="17949"/>
    <cellStyle name="표준 65 9 7" xfId="9984"/>
    <cellStyle name="표준 65 9 7 2" xfId="18241"/>
    <cellStyle name="표준 65 9 8" xfId="10403"/>
    <cellStyle name="표준 65 9 9" xfId="21862"/>
    <cellStyle name="표준 66" xfId="4251"/>
    <cellStyle name="표준 66 10" xfId="4330"/>
    <cellStyle name="표준 66 10 2" xfId="4438"/>
    <cellStyle name="표준 66 10 2 2" xfId="5590"/>
    <cellStyle name="표준 66 10 2 2 2" xfId="6452"/>
    <cellStyle name="표준 66 10 2 2 2 2" xfId="8174"/>
    <cellStyle name="표준 66 10 2 2 2 2 2" xfId="21217"/>
    <cellStyle name="표준 66 10 2 2 2 3" xfId="10000"/>
    <cellStyle name="표준 66 10 2 2 2 3 2" xfId="19456"/>
    <cellStyle name="표준 66 10 2 2 2 4" xfId="11619"/>
    <cellStyle name="표준 66 10 2 2 2 5" xfId="23078"/>
    <cellStyle name="표준 66 10 2 2 3" xfId="7313"/>
    <cellStyle name="표준 66 10 2 2 3 2" xfId="20356"/>
    <cellStyle name="표준 66 10 2 2 4" xfId="9999"/>
    <cellStyle name="표준 66 10 2 2 4 2" xfId="18595"/>
    <cellStyle name="표준 66 10 2 2 5" xfId="10758"/>
    <cellStyle name="표준 66 10 2 2 6" xfId="22217"/>
    <cellStyle name="표준 66 10 2 3" xfId="5878"/>
    <cellStyle name="표준 66 10 2 3 2" xfId="6739"/>
    <cellStyle name="표준 66 10 2 3 2 2" xfId="8461"/>
    <cellStyle name="표준 66 10 2 3 2 2 2" xfId="21504"/>
    <cellStyle name="표준 66 10 2 3 2 3" xfId="10002"/>
    <cellStyle name="표준 66 10 2 3 2 3 2" xfId="19743"/>
    <cellStyle name="표준 66 10 2 3 2 4" xfId="11906"/>
    <cellStyle name="표준 66 10 2 3 2 5" xfId="23365"/>
    <cellStyle name="표준 66 10 2 3 3" xfId="7600"/>
    <cellStyle name="표준 66 10 2 3 3 2" xfId="20643"/>
    <cellStyle name="표준 66 10 2 3 4" xfId="10001"/>
    <cellStyle name="표준 66 10 2 3 4 2" xfId="18882"/>
    <cellStyle name="표준 66 10 2 3 5" xfId="11045"/>
    <cellStyle name="표준 66 10 2 3 6" xfId="22504"/>
    <cellStyle name="표준 66 10 2 4" xfId="6165"/>
    <cellStyle name="표준 66 10 2 4 2" xfId="7887"/>
    <cellStyle name="표준 66 10 2 4 2 2" xfId="20930"/>
    <cellStyle name="표준 66 10 2 4 3" xfId="10003"/>
    <cellStyle name="표준 66 10 2 4 3 2" xfId="19169"/>
    <cellStyle name="표준 66 10 2 4 4" xfId="11332"/>
    <cellStyle name="표준 66 10 2 4 5" xfId="22791"/>
    <cellStyle name="표준 66 10 2 5" xfId="7026"/>
    <cellStyle name="표준 66 10 2 5 2" xfId="20069"/>
    <cellStyle name="표준 66 10 2 6" xfId="9998"/>
    <cellStyle name="표준 66 10 2 6 2" xfId="18308"/>
    <cellStyle name="표준 66 10 2 7" xfId="10471"/>
    <cellStyle name="표준 66 10 2 8" xfId="21930"/>
    <cellStyle name="표준 66 10 3" xfId="5482"/>
    <cellStyle name="표준 66 10 3 2" xfId="6344"/>
    <cellStyle name="표준 66 10 3 2 2" xfId="8066"/>
    <cellStyle name="표준 66 10 3 2 2 2" xfId="21109"/>
    <cellStyle name="표준 66 10 3 2 2 3" xfId="17950"/>
    <cellStyle name="표준 66 10 3 2 3" xfId="10005"/>
    <cellStyle name="표준 66 10 3 2 3 2" xfId="19348"/>
    <cellStyle name="표준 66 10 3 2 4" xfId="11511"/>
    <cellStyle name="표준 66 10 3 2 5" xfId="22970"/>
    <cellStyle name="표준 66 10 3 3" xfId="7205"/>
    <cellStyle name="표준 66 10 3 3 2" xfId="20248"/>
    <cellStyle name="표준 66 10 3 3 3" xfId="17951"/>
    <cellStyle name="표준 66 10 3 4" xfId="10004"/>
    <cellStyle name="표준 66 10 3 4 2" xfId="18487"/>
    <cellStyle name="표준 66 10 3 5" xfId="10650"/>
    <cellStyle name="표준 66 10 3 6" xfId="22109"/>
    <cellStyle name="표준 66 10 4" xfId="5770"/>
    <cellStyle name="표준 66 10 4 2" xfId="6631"/>
    <cellStyle name="표준 66 10 4 2 2" xfId="8353"/>
    <cellStyle name="표준 66 10 4 2 2 2" xfId="21396"/>
    <cellStyle name="표준 66 10 4 2 3" xfId="10007"/>
    <cellStyle name="표준 66 10 4 2 3 2" xfId="19635"/>
    <cellStyle name="표준 66 10 4 2 4" xfId="11798"/>
    <cellStyle name="표준 66 10 4 2 5" xfId="23257"/>
    <cellStyle name="표준 66 10 4 3" xfId="7492"/>
    <cellStyle name="표준 66 10 4 3 2" xfId="20535"/>
    <cellStyle name="표준 66 10 4 4" xfId="10006"/>
    <cellStyle name="표준 66 10 4 4 2" xfId="18774"/>
    <cellStyle name="표준 66 10 4 5" xfId="10937"/>
    <cellStyle name="표준 66 10 4 6" xfId="22396"/>
    <cellStyle name="표준 66 10 5" xfId="6057"/>
    <cellStyle name="표준 66 10 5 2" xfId="7779"/>
    <cellStyle name="표준 66 10 5 2 2" xfId="20822"/>
    <cellStyle name="표준 66 10 5 3" xfId="10008"/>
    <cellStyle name="표준 66 10 5 3 2" xfId="19061"/>
    <cellStyle name="표준 66 10 5 4" xfId="11224"/>
    <cellStyle name="표준 66 10 5 5" xfId="22683"/>
    <cellStyle name="표준 66 10 6" xfId="6918"/>
    <cellStyle name="표준 66 10 6 2" xfId="19961"/>
    <cellStyle name="표준 66 10 6 3" xfId="17952"/>
    <cellStyle name="표준 66 10 7" xfId="9997"/>
    <cellStyle name="표준 66 10 7 2" xfId="18201"/>
    <cellStyle name="표준 66 10 8" xfId="10363"/>
    <cellStyle name="표준 66 10 9" xfId="21822"/>
    <cellStyle name="표준 66 11" xfId="4417"/>
    <cellStyle name="표준 66 11 2" xfId="5569"/>
    <cellStyle name="표준 66 11 2 2" xfId="6431"/>
    <cellStyle name="표준 66 11 2 2 2" xfId="8153"/>
    <cellStyle name="표준 66 11 2 2 2 2" xfId="21196"/>
    <cellStyle name="표준 66 11 2 2 3" xfId="10011"/>
    <cellStyle name="표준 66 11 2 2 3 2" xfId="19435"/>
    <cellStyle name="표준 66 11 2 2 4" xfId="11598"/>
    <cellStyle name="표준 66 11 2 2 5" xfId="23057"/>
    <cellStyle name="표준 66 11 2 3" xfId="7292"/>
    <cellStyle name="표준 66 11 2 3 2" xfId="20335"/>
    <cellStyle name="표준 66 11 2 4" xfId="10010"/>
    <cellStyle name="표준 66 11 2 4 2" xfId="18574"/>
    <cellStyle name="표준 66 11 2 5" xfId="10737"/>
    <cellStyle name="표준 66 11 2 6" xfId="22196"/>
    <cellStyle name="표준 66 11 3" xfId="5857"/>
    <cellStyle name="표준 66 11 3 2" xfId="6718"/>
    <cellStyle name="표준 66 11 3 2 2" xfId="8440"/>
    <cellStyle name="표준 66 11 3 2 2 2" xfId="21483"/>
    <cellStyle name="표준 66 11 3 2 3" xfId="10013"/>
    <cellStyle name="표준 66 11 3 2 3 2" xfId="19722"/>
    <cellStyle name="표준 66 11 3 2 4" xfId="11885"/>
    <cellStyle name="표준 66 11 3 2 5" xfId="23344"/>
    <cellStyle name="표준 66 11 3 3" xfId="7579"/>
    <cellStyle name="표준 66 11 3 3 2" xfId="20622"/>
    <cellStyle name="표준 66 11 3 4" xfId="10012"/>
    <cellStyle name="표준 66 11 3 4 2" xfId="18861"/>
    <cellStyle name="표준 66 11 3 5" xfId="11024"/>
    <cellStyle name="표준 66 11 3 6" xfId="22483"/>
    <cellStyle name="표준 66 11 4" xfId="6144"/>
    <cellStyle name="표준 66 11 4 2" xfId="7866"/>
    <cellStyle name="표준 66 11 4 2 2" xfId="20909"/>
    <cellStyle name="표준 66 11 4 3" xfId="10014"/>
    <cellStyle name="표준 66 11 4 3 2" xfId="19148"/>
    <cellStyle name="표준 66 11 4 4" xfId="11311"/>
    <cellStyle name="표준 66 11 4 5" xfId="22770"/>
    <cellStyle name="표준 66 11 5" xfId="7005"/>
    <cellStyle name="표준 66 11 5 2" xfId="20048"/>
    <cellStyle name="표준 66 11 5 3" xfId="17953"/>
    <cellStyle name="표준 66 11 6" xfId="10009"/>
    <cellStyle name="표준 66 11 6 2" xfId="17954"/>
    <cellStyle name="표준 66 11 7" xfId="18287"/>
    <cellStyle name="표준 66 11 8" xfId="10450"/>
    <cellStyle name="표준 66 11 9" xfId="21909"/>
    <cellStyle name="표준 66 12" xfId="5461"/>
    <cellStyle name="표준 66 12 2" xfId="6323"/>
    <cellStyle name="표준 66 12 2 2" xfId="8045"/>
    <cellStyle name="표준 66 12 2 2 2" xfId="21088"/>
    <cellStyle name="표준 66 12 2 2 3" xfId="17955"/>
    <cellStyle name="표준 66 12 2 3" xfId="10016"/>
    <cellStyle name="표준 66 12 2 3 2" xfId="19327"/>
    <cellStyle name="표준 66 12 2 4" xfId="11490"/>
    <cellStyle name="표준 66 12 2 5" xfId="22949"/>
    <cellStyle name="표준 66 12 3" xfId="7184"/>
    <cellStyle name="표준 66 12 3 2" xfId="20227"/>
    <cellStyle name="표준 66 12 3 3" xfId="17956"/>
    <cellStyle name="표준 66 12 4" xfId="10015"/>
    <cellStyle name="표준 66 12 4 2" xfId="18466"/>
    <cellStyle name="표준 66 12 5" xfId="10629"/>
    <cellStyle name="표준 66 12 6" xfId="22088"/>
    <cellStyle name="표준 66 13" xfId="5749"/>
    <cellStyle name="표준 66 13 2" xfId="6610"/>
    <cellStyle name="표준 66 13 2 2" xfId="8332"/>
    <cellStyle name="표준 66 13 2 2 2" xfId="21375"/>
    <cellStyle name="표준 66 13 2 3" xfId="10018"/>
    <cellStyle name="표준 66 13 2 3 2" xfId="19614"/>
    <cellStyle name="표준 66 13 2 4" xfId="11777"/>
    <cellStyle name="표준 66 13 2 5" xfId="23236"/>
    <cellStyle name="표준 66 13 3" xfId="7471"/>
    <cellStyle name="표준 66 13 3 2" xfId="20514"/>
    <cellStyle name="표준 66 13 4" xfId="10017"/>
    <cellStyle name="표준 66 13 4 2" xfId="18753"/>
    <cellStyle name="표준 66 13 5" xfId="10916"/>
    <cellStyle name="표준 66 13 6" xfId="22375"/>
    <cellStyle name="표준 66 14" xfId="6036"/>
    <cellStyle name="표준 66 14 2" xfId="7758"/>
    <cellStyle name="표준 66 14 2 2" xfId="20801"/>
    <cellStyle name="표준 66 14 3" xfId="10019"/>
    <cellStyle name="표준 66 14 3 2" xfId="19040"/>
    <cellStyle name="표준 66 14 4" xfId="11203"/>
    <cellStyle name="표준 66 14 5" xfId="22662"/>
    <cellStyle name="표준 66 15" xfId="6897"/>
    <cellStyle name="표준 66 15 2" xfId="19940"/>
    <cellStyle name="표준 66 15 3" xfId="17957"/>
    <cellStyle name="표준 66 16" xfId="9996"/>
    <cellStyle name="표준 66 16 2" xfId="17958"/>
    <cellStyle name="표준 66 17" xfId="17959"/>
    <cellStyle name="표준 66 18" xfId="18181"/>
    <cellStyle name="표준 66 19" xfId="10342"/>
    <cellStyle name="표준 66 2" xfId="4376"/>
    <cellStyle name="표준 66 2 10" xfId="21868"/>
    <cellStyle name="표준 66 2 2" xfId="4484"/>
    <cellStyle name="표준 66 2 2 2" xfId="5636"/>
    <cellStyle name="표준 66 2 2 2 2" xfId="6498"/>
    <cellStyle name="표준 66 2 2 2 2 2" xfId="8220"/>
    <cellStyle name="표준 66 2 2 2 2 2 2" xfId="21263"/>
    <cellStyle name="표준 66 2 2 2 2 3" xfId="10023"/>
    <cellStyle name="표준 66 2 2 2 2 3 2" xfId="19502"/>
    <cellStyle name="표준 66 2 2 2 2 4" xfId="11665"/>
    <cellStyle name="표준 66 2 2 2 2 5" xfId="23124"/>
    <cellStyle name="표준 66 2 2 2 3" xfId="7359"/>
    <cellStyle name="표준 66 2 2 2 3 2" xfId="20402"/>
    <cellStyle name="표준 66 2 2 2 4" xfId="10022"/>
    <cellStyle name="표준 66 2 2 2 4 2" xfId="18641"/>
    <cellStyle name="표준 66 2 2 2 5" xfId="10804"/>
    <cellStyle name="표준 66 2 2 2 6" xfId="22263"/>
    <cellStyle name="표준 66 2 2 3" xfId="5924"/>
    <cellStyle name="표준 66 2 2 3 2" xfId="6785"/>
    <cellStyle name="표준 66 2 2 3 2 2" xfId="8507"/>
    <cellStyle name="표준 66 2 2 3 2 2 2" xfId="21550"/>
    <cellStyle name="표준 66 2 2 3 2 3" xfId="10025"/>
    <cellStyle name="표준 66 2 2 3 2 3 2" xfId="19789"/>
    <cellStyle name="표준 66 2 2 3 2 4" xfId="11952"/>
    <cellStyle name="표준 66 2 2 3 2 5" xfId="23411"/>
    <cellStyle name="표준 66 2 2 3 3" xfId="7646"/>
    <cellStyle name="표준 66 2 2 3 3 2" xfId="20689"/>
    <cellStyle name="표준 66 2 2 3 4" xfId="10024"/>
    <cellStyle name="표준 66 2 2 3 4 2" xfId="18928"/>
    <cellStyle name="표준 66 2 2 3 5" xfId="11091"/>
    <cellStyle name="표준 66 2 2 3 6" xfId="22550"/>
    <cellStyle name="표준 66 2 2 4" xfId="6211"/>
    <cellStyle name="표준 66 2 2 4 2" xfId="7933"/>
    <cellStyle name="표준 66 2 2 4 2 2" xfId="20976"/>
    <cellStyle name="표준 66 2 2 4 3" xfId="10026"/>
    <cellStyle name="표준 66 2 2 4 3 2" xfId="19215"/>
    <cellStyle name="표준 66 2 2 4 4" xfId="11378"/>
    <cellStyle name="표준 66 2 2 4 5" xfId="22837"/>
    <cellStyle name="표준 66 2 2 5" xfId="7072"/>
    <cellStyle name="표준 66 2 2 5 2" xfId="20115"/>
    <cellStyle name="표준 66 2 2 5 3" xfId="17960"/>
    <cellStyle name="표준 66 2 2 6" xfId="10021"/>
    <cellStyle name="표준 66 2 2 6 2" xfId="17961"/>
    <cellStyle name="표준 66 2 2 7" xfId="18354"/>
    <cellStyle name="표준 66 2 2 8" xfId="10517"/>
    <cellStyle name="표준 66 2 2 9" xfId="21976"/>
    <cellStyle name="표준 66 2 3" xfId="5528"/>
    <cellStyle name="표준 66 2 3 2" xfId="6390"/>
    <cellStyle name="표준 66 2 3 2 2" xfId="8112"/>
    <cellStyle name="표준 66 2 3 2 2 2" xfId="21155"/>
    <cellStyle name="표준 66 2 3 2 2 3" xfId="17962"/>
    <cellStyle name="표준 66 2 3 2 3" xfId="10028"/>
    <cellStyle name="표준 66 2 3 2 3 2" xfId="19394"/>
    <cellStyle name="표준 66 2 3 2 4" xfId="11557"/>
    <cellStyle name="표준 66 2 3 2 5" xfId="23016"/>
    <cellStyle name="표준 66 2 3 3" xfId="7251"/>
    <cellStyle name="표준 66 2 3 3 2" xfId="20294"/>
    <cellStyle name="표준 66 2 3 3 3" xfId="17963"/>
    <cellStyle name="표준 66 2 3 4" xfId="10027"/>
    <cellStyle name="표준 66 2 3 4 2" xfId="18533"/>
    <cellStyle name="표준 66 2 3 5" xfId="10696"/>
    <cellStyle name="표준 66 2 3 6" xfId="22155"/>
    <cellStyle name="표준 66 2 4" xfId="5816"/>
    <cellStyle name="표준 66 2 4 2" xfId="6677"/>
    <cellStyle name="표준 66 2 4 2 2" xfId="8399"/>
    <cellStyle name="표준 66 2 4 2 2 2" xfId="21442"/>
    <cellStyle name="표준 66 2 4 2 3" xfId="10030"/>
    <cellStyle name="표준 66 2 4 2 3 2" xfId="19681"/>
    <cellStyle name="표준 66 2 4 2 4" xfId="11844"/>
    <cellStyle name="표준 66 2 4 2 5" xfId="23303"/>
    <cellStyle name="표준 66 2 4 3" xfId="7538"/>
    <cellStyle name="표준 66 2 4 3 2" xfId="20581"/>
    <cellStyle name="표준 66 2 4 4" xfId="10029"/>
    <cellStyle name="표준 66 2 4 4 2" xfId="18820"/>
    <cellStyle name="표준 66 2 4 5" xfId="10983"/>
    <cellStyle name="표준 66 2 4 6" xfId="22442"/>
    <cellStyle name="표준 66 2 5" xfId="6103"/>
    <cellStyle name="표준 66 2 5 2" xfId="7825"/>
    <cellStyle name="표준 66 2 5 2 2" xfId="20868"/>
    <cellStyle name="표준 66 2 5 3" xfId="10031"/>
    <cellStyle name="표준 66 2 5 3 2" xfId="19107"/>
    <cellStyle name="표준 66 2 5 4" xfId="11270"/>
    <cellStyle name="표준 66 2 5 5" xfId="22729"/>
    <cellStyle name="표준 66 2 6" xfId="6964"/>
    <cellStyle name="표준 66 2 6 2" xfId="20007"/>
    <cellStyle name="표준 66 2 6 3" xfId="17964"/>
    <cellStyle name="표준 66 2 7" xfId="10020"/>
    <cellStyle name="표준 66 2 7 2" xfId="17965"/>
    <cellStyle name="표준 66 2 8" xfId="18247"/>
    <cellStyle name="표준 66 2 9" xfId="10409"/>
    <cellStyle name="표준 66 20" xfId="21801"/>
    <cellStyle name="표준 66 3" xfId="4321"/>
    <cellStyle name="표준 66 3 10" xfId="21813"/>
    <cellStyle name="표준 66 3 2" xfId="4429"/>
    <cellStyle name="표준 66 3 2 2" xfId="5581"/>
    <cellStyle name="표준 66 3 2 2 2" xfId="6443"/>
    <cellStyle name="표준 66 3 2 2 2 2" xfId="8165"/>
    <cellStyle name="표준 66 3 2 2 2 2 2" xfId="21208"/>
    <cellStyle name="표준 66 3 2 2 2 3" xfId="10035"/>
    <cellStyle name="표준 66 3 2 2 2 3 2" xfId="19447"/>
    <cellStyle name="표준 66 3 2 2 2 4" xfId="11610"/>
    <cellStyle name="표준 66 3 2 2 2 5" xfId="23069"/>
    <cellStyle name="표준 66 3 2 2 3" xfId="7304"/>
    <cellStyle name="표준 66 3 2 2 3 2" xfId="20347"/>
    <cellStyle name="표준 66 3 2 2 4" xfId="10034"/>
    <cellStyle name="표준 66 3 2 2 4 2" xfId="18586"/>
    <cellStyle name="표준 66 3 2 2 5" xfId="10749"/>
    <cellStyle name="표준 66 3 2 2 6" xfId="22208"/>
    <cellStyle name="표준 66 3 2 3" xfId="5869"/>
    <cellStyle name="표준 66 3 2 3 2" xfId="6730"/>
    <cellStyle name="표준 66 3 2 3 2 2" xfId="8452"/>
    <cellStyle name="표준 66 3 2 3 2 2 2" xfId="21495"/>
    <cellStyle name="표준 66 3 2 3 2 3" xfId="10037"/>
    <cellStyle name="표준 66 3 2 3 2 3 2" xfId="19734"/>
    <cellStyle name="표준 66 3 2 3 2 4" xfId="11897"/>
    <cellStyle name="표준 66 3 2 3 2 5" xfId="23356"/>
    <cellStyle name="표준 66 3 2 3 3" xfId="7591"/>
    <cellStyle name="표준 66 3 2 3 3 2" xfId="20634"/>
    <cellStyle name="표준 66 3 2 3 4" xfId="10036"/>
    <cellStyle name="표준 66 3 2 3 4 2" xfId="18873"/>
    <cellStyle name="표준 66 3 2 3 5" xfId="11036"/>
    <cellStyle name="표준 66 3 2 3 6" xfId="22495"/>
    <cellStyle name="표준 66 3 2 4" xfId="6156"/>
    <cellStyle name="표준 66 3 2 4 2" xfId="7878"/>
    <cellStyle name="표준 66 3 2 4 2 2" xfId="20921"/>
    <cellStyle name="표준 66 3 2 4 3" xfId="10038"/>
    <cellStyle name="표준 66 3 2 4 3 2" xfId="19160"/>
    <cellStyle name="표준 66 3 2 4 4" xfId="11323"/>
    <cellStyle name="표준 66 3 2 4 5" xfId="22782"/>
    <cellStyle name="표준 66 3 2 5" xfId="7017"/>
    <cellStyle name="표준 66 3 2 5 2" xfId="20060"/>
    <cellStyle name="표준 66 3 2 5 3" xfId="17966"/>
    <cellStyle name="표준 66 3 2 6" xfId="10033"/>
    <cellStyle name="표준 66 3 2 6 2" xfId="17967"/>
    <cellStyle name="표준 66 3 2 7" xfId="18299"/>
    <cellStyle name="표준 66 3 2 8" xfId="10462"/>
    <cellStyle name="표준 66 3 2 9" xfId="21921"/>
    <cellStyle name="표준 66 3 3" xfId="5473"/>
    <cellStyle name="표준 66 3 3 2" xfId="6335"/>
    <cellStyle name="표준 66 3 3 2 2" xfId="8057"/>
    <cellStyle name="표준 66 3 3 2 2 2" xfId="21100"/>
    <cellStyle name="표준 66 3 3 2 2 3" xfId="17968"/>
    <cellStyle name="표준 66 3 3 2 3" xfId="10040"/>
    <cellStyle name="표준 66 3 3 2 3 2" xfId="19339"/>
    <cellStyle name="표준 66 3 3 2 4" xfId="11502"/>
    <cellStyle name="표준 66 3 3 2 5" xfId="22961"/>
    <cellStyle name="표준 66 3 3 3" xfId="7196"/>
    <cellStyle name="표준 66 3 3 3 2" xfId="20239"/>
    <cellStyle name="표준 66 3 3 3 3" xfId="17969"/>
    <cellStyle name="표준 66 3 3 4" xfId="10039"/>
    <cellStyle name="표준 66 3 3 4 2" xfId="18478"/>
    <cellStyle name="표준 66 3 3 5" xfId="10641"/>
    <cellStyle name="표준 66 3 3 6" xfId="22100"/>
    <cellStyle name="표준 66 3 4" xfId="5761"/>
    <cellStyle name="표준 66 3 4 2" xfId="6622"/>
    <cellStyle name="표준 66 3 4 2 2" xfId="8344"/>
    <cellStyle name="표준 66 3 4 2 2 2" xfId="21387"/>
    <cellStyle name="표준 66 3 4 2 3" xfId="10042"/>
    <cellStyle name="표준 66 3 4 2 3 2" xfId="19626"/>
    <cellStyle name="표준 66 3 4 2 4" xfId="11789"/>
    <cellStyle name="표준 66 3 4 2 5" xfId="23248"/>
    <cellStyle name="표준 66 3 4 3" xfId="7483"/>
    <cellStyle name="표준 66 3 4 3 2" xfId="20526"/>
    <cellStyle name="표준 66 3 4 4" xfId="10041"/>
    <cellStyle name="표준 66 3 4 4 2" xfId="18765"/>
    <cellStyle name="표준 66 3 4 5" xfId="10928"/>
    <cellStyle name="표준 66 3 4 6" xfId="22387"/>
    <cellStyle name="표준 66 3 5" xfId="6048"/>
    <cellStyle name="표준 66 3 5 2" xfId="7770"/>
    <cellStyle name="표준 66 3 5 2 2" xfId="20813"/>
    <cellStyle name="표준 66 3 5 3" xfId="10043"/>
    <cellStyle name="표준 66 3 5 3 2" xfId="19052"/>
    <cellStyle name="표준 66 3 5 4" xfId="11215"/>
    <cellStyle name="표준 66 3 5 5" xfId="22674"/>
    <cellStyle name="표준 66 3 6" xfId="6909"/>
    <cellStyle name="표준 66 3 6 2" xfId="19952"/>
    <cellStyle name="표준 66 3 6 3" xfId="17970"/>
    <cellStyle name="표준 66 3 7" xfId="10032"/>
    <cellStyle name="표준 66 3 7 2" xfId="17971"/>
    <cellStyle name="표준 66 3 8" xfId="18192"/>
    <cellStyle name="표준 66 3 9" xfId="10354"/>
    <cellStyle name="표준 66 4" xfId="4333"/>
    <cellStyle name="표준 66 4 2" xfId="4441"/>
    <cellStyle name="표준 66 4 2 2" xfId="5593"/>
    <cellStyle name="표준 66 4 2 2 2" xfId="6455"/>
    <cellStyle name="표준 66 4 2 2 2 2" xfId="8177"/>
    <cellStyle name="표준 66 4 2 2 2 2 2" xfId="21220"/>
    <cellStyle name="표준 66 4 2 2 2 3" xfId="10047"/>
    <cellStyle name="표준 66 4 2 2 2 3 2" xfId="19459"/>
    <cellStyle name="표준 66 4 2 2 2 4" xfId="11622"/>
    <cellStyle name="표준 66 4 2 2 2 5" xfId="23081"/>
    <cellStyle name="표준 66 4 2 2 3" xfId="7316"/>
    <cellStyle name="표준 66 4 2 2 3 2" xfId="20359"/>
    <cellStyle name="표준 66 4 2 2 4" xfId="10046"/>
    <cellStyle name="표준 66 4 2 2 4 2" xfId="18598"/>
    <cellStyle name="표준 66 4 2 2 5" xfId="10761"/>
    <cellStyle name="표준 66 4 2 2 6" xfId="22220"/>
    <cellStyle name="표준 66 4 2 3" xfId="5881"/>
    <cellStyle name="표준 66 4 2 3 2" xfId="6742"/>
    <cellStyle name="표준 66 4 2 3 2 2" xfId="8464"/>
    <cellStyle name="표준 66 4 2 3 2 2 2" xfId="21507"/>
    <cellStyle name="표준 66 4 2 3 2 3" xfId="10049"/>
    <cellStyle name="표준 66 4 2 3 2 3 2" xfId="19746"/>
    <cellStyle name="표준 66 4 2 3 2 4" xfId="11909"/>
    <cellStyle name="표준 66 4 2 3 2 5" xfId="23368"/>
    <cellStyle name="표준 66 4 2 3 3" xfId="7603"/>
    <cellStyle name="표준 66 4 2 3 3 2" xfId="20646"/>
    <cellStyle name="표준 66 4 2 3 4" xfId="10048"/>
    <cellStyle name="표준 66 4 2 3 4 2" xfId="18885"/>
    <cellStyle name="표준 66 4 2 3 5" xfId="11048"/>
    <cellStyle name="표준 66 4 2 3 6" xfId="22507"/>
    <cellStyle name="표준 66 4 2 4" xfId="6168"/>
    <cellStyle name="표준 66 4 2 4 2" xfId="7890"/>
    <cellStyle name="표준 66 4 2 4 2 2" xfId="20933"/>
    <cellStyle name="표준 66 4 2 4 3" xfId="10050"/>
    <cellStyle name="표준 66 4 2 4 3 2" xfId="19172"/>
    <cellStyle name="표준 66 4 2 4 4" xfId="11335"/>
    <cellStyle name="표준 66 4 2 4 5" xfId="22794"/>
    <cellStyle name="표준 66 4 2 5" xfId="7029"/>
    <cellStyle name="표준 66 4 2 5 2" xfId="20072"/>
    <cellStyle name="표준 66 4 2 6" xfId="10045"/>
    <cellStyle name="표준 66 4 2 6 2" xfId="18311"/>
    <cellStyle name="표준 66 4 2 7" xfId="10474"/>
    <cellStyle name="표준 66 4 2 8" xfId="21933"/>
    <cellStyle name="표준 66 4 3" xfId="5485"/>
    <cellStyle name="표준 66 4 3 2" xfId="6347"/>
    <cellStyle name="표준 66 4 3 2 2" xfId="8069"/>
    <cellStyle name="표준 66 4 3 2 2 2" xfId="21112"/>
    <cellStyle name="표준 66 4 3 2 2 3" xfId="17972"/>
    <cellStyle name="표준 66 4 3 2 3" xfId="10052"/>
    <cellStyle name="표준 66 4 3 2 3 2" xfId="19351"/>
    <cellStyle name="표준 66 4 3 2 4" xfId="11514"/>
    <cellStyle name="표준 66 4 3 2 5" xfId="22973"/>
    <cellStyle name="표준 66 4 3 3" xfId="7208"/>
    <cellStyle name="표준 66 4 3 3 2" xfId="20251"/>
    <cellStyle name="표준 66 4 3 3 3" xfId="17973"/>
    <cellStyle name="표준 66 4 3 4" xfId="10051"/>
    <cellStyle name="표준 66 4 3 4 2" xfId="18490"/>
    <cellStyle name="표준 66 4 3 5" xfId="10653"/>
    <cellStyle name="표준 66 4 3 6" xfId="22112"/>
    <cellStyle name="표준 66 4 4" xfId="5773"/>
    <cellStyle name="표준 66 4 4 2" xfId="6634"/>
    <cellStyle name="표준 66 4 4 2 2" xfId="8356"/>
    <cellStyle name="표준 66 4 4 2 2 2" xfId="21399"/>
    <cellStyle name="표준 66 4 4 2 3" xfId="10054"/>
    <cellStyle name="표준 66 4 4 2 3 2" xfId="19638"/>
    <cellStyle name="표준 66 4 4 2 4" xfId="11801"/>
    <cellStyle name="표준 66 4 4 2 5" xfId="23260"/>
    <cellStyle name="표준 66 4 4 3" xfId="7495"/>
    <cellStyle name="표준 66 4 4 3 2" xfId="20538"/>
    <cellStyle name="표준 66 4 4 4" xfId="10053"/>
    <cellStyle name="표준 66 4 4 4 2" xfId="18777"/>
    <cellStyle name="표준 66 4 4 5" xfId="10940"/>
    <cellStyle name="표준 66 4 4 6" xfId="22399"/>
    <cellStyle name="표준 66 4 5" xfId="6060"/>
    <cellStyle name="표준 66 4 5 2" xfId="7782"/>
    <cellStyle name="표준 66 4 5 2 2" xfId="20825"/>
    <cellStyle name="표준 66 4 5 3" xfId="10055"/>
    <cellStyle name="표준 66 4 5 3 2" xfId="19064"/>
    <cellStyle name="표준 66 4 5 4" xfId="11227"/>
    <cellStyle name="표준 66 4 5 5" xfId="22686"/>
    <cellStyle name="표준 66 4 6" xfId="6921"/>
    <cellStyle name="표준 66 4 6 2" xfId="19964"/>
    <cellStyle name="표준 66 4 6 3" xfId="17974"/>
    <cellStyle name="표준 66 4 7" xfId="10044"/>
    <cellStyle name="표준 66 4 7 2" xfId="18204"/>
    <cellStyle name="표준 66 4 8" xfId="10366"/>
    <cellStyle name="표준 66 4 9" xfId="21825"/>
    <cellStyle name="표준 66 5" xfId="4326"/>
    <cellStyle name="표준 66 5 2" xfId="4434"/>
    <cellStyle name="표준 66 5 2 2" xfId="5586"/>
    <cellStyle name="표준 66 5 2 2 2" xfId="6448"/>
    <cellStyle name="표준 66 5 2 2 2 2" xfId="8170"/>
    <cellStyle name="표준 66 5 2 2 2 2 2" xfId="21213"/>
    <cellStyle name="표준 66 5 2 2 2 3" xfId="10059"/>
    <cellStyle name="표준 66 5 2 2 2 3 2" xfId="19452"/>
    <cellStyle name="표준 66 5 2 2 2 4" xfId="11615"/>
    <cellStyle name="표준 66 5 2 2 2 5" xfId="23074"/>
    <cellStyle name="표준 66 5 2 2 3" xfId="7309"/>
    <cellStyle name="표준 66 5 2 2 3 2" xfId="20352"/>
    <cellStyle name="표준 66 5 2 2 4" xfId="10058"/>
    <cellStyle name="표준 66 5 2 2 4 2" xfId="18591"/>
    <cellStyle name="표준 66 5 2 2 5" xfId="10754"/>
    <cellStyle name="표준 66 5 2 2 6" xfId="22213"/>
    <cellStyle name="표준 66 5 2 3" xfId="5874"/>
    <cellStyle name="표준 66 5 2 3 2" xfId="6735"/>
    <cellStyle name="표준 66 5 2 3 2 2" xfId="8457"/>
    <cellStyle name="표준 66 5 2 3 2 2 2" xfId="21500"/>
    <cellStyle name="표준 66 5 2 3 2 3" xfId="10061"/>
    <cellStyle name="표준 66 5 2 3 2 3 2" xfId="19739"/>
    <cellStyle name="표준 66 5 2 3 2 4" xfId="11902"/>
    <cellStyle name="표준 66 5 2 3 2 5" xfId="23361"/>
    <cellStyle name="표준 66 5 2 3 3" xfId="7596"/>
    <cellStyle name="표준 66 5 2 3 3 2" xfId="20639"/>
    <cellStyle name="표준 66 5 2 3 4" xfId="10060"/>
    <cellStyle name="표준 66 5 2 3 4 2" xfId="18878"/>
    <cellStyle name="표준 66 5 2 3 5" xfId="11041"/>
    <cellStyle name="표준 66 5 2 3 6" xfId="22500"/>
    <cellStyle name="표준 66 5 2 4" xfId="6161"/>
    <cellStyle name="표준 66 5 2 4 2" xfId="7883"/>
    <cellStyle name="표준 66 5 2 4 2 2" xfId="20926"/>
    <cellStyle name="표준 66 5 2 4 3" xfId="10062"/>
    <cellStyle name="표준 66 5 2 4 3 2" xfId="19165"/>
    <cellStyle name="표준 66 5 2 4 4" xfId="11328"/>
    <cellStyle name="표준 66 5 2 4 5" xfId="22787"/>
    <cellStyle name="표준 66 5 2 5" xfId="7022"/>
    <cellStyle name="표준 66 5 2 5 2" xfId="20065"/>
    <cellStyle name="표준 66 5 2 6" xfId="10057"/>
    <cellStyle name="표준 66 5 2 6 2" xfId="18304"/>
    <cellStyle name="표준 66 5 2 7" xfId="10467"/>
    <cellStyle name="표준 66 5 2 8" xfId="21926"/>
    <cellStyle name="표준 66 5 3" xfId="5478"/>
    <cellStyle name="표준 66 5 3 2" xfId="6340"/>
    <cellStyle name="표준 66 5 3 2 2" xfId="8062"/>
    <cellStyle name="표준 66 5 3 2 2 2" xfId="21105"/>
    <cellStyle name="표준 66 5 3 2 2 3" xfId="17975"/>
    <cellStyle name="표준 66 5 3 2 3" xfId="10064"/>
    <cellStyle name="표준 66 5 3 2 3 2" xfId="19344"/>
    <cellStyle name="표준 66 5 3 2 4" xfId="11507"/>
    <cellStyle name="표준 66 5 3 2 5" xfId="22966"/>
    <cellStyle name="표준 66 5 3 3" xfId="7201"/>
    <cellStyle name="표준 66 5 3 3 2" xfId="20244"/>
    <cellStyle name="표준 66 5 3 3 3" xfId="17976"/>
    <cellStyle name="표준 66 5 3 4" xfId="10063"/>
    <cellStyle name="표준 66 5 3 4 2" xfId="18483"/>
    <cellStyle name="표준 66 5 3 5" xfId="10646"/>
    <cellStyle name="표준 66 5 3 6" xfId="22105"/>
    <cellStyle name="표준 66 5 4" xfId="5766"/>
    <cellStyle name="표준 66 5 4 2" xfId="6627"/>
    <cellStyle name="표준 66 5 4 2 2" xfId="8349"/>
    <cellStyle name="표준 66 5 4 2 2 2" xfId="21392"/>
    <cellStyle name="표준 66 5 4 2 3" xfId="10066"/>
    <cellStyle name="표준 66 5 4 2 3 2" xfId="19631"/>
    <cellStyle name="표준 66 5 4 2 4" xfId="11794"/>
    <cellStyle name="표준 66 5 4 2 5" xfId="23253"/>
    <cellStyle name="표준 66 5 4 3" xfId="7488"/>
    <cellStyle name="표준 66 5 4 3 2" xfId="20531"/>
    <cellStyle name="표준 66 5 4 4" xfId="10065"/>
    <cellStyle name="표준 66 5 4 4 2" xfId="18770"/>
    <cellStyle name="표준 66 5 4 5" xfId="10933"/>
    <cellStyle name="표준 66 5 4 6" xfId="22392"/>
    <cellStyle name="표준 66 5 5" xfId="6053"/>
    <cellStyle name="표준 66 5 5 2" xfId="7775"/>
    <cellStyle name="표준 66 5 5 2 2" xfId="20818"/>
    <cellStyle name="표준 66 5 5 3" xfId="10067"/>
    <cellStyle name="표준 66 5 5 3 2" xfId="19057"/>
    <cellStyle name="표준 66 5 5 4" xfId="11220"/>
    <cellStyle name="표준 66 5 5 5" xfId="22679"/>
    <cellStyle name="표준 66 5 6" xfId="6914"/>
    <cellStyle name="표준 66 5 6 2" xfId="19957"/>
    <cellStyle name="표준 66 5 6 3" xfId="17977"/>
    <cellStyle name="표준 66 5 7" xfId="10056"/>
    <cellStyle name="표준 66 5 7 2" xfId="18197"/>
    <cellStyle name="표준 66 5 8" xfId="10359"/>
    <cellStyle name="표준 66 5 9" xfId="21818"/>
    <cellStyle name="표준 66 6" xfId="4331"/>
    <cellStyle name="표준 66 6 2" xfId="4439"/>
    <cellStyle name="표준 66 6 2 2" xfId="5591"/>
    <cellStyle name="표준 66 6 2 2 2" xfId="6453"/>
    <cellStyle name="표준 66 6 2 2 2 2" xfId="8175"/>
    <cellStyle name="표준 66 6 2 2 2 2 2" xfId="21218"/>
    <cellStyle name="표준 66 6 2 2 2 3" xfId="10071"/>
    <cellStyle name="표준 66 6 2 2 2 3 2" xfId="19457"/>
    <cellStyle name="표준 66 6 2 2 2 4" xfId="11620"/>
    <cellStyle name="표준 66 6 2 2 2 5" xfId="23079"/>
    <cellStyle name="표준 66 6 2 2 3" xfId="7314"/>
    <cellStyle name="표준 66 6 2 2 3 2" xfId="20357"/>
    <cellStyle name="표준 66 6 2 2 4" xfId="10070"/>
    <cellStyle name="표준 66 6 2 2 4 2" xfId="18596"/>
    <cellStyle name="표준 66 6 2 2 5" xfId="10759"/>
    <cellStyle name="표준 66 6 2 2 6" xfId="22218"/>
    <cellStyle name="표준 66 6 2 3" xfId="5879"/>
    <cellStyle name="표준 66 6 2 3 2" xfId="6740"/>
    <cellStyle name="표준 66 6 2 3 2 2" xfId="8462"/>
    <cellStyle name="표준 66 6 2 3 2 2 2" xfId="21505"/>
    <cellStyle name="표준 66 6 2 3 2 3" xfId="10073"/>
    <cellStyle name="표준 66 6 2 3 2 3 2" xfId="19744"/>
    <cellStyle name="표준 66 6 2 3 2 4" xfId="11907"/>
    <cellStyle name="표준 66 6 2 3 2 5" xfId="23366"/>
    <cellStyle name="표준 66 6 2 3 3" xfId="7601"/>
    <cellStyle name="표준 66 6 2 3 3 2" xfId="20644"/>
    <cellStyle name="표준 66 6 2 3 4" xfId="10072"/>
    <cellStyle name="표준 66 6 2 3 4 2" xfId="18883"/>
    <cellStyle name="표준 66 6 2 3 5" xfId="11046"/>
    <cellStyle name="표준 66 6 2 3 6" xfId="22505"/>
    <cellStyle name="표준 66 6 2 4" xfId="6166"/>
    <cellStyle name="표준 66 6 2 4 2" xfId="7888"/>
    <cellStyle name="표준 66 6 2 4 2 2" xfId="20931"/>
    <cellStyle name="표준 66 6 2 4 3" xfId="10074"/>
    <cellStyle name="표준 66 6 2 4 3 2" xfId="19170"/>
    <cellStyle name="표준 66 6 2 4 4" xfId="11333"/>
    <cellStyle name="표준 66 6 2 4 5" xfId="22792"/>
    <cellStyle name="표준 66 6 2 5" xfId="7027"/>
    <cellStyle name="표준 66 6 2 5 2" xfId="20070"/>
    <cellStyle name="표준 66 6 2 6" xfId="10069"/>
    <cellStyle name="표준 66 6 2 6 2" xfId="18309"/>
    <cellStyle name="표준 66 6 2 7" xfId="10472"/>
    <cellStyle name="표준 66 6 2 8" xfId="21931"/>
    <cellStyle name="표준 66 6 3" xfId="5483"/>
    <cellStyle name="표준 66 6 3 2" xfId="6345"/>
    <cellStyle name="표준 66 6 3 2 2" xfId="8067"/>
    <cellStyle name="표준 66 6 3 2 2 2" xfId="21110"/>
    <cellStyle name="표준 66 6 3 2 2 3" xfId="17978"/>
    <cellStyle name="표준 66 6 3 2 3" xfId="10076"/>
    <cellStyle name="표준 66 6 3 2 3 2" xfId="19349"/>
    <cellStyle name="표준 66 6 3 2 4" xfId="11512"/>
    <cellStyle name="표준 66 6 3 2 5" xfId="22971"/>
    <cellStyle name="표준 66 6 3 3" xfId="7206"/>
    <cellStyle name="표준 66 6 3 3 2" xfId="20249"/>
    <cellStyle name="표준 66 6 3 3 3" xfId="17979"/>
    <cellStyle name="표준 66 6 3 4" xfId="10075"/>
    <cellStyle name="표준 66 6 3 4 2" xfId="18488"/>
    <cellStyle name="표준 66 6 3 5" xfId="10651"/>
    <cellStyle name="표준 66 6 3 6" xfId="22110"/>
    <cellStyle name="표준 66 6 4" xfId="5771"/>
    <cellStyle name="표준 66 6 4 2" xfId="6632"/>
    <cellStyle name="표준 66 6 4 2 2" xfId="8354"/>
    <cellStyle name="표준 66 6 4 2 2 2" xfId="21397"/>
    <cellStyle name="표준 66 6 4 2 3" xfId="10078"/>
    <cellStyle name="표준 66 6 4 2 3 2" xfId="19636"/>
    <cellStyle name="표준 66 6 4 2 4" xfId="11799"/>
    <cellStyle name="표준 66 6 4 2 5" xfId="23258"/>
    <cellStyle name="표준 66 6 4 3" xfId="7493"/>
    <cellStyle name="표준 66 6 4 3 2" xfId="20536"/>
    <cellStyle name="표준 66 6 4 4" xfId="10077"/>
    <cellStyle name="표준 66 6 4 4 2" xfId="18775"/>
    <cellStyle name="표준 66 6 4 5" xfId="10938"/>
    <cellStyle name="표준 66 6 4 6" xfId="22397"/>
    <cellStyle name="표준 66 6 5" xfId="6058"/>
    <cellStyle name="표준 66 6 5 2" xfId="7780"/>
    <cellStyle name="표준 66 6 5 2 2" xfId="20823"/>
    <cellStyle name="표준 66 6 5 3" xfId="10079"/>
    <cellStyle name="표준 66 6 5 3 2" xfId="19062"/>
    <cellStyle name="표준 66 6 5 4" xfId="11225"/>
    <cellStyle name="표준 66 6 5 5" xfId="22684"/>
    <cellStyle name="표준 66 6 6" xfId="6919"/>
    <cellStyle name="표준 66 6 6 2" xfId="19962"/>
    <cellStyle name="표준 66 6 6 3" xfId="17980"/>
    <cellStyle name="표준 66 6 7" xfId="10068"/>
    <cellStyle name="표준 66 6 7 2" xfId="18202"/>
    <cellStyle name="표준 66 6 8" xfId="10364"/>
    <cellStyle name="표준 66 6 9" xfId="21823"/>
    <cellStyle name="표준 66 7" xfId="4349"/>
    <cellStyle name="표준 66 7 2" xfId="4457"/>
    <cellStyle name="표준 66 7 2 2" xfId="5609"/>
    <cellStyle name="표준 66 7 2 2 2" xfId="6471"/>
    <cellStyle name="표준 66 7 2 2 2 2" xfId="8193"/>
    <cellStyle name="표준 66 7 2 2 2 2 2" xfId="21236"/>
    <cellStyle name="표준 66 7 2 2 2 3" xfId="10083"/>
    <cellStyle name="표준 66 7 2 2 2 3 2" xfId="19475"/>
    <cellStyle name="표준 66 7 2 2 2 4" xfId="11638"/>
    <cellStyle name="표준 66 7 2 2 2 5" xfId="23097"/>
    <cellStyle name="표준 66 7 2 2 3" xfId="7332"/>
    <cellStyle name="표준 66 7 2 2 3 2" xfId="20375"/>
    <cellStyle name="표준 66 7 2 2 4" xfId="10082"/>
    <cellStyle name="표준 66 7 2 2 4 2" xfId="18614"/>
    <cellStyle name="표준 66 7 2 2 5" xfId="10777"/>
    <cellStyle name="표준 66 7 2 2 6" xfId="22236"/>
    <cellStyle name="표준 66 7 2 3" xfId="5897"/>
    <cellStyle name="표준 66 7 2 3 2" xfId="6758"/>
    <cellStyle name="표준 66 7 2 3 2 2" xfId="8480"/>
    <cellStyle name="표준 66 7 2 3 2 2 2" xfId="21523"/>
    <cellStyle name="표준 66 7 2 3 2 3" xfId="10085"/>
    <cellStyle name="표준 66 7 2 3 2 3 2" xfId="19762"/>
    <cellStyle name="표준 66 7 2 3 2 4" xfId="11925"/>
    <cellStyle name="표준 66 7 2 3 2 5" xfId="23384"/>
    <cellStyle name="표준 66 7 2 3 3" xfId="7619"/>
    <cellStyle name="표준 66 7 2 3 3 2" xfId="20662"/>
    <cellStyle name="표준 66 7 2 3 4" xfId="10084"/>
    <cellStyle name="표준 66 7 2 3 4 2" xfId="18901"/>
    <cellStyle name="표준 66 7 2 3 5" xfId="11064"/>
    <cellStyle name="표준 66 7 2 3 6" xfId="22523"/>
    <cellStyle name="표준 66 7 2 4" xfId="6184"/>
    <cellStyle name="표준 66 7 2 4 2" xfId="7906"/>
    <cellStyle name="표준 66 7 2 4 2 2" xfId="20949"/>
    <cellStyle name="표준 66 7 2 4 3" xfId="10086"/>
    <cellStyle name="표준 66 7 2 4 3 2" xfId="19188"/>
    <cellStyle name="표준 66 7 2 4 4" xfId="11351"/>
    <cellStyle name="표준 66 7 2 4 5" xfId="22810"/>
    <cellStyle name="표준 66 7 2 5" xfId="7045"/>
    <cellStyle name="표준 66 7 2 5 2" xfId="20088"/>
    <cellStyle name="표준 66 7 2 6" xfId="10081"/>
    <cellStyle name="표준 66 7 2 6 2" xfId="18327"/>
    <cellStyle name="표준 66 7 2 7" xfId="10490"/>
    <cellStyle name="표준 66 7 2 8" xfId="21949"/>
    <cellStyle name="표준 66 7 3" xfId="5501"/>
    <cellStyle name="표준 66 7 3 2" xfId="6363"/>
    <cellStyle name="표준 66 7 3 2 2" xfId="8085"/>
    <cellStyle name="표준 66 7 3 2 2 2" xfId="21128"/>
    <cellStyle name="표준 66 7 3 2 2 3" xfId="17981"/>
    <cellStyle name="표준 66 7 3 2 3" xfId="10088"/>
    <cellStyle name="표준 66 7 3 2 3 2" xfId="19367"/>
    <cellStyle name="표준 66 7 3 2 4" xfId="11530"/>
    <cellStyle name="표준 66 7 3 2 5" xfId="22989"/>
    <cellStyle name="표준 66 7 3 3" xfId="7224"/>
    <cellStyle name="표준 66 7 3 3 2" xfId="20267"/>
    <cellStyle name="표준 66 7 3 3 3" xfId="17982"/>
    <cellStyle name="표준 66 7 3 4" xfId="10087"/>
    <cellStyle name="표준 66 7 3 4 2" xfId="18506"/>
    <cellStyle name="표준 66 7 3 5" xfId="10669"/>
    <cellStyle name="표준 66 7 3 6" xfId="22128"/>
    <cellStyle name="표준 66 7 4" xfId="5789"/>
    <cellStyle name="표준 66 7 4 2" xfId="6650"/>
    <cellStyle name="표준 66 7 4 2 2" xfId="8372"/>
    <cellStyle name="표준 66 7 4 2 2 2" xfId="21415"/>
    <cellStyle name="표준 66 7 4 2 3" xfId="10090"/>
    <cellStyle name="표준 66 7 4 2 3 2" xfId="19654"/>
    <cellStyle name="표준 66 7 4 2 4" xfId="11817"/>
    <cellStyle name="표준 66 7 4 2 5" xfId="23276"/>
    <cellStyle name="표준 66 7 4 3" xfId="7511"/>
    <cellStyle name="표준 66 7 4 3 2" xfId="20554"/>
    <cellStyle name="표준 66 7 4 4" xfId="10089"/>
    <cellStyle name="표준 66 7 4 4 2" xfId="18793"/>
    <cellStyle name="표준 66 7 4 5" xfId="10956"/>
    <cellStyle name="표준 66 7 4 6" xfId="22415"/>
    <cellStyle name="표준 66 7 5" xfId="6076"/>
    <cellStyle name="표준 66 7 5 2" xfId="7798"/>
    <cellStyle name="표준 66 7 5 2 2" xfId="20841"/>
    <cellStyle name="표준 66 7 5 3" xfId="10091"/>
    <cellStyle name="표준 66 7 5 3 2" xfId="19080"/>
    <cellStyle name="표준 66 7 5 4" xfId="11243"/>
    <cellStyle name="표준 66 7 5 5" xfId="22702"/>
    <cellStyle name="표준 66 7 6" xfId="6937"/>
    <cellStyle name="표준 66 7 6 2" xfId="19980"/>
    <cellStyle name="표준 66 7 6 3" xfId="17983"/>
    <cellStyle name="표준 66 7 7" xfId="10080"/>
    <cellStyle name="표준 66 7 7 2" xfId="18220"/>
    <cellStyle name="표준 66 7 8" xfId="10382"/>
    <cellStyle name="표준 66 7 9" xfId="21841"/>
    <cellStyle name="표준 66 8" xfId="4357"/>
    <cellStyle name="표준 66 8 2" xfId="4465"/>
    <cellStyle name="표준 66 8 2 2" xfId="5617"/>
    <cellStyle name="표준 66 8 2 2 2" xfId="6479"/>
    <cellStyle name="표준 66 8 2 2 2 2" xfId="8201"/>
    <cellStyle name="표준 66 8 2 2 2 2 2" xfId="21244"/>
    <cellStyle name="표준 66 8 2 2 2 3" xfId="10095"/>
    <cellStyle name="표준 66 8 2 2 2 3 2" xfId="19483"/>
    <cellStyle name="표준 66 8 2 2 2 4" xfId="11646"/>
    <cellStyle name="표준 66 8 2 2 2 5" xfId="23105"/>
    <cellStyle name="표준 66 8 2 2 3" xfId="7340"/>
    <cellStyle name="표준 66 8 2 2 3 2" xfId="20383"/>
    <cellStyle name="표준 66 8 2 2 4" xfId="10094"/>
    <cellStyle name="표준 66 8 2 2 4 2" xfId="18622"/>
    <cellStyle name="표준 66 8 2 2 5" xfId="10785"/>
    <cellStyle name="표준 66 8 2 2 6" xfId="22244"/>
    <cellStyle name="표준 66 8 2 3" xfId="5905"/>
    <cellStyle name="표준 66 8 2 3 2" xfId="6766"/>
    <cellStyle name="표준 66 8 2 3 2 2" xfId="8488"/>
    <cellStyle name="표준 66 8 2 3 2 2 2" xfId="21531"/>
    <cellStyle name="표준 66 8 2 3 2 3" xfId="10097"/>
    <cellStyle name="표준 66 8 2 3 2 3 2" xfId="19770"/>
    <cellStyle name="표준 66 8 2 3 2 4" xfId="11933"/>
    <cellStyle name="표준 66 8 2 3 2 5" xfId="23392"/>
    <cellStyle name="표준 66 8 2 3 3" xfId="7627"/>
    <cellStyle name="표준 66 8 2 3 3 2" xfId="20670"/>
    <cellStyle name="표준 66 8 2 3 4" xfId="10096"/>
    <cellStyle name="표준 66 8 2 3 4 2" xfId="18909"/>
    <cellStyle name="표준 66 8 2 3 5" xfId="11072"/>
    <cellStyle name="표준 66 8 2 3 6" xfId="22531"/>
    <cellStyle name="표준 66 8 2 4" xfId="6192"/>
    <cellStyle name="표준 66 8 2 4 2" xfId="7914"/>
    <cellStyle name="표준 66 8 2 4 2 2" xfId="20957"/>
    <cellStyle name="표준 66 8 2 4 3" xfId="10098"/>
    <cellStyle name="표준 66 8 2 4 3 2" xfId="19196"/>
    <cellStyle name="표준 66 8 2 4 4" xfId="11359"/>
    <cellStyle name="표준 66 8 2 4 5" xfId="22818"/>
    <cellStyle name="표준 66 8 2 5" xfId="7053"/>
    <cellStyle name="표준 66 8 2 5 2" xfId="20096"/>
    <cellStyle name="표준 66 8 2 6" xfId="10093"/>
    <cellStyle name="표준 66 8 2 6 2" xfId="18335"/>
    <cellStyle name="표준 66 8 2 7" xfId="10498"/>
    <cellStyle name="표준 66 8 2 8" xfId="21957"/>
    <cellStyle name="표준 66 8 3" xfId="5509"/>
    <cellStyle name="표준 66 8 3 2" xfId="6371"/>
    <cellStyle name="표준 66 8 3 2 2" xfId="8093"/>
    <cellStyle name="표준 66 8 3 2 2 2" xfId="21136"/>
    <cellStyle name="표준 66 8 3 2 2 3" xfId="17984"/>
    <cellStyle name="표준 66 8 3 2 3" xfId="10100"/>
    <cellStyle name="표준 66 8 3 2 3 2" xfId="19375"/>
    <cellStyle name="표준 66 8 3 2 4" xfId="11538"/>
    <cellStyle name="표준 66 8 3 2 5" xfId="22997"/>
    <cellStyle name="표준 66 8 3 3" xfId="7232"/>
    <cellStyle name="표준 66 8 3 3 2" xfId="20275"/>
    <cellStyle name="표준 66 8 3 3 3" xfId="17985"/>
    <cellStyle name="표준 66 8 3 4" xfId="10099"/>
    <cellStyle name="표준 66 8 3 4 2" xfId="18514"/>
    <cellStyle name="표준 66 8 3 5" xfId="10677"/>
    <cellStyle name="표준 66 8 3 6" xfId="22136"/>
    <cellStyle name="표준 66 8 4" xfId="5797"/>
    <cellStyle name="표준 66 8 4 2" xfId="6658"/>
    <cellStyle name="표준 66 8 4 2 2" xfId="8380"/>
    <cellStyle name="표준 66 8 4 2 2 2" xfId="21423"/>
    <cellStyle name="표준 66 8 4 2 3" xfId="10102"/>
    <cellStyle name="표준 66 8 4 2 3 2" xfId="19662"/>
    <cellStyle name="표준 66 8 4 2 4" xfId="11825"/>
    <cellStyle name="표준 66 8 4 2 5" xfId="23284"/>
    <cellStyle name="표준 66 8 4 3" xfId="7519"/>
    <cellStyle name="표준 66 8 4 3 2" xfId="20562"/>
    <cellStyle name="표준 66 8 4 4" xfId="10101"/>
    <cellStyle name="표준 66 8 4 4 2" xfId="18801"/>
    <cellStyle name="표준 66 8 4 5" xfId="10964"/>
    <cellStyle name="표준 66 8 4 6" xfId="22423"/>
    <cellStyle name="표준 66 8 5" xfId="6084"/>
    <cellStyle name="표준 66 8 5 2" xfId="7806"/>
    <cellStyle name="표준 66 8 5 2 2" xfId="20849"/>
    <cellStyle name="표준 66 8 5 3" xfId="10103"/>
    <cellStyle name="표준 66 8 5 3 2" xfId="19088"/>
    <cellStyle name="표준 66 8 5 4" xfId="11251"/>
    <cellStyle name="표준 66 8 5 5" xfId="22710"/>
    <cellStyle name="표준 66 8 6" xfId="6945"/>
    <cellStyle name="표준 66 8 6 2" xfId="19988"/>
    <cellStyle name="표준 66 8 6 3" xfId="17986"/>
    <cellStyle name="표준 66 8 7" xfId="10092"/>
    <cellStyle name="표준 66 8 7 2" xfId="18228"/>
    <cellStyle name="표준 66 8 8" xfId="10390"/>
    <cellStyle name="표준 66 8 9" xfId="21849"/>
    <cellStyle name="표준 66 9" xfId="4335"/>
    <cellStyle name="표준 66 9 2" xfId="4443"/>
    <cellStyle name="표준 66 9 2 2" xfId="5595"/>
    <cellStyle name="표준 66 9 2 2 2" xfId="6457"/>
    <cellStyle name="표준 66 9 2 2 2 2" xfId="8179"/>
    <cellStyle name="표준 66 9 2 2 2 2 2" xfId="21222"/>
    <cellStyle name="표준 66 9 2 2 2 3" xfId="10107"/>
    <cellStyle name="표준 66 9 2 2 2 3 2" xfId="19461"/>
    <cellStyle name="표준 66 9 2 2 2 4" xfId="11624"/>
    <cellStyle name="표준 66 9 2 2 2 5" xfId="23083"/>
    <cellStyle name="표준 66 9 2 2 3" xfId="7318"/>
    <cellStyle name="표준 66 9 2 2 3 2" xfId="20361"/>
    <cellStyle name="표준 66 9 2 2 4" xfId="10106"/>
    <cellStyle name="표준 66 9 2 2 4 2" xfId="18600"/>
    <cellStyle name="표준 66 9 2 2 5" xfId="10763"/>
    <cellStyle name="표준 66 9 2 2 6" xfId="22222"/>
    <cellStyle name="표준 66 9 2 3" xfId="5883"/>
    <cellStyle name="표준 66 9 2 3 2" xfId="6744"/>
    <cellStyle name="표준 66 9 2 3 2 2" xfId="8466"/>
    <cellStyle name="표준 66 9 2 3 2 2 2" xfId="21509"/>
    <cellStyle name="표준 66 9 2 3 2 3" xfId="10109"/>
    <cellStyle name="표준 66 9 2 3 2 3 2" xfId="19748"/>
    <cellStyle name="표준 66 9 2 3 2 4" xfId="11911"/>
    <cellStyle name="표준 66 9 2 3 2 5" xfId="23370"/>
    <cellStyle name="표준 66 9 2 3 3" xfId="7605"/>
    <cellStyle name="표준 66 9 2 3 3 2" xfId="20648"/>
    <cellStyle name="표준 66 9 2 3 4" xfId="10108"/>
    <cellStyle name="표준 66 9 2 3 4 2" xfId="18887"/>
    <cellStyle name="표준 66 9 2 3 5" xfId="11050"/>
    <cellStyle name="표준 66 9 2 3 6" xfId="22509"/>
    <cellStyle name="표준 66 9 2 4" xfId="6170"/>
    <cellStyle name="표준 66 9 2 4 2" xfId="7892"/>
    <cellStyle name="표준 66 9 2 4 2 2" xfId="20935"/>
    <cellStyle name="표준 66 9 2 4 3" xfId="10110"/>
    <cellStyle name="표준 66 9 2 4 3 2" xfId="19174"/>
    <cellStyle name="표준 66 9 2 4 4" xfId="11337"/>
    <cellStyle name="표준 66 9 2 4 5" xfId="22796"/>
    <cellStyle name="표준 66 9 2 5" xfId="7031"/>
    <cellStyle name="표준 66 9 2 5 2" xfId="20074"/>
    <cellStyle name="표준 66 9 2 6" xfId="10105"/>
    <cellStyle name="표준 66 9 2 6 2" xfId="18313"/>
    <cellStyle name="표준 66 9 2 7" xfId="10476"/>
    <cellStyle name="표준 66 9 2 8" xfId="21935"/>
    <cellStyle name="표준 66 9 3" xfId="5487"/>
    <cellStyle name="표준 66 9 3 2" xfId="6349"/>
    <cellStyle name="표준 66 9 3 2 2" xfId="8071"/>
    <cellStyle name="표준 66 9 3 2 2 2" xfId="21114"/>
    <cellStyle name="표준 66 9 3 2 2 3" xfId="17987"/>
    <cellStyle name="표준 66 9 3 2 3" xfId="10112"/>
    <cellStyle name="표준 66 9 3 2 3 2" xfId="19353"/>
    <cellStyle name="표준 66 9 3 2 4" xfId="11516"/>
    <cellStyle name="표준 66 9 3 2 5" xfId="22975"/>
    <cellStyle name="표준 66 9 3 3" xfId="7210"/>
    <cellStyle name="표준 66 9 3 3 2" xfId="20253"/>
    <cellStyle name="표준 66 9 3 3 3" xfId="17988"/>
    <cellStyle name="표준 66 9 3 4" xfId="10111"/>
    <cellStyle name="표준 66 9 3 4 2" xfId="18492"/>
    <cellStyle name="표준 66 9 3 5" xfId="10655"/>
    <cellStyle name="표준 66 9 3 6" xfId="22114"/>
    <cellStyle name="표준 66 9 4" xfId="5775"/>
    <cellStyle name="표준 66 9 4 2" xfId="6636"/>
    <cellStyle name="표준 66 9 4 2 2" xfId="8358"/>
    <cellStyle name="표준 66 9 4 2 2 2" xfId="21401"/>
    <cellStyle name="표준 66 9 4 2 3" xfId="10114"/>
    <cellStyle name="표준 66 9 4 2 3 2" xfId="19640"/>
    <cellStyle name="표준 66 9 4 2 4" xfId="11803"/>
    <cellStyle name="표준 66 9 4 2 5" xfId="23262"/>
    <cellStyle name="표준 66 9 4 3" xfId="7497"/>
    <cellStyle name="표준 66 9 4 3 2" xfId="20540"/>
    <cellStyle name="표준 66 9 4 4" xfId="10113"/>
    <cellStyle name="표준 66 9 4 4 2" xfId="18779"/>
    <cellStyle name="표준 66 9 4 5" xfId="10942"/>
    <cellStyle name="표준 66 9 4 6" xfId="22401"/>
    <cellStyle name="표준 66 9 5" xfId="6062"/>
    <cellStyle name="표준 66 9 5 2" xfId="7784"/>
    <cellStyle name="표준 66 9 5 2 2" xfId="20827"/>
    <cellStyle name="표준 66 9 5 3" xfId="10115"/>
    <cellStyle name="표준 66 9 5 3 2" xfId="19066"/>
    <cellStyle name="표준 66 9 5 4" xfId="11229"/>
    <cellStyle name="표준 66 9 5 5" xfId="22688"/>
    <cellStyle name="표준 66 9 6" xfId="6923"/>
    <cellStyle name="표준 66 9 6 2" xfId="19966"/>
    <cellStyle name="표준 66 9 6 3" xfId="17989"/>
    <cellStyle name="표준 66 9 7" xfId="10104"/>
    <cellStyle name="표준 66 9 7 2" xfId="18206"/>
    <cellStyle name="표준 66 9 8" xfId="10368"/>
    <cellStyle name="표준 66 9 9" xfId="21827"/>
    <cellStyle name="표준 67" xfId="4252"/>
    <cellStyle name="표준 67 10" xfId="4353"/>
    <cellStyle name="표준 67 10 2" xfId="4461"/>
    <cellStyle name="표준 67 10 2 2" xfId="5613"/>
    <cellStyle name="표준 67 10 2 2 2" xfId="6475"/>
    <cellStyle name="표준 67 10 2 2 2 2" xfId="8197"/>
    <cellStyle name="표준 67 10 2 2 2 2 2" xfId="21240"/>
    <cellStyle name="표준 67 10 2 2 2 3" xfId="10120"/>
    <cellStyle name="표준 67 10 2 2 2 3 2" xfId="19479"/>
    <cellStyle name="표준 67 10 2 2 2 4" xfId="11642"/>
    <cellStyle name="표준 67 10 2 2 2 5" xfId="23101"/>
    <cellStyle name="표준 67 10 2 2 3" xfId="7336"/>
    <cellStyle name="표준 67 10 2 2 3 2" xfId="20379"/>
    <cellStyle name="표준 67 10 2 2 4" xfId="10119"/>
    <cellStyle name="표준 67 10 2 2 4 2" xfId="18618"/>
    <cellStyle name="표준 67 10 2 2 5" xfId="10781"/>
    <cellStyle name="표준 67 10 2 2 6" xfId="22240"/>
    <cellStyle name="표준 67 10 2 3" xfId="5901"/>
    <cellStyle name="표준 67 10 2 3 2" xfId="6762"/>
    <cellStyle name="표준 67 10 2 3 2 2" xfId="8484"/>
    <cellStyle name="표준 67 10 2 3 2 2 2" xfId="21527"/>
    <cellStyle name="표준 67 10 2 3 2 3" xfId="10122"/>
    <cellStyle name="표준 67 10 2 3 2 3 2" xfId="19766"/>
    <cellStyle name="표준 67 10 2 3 2 4" xfId="11929"/>
    <cellStyle name="표준 67 10 2 3 2 5" xfId="23388"/>
    <cellStyle name="표준 67 10 2 3 3" xfId="7623"/>
    <cellStyle name="표준 67 10 2 3 3 2" xfId="20666"/>
    <cellStyle name="표준 67 10 2 3 4" xfId="10121"/>
    <cellStyle name="표준 67 10 2 3 4 2" xfId="18905"/>
    <cellStyle name="표준 67 10 2 3 5" xfId="11068"/>
    <cellStyle name="표준 67 10 2 3 6" xfId="22527"/>
    <cellStyle name="표준 67 10 2 4" xfId="6188"/>
    <cellStyle name="표준 67 10 2 4 2" xfId="7910"/>
    <cellStyle name="표준 67 10 2 4 2 2" xfId="20953"/>
    <cellStyle name="표준 67 10 2 4 3" xfId="10123"/>
    <cellStyle name="표준 67 10 2 4 3 2" xfId="19192"/>
    <cellStyle name="표준 67 10 2 4 4" xfId="11355"/>
    <cellStyle name="표준 67 10 2 4 5" xfId="22814"/>
    <cellStyle name="표준 67 10 2 5" xfId="7049"/>
    <cellStyle name="표준 67 10 2 5 2" xfId="20092"/>
    <cellStyle name="표준 67 10 2 6" xfId="10118"/>
    <cellStyle name="표준 67 10 2 6 2" xfId="18331"/>
    <cellStyle name="표준 67 10 2 7" xfId="10494"/>
    <cellStyle name="표준 67 10 2 8" xfId="21953"/>
    <cellStyle name="표준 67 10 3" xfId="5505"/>
    <cellStyle name="표준 67 10 3 2" xfId="6367"/>
    <cellStyle name="표준 67 10 3 2 2" xfId="8089"/>
    <cellStyle name="표준 67 10 3 2 2 2" xfId="21132"/>
    <cellStyle name="표준 67 10 3 2 2 3" xfId="17990"/>
    <cellStyle name="표준 67 10 3 2 3" xfId="10125"/>
    <cellStyle name="표준 67 10 3 2 3 2" xfId="19371"/>
    <cellStyle name="표준 67 10 3 2 4" xfId="11534"/>
    <cellStyle name="표준 67 10 3 2 5" xfId="22993"/>
    <cellStyle name="표준 67 10 3 3" xfId="7228"/>
    <cellStyle name="표준 67 10 3 3 2" xfId="20271"/>
    <cellStyle name="표준 67 10 3 3 3" xfId="17991"/>
    <cellStyle name="표준 67 10 3 4" xfId="10124"/>
    <cellStyle name="표준 67 10 3 4 2" xfId="18510"/>
    <cellStyle name="표준 67 10 3 5" xfId="10673"/>
    <cellStyle name="표준 67 10 3 6" xfId="22132"/>
    <cellStyle name="표준 67 10 4" xfId="5793"/>
    <cellStyle name="표준 67 10 4 2" xfId="6654"/>
    <cellStyle name="표준 67 10 4 2 2" xfId="8376"/>
    <cellStyle name="표준 67 10 4 2 2 2" xfId="21419"/>
    <cellStyle name="표준 67 10 4 2 3" xfId="10127"/>
    <cellStyle name="표준 67 10 4 2 3 2" xfId="19658"/>
    <cellStyle name="표준 67 10 4 2 4" xfId="11821"/>
    <cellStyle name="표준 67 10 4 2 5" xfId="23280"/>
    <cellStyle name="표준 67 10 4 3" xfId="7515"/>
    <cellStyle name="표준 67 10 4 3 2" xfId="20558"/>
    <cellStyle name="표준 67 10 4 4" xfId="10126"/>
    <cellStyle name="표준 67 10 4 4 2" xfId="18797"/>
    <cellStyle name="표준 67 10 4 5" xfId="10960"/>
    <cellStyle name="표준 67 10 4 6" xfId="22419"/>
    <cellStyle name="표준 67 10 5" xfId="6080"/>
    <cellStyle name="표준 67 10 5 2" xfId="7802"/>
    <cellStyle name="표준 67 10 5 2 2" xfId="20845"/>
    <cellStyle name="표준 67 10 5 3" xfId="10128"/>
    <cellStyle name="표준 67 10 5 3 2" xfId="19084"/>
    <cellStyle name="표준 67 10 5 4" xfId="11247"/>
    <cellStyle name="표준 67 10 5 5" xfId="22706"/>
    <cellStyle name="표준 67 10 6" xfId="6941"/>
    <cellStyle name="표준 67 10 6 2" xfId="19984"/>
    <cellStyle name="표준 67 10 6 3" xfId="17992"/>
    <cellStyle name="표준 67 10 7" xfId="10117"/>
    <cellStyle name="표준 67 10 7 2" xfId="18224"/>
    <cellStyle name="표준 67 10 8" xfId="10386"/>
    <cellStyle name="표준 67 10 9" xfId="21845"/>
    <cellStyle name="표준 67 11" xfId="4418"/>
    <cellStyle name="표준 67 11 2" xfId="5570"/>
    <cellStyle name="표준 67 11 2 2" xfId="6432"/>
    <cellStyle name="표준 67 11 2 2 2" xfId="8154"/>
    <cellStyle name="표준 67 11 2 2 2 2" xfId="21197"/>
    <cellStyle name="표준 67 11 2 2 3" xfId="10131"/>
    <cellStyle name="표준 67 11 2 2 3 2" xfId="19436"/>
    <cellStyle name="표준 67 11 2 2 4" xfId="11599"/>
    <cellStyle name="표준 67 11 2 2 5" xfId="23058"/>
    <cellStyle name="표준 67 11 2 3" xfId="7293"/>
    <cellStyle name="표준 67 11 2 3 2" xfId="20336"/>
    <cellStyle name="표준 67 11 2 4" xfId="10130"/>
    <cellStyle name="표준 67 11 2 4 2" xfId="18575"/>
    <cellStyle name="표준 67 11 2 5" xfId="10738"/>
    <cellStyle name="표준 67 11 2 6" xfId="22197"/>
    <cellStyle name="표준 67 11 3" xfId="5858"/>
    <cellStyle name="표준 67 11 3 2" xfId="6719"/>
    <cellStyle name="표준 67 11 3 2 2" xfId="8441"/>
    <cellStyle name="표준 67 11 3 2 2 2" xfId="21484"/>
    <cellStyle name="표준 67 11 3 2 3" xfId="10133"/>
    <cellStyle name="표준 67 11 3 2 3 2" xfId="19723"/>
    <cellStyle name="표준 67 11 3 2 4" xfId="11886"/>
    <cellStyle name="표준 67 11 3 2 5" xfId="23345"/>
    <cellStyle name="표준 67 11 3 3" xfId="7580"/>
    <cellStyle name="표준 67 11 3 3 2" xfId="20623"/>
    <cellStyle name="표준 67 11 3 4" xfId="10132"/>
    <cellStyle name="표준 67 11 3 4 2" xfId="18862"/>
    <cellStyle name="표준 67 11 3 5" xfId="11025"/>
    <cellStyle name="표준 67 11 3 6" xfId="22484"/>
    <cellStyle name="표준 67 11 4" xfId="6145"/>
    <cellStyle name="표준 67 11 4 2" xfId="7867"/>
    <cellStyle name="표준 67 11 4 2 2" xfId="20910"/>
    <cellStyle name="표준 67 11 4 3" xfId="10134"/>
    <cellStyle name="표준 67 11 4 3 2" xfId="19149"/>
    <cellStyle name="표준 67 11 4 4" xfId="11312"/>
    <cellStyle name="표준 67 11 4 5" xfId="22771"/>
    <cellStyle name="표준 67 11 5" xfId="7006"/>
    <cellStyle name="표준 67 11 5 2" xfId="20049"/>
    <cellStyle name="표준 67 11 5 3" xfId="17993"/>
    <cellStyle name="표준 67 11 6" xfId="10129"/>
    <cellStyle name="표준 67 11 6 2" xfId="17994"/>
    <cellStyle name="표준 67 11 7" xfId="18288"/>
    <cellStyle name="표준 67 11 8" xfId="10451"/>
    <cellStyle name="표준 67 11 9" xfId="21910"/>
    <cellStyle name="표준 67 12" xfId="5462"/>
    <cellStyle name="표준 67 12 2" xfId="6324"/>
    <cellStyle name="표준 67 12 2 2" xfId="8046"/>
    <cellStyle name="표준 67 12 2 2 2" xfId="21089"/>
    <cellStyle name="표준 67 12 2 2 3" xfId="17995"/>
    <cellStyle name="표준 67 12 2 3" xfId="10136"/>
    <cellStyle name="표준 67 12 2 3 2" xfId="19328"/>
    <cellStyle name="표준 67 12 2 4" xfId="11491"/>
    <cellStyle name="표준 67 12 2 5" xfId="22950"/>
    <cellStyle name="표준 67 12 3" xfId="7185"/>
    <cellStyle name="표준 67 12 3 2" xfId="20228"/>
    <cellStyle name="표준 67 12 3 3" xfId="17996"/>
    <cellStyle name="표준 67 12 4" xfId="10135"/>
    <cellStyle name="표준 67 12 4 2" xfId="18467"/>
    <cellStyle name="표준 67 12 5" xfId="10630"/>
    <cellStyle name="표준 67 12 6" xfId="22089"/>
    <cellStyle name="표준 67 13" xfId="5750"/>
    <cellStyle name="표준 67 13 2" xfId="6611"/>
    <cellStyle name="표준 67 13 2 2" xfId="8333"/>
    <cellStyle name="표준 67 13 2 2 2" xfId="21376"/>
    <cellStyle name="표준 67 13 2 3" xfId="10138"/>
    <cellStyle name="표준 67 13 2 3 2" xfId="19615"/>
    <cellStyle name="표준 67 13 2 4" xfId="11778"/>
    <cellStyle name="표준 67 13 2 5" xfId="23237"/>
    <cellStyle name="표준 67 13 3" xfId="7472"/>
    <cellStyle name="표준 67 13 3 2" xfId="20515"/>
    <cellStyle name="표준 67 13 4" xfId="10137"/>
    <cellStyle name="표준 67 13 4 2" xfId="18754"/>
    <cellStyle name="표준 67 13 5" xfId="10917"/>
    <cellStyle name="표준 67 13 6" xfId="22376"/>
    <cellStyle name="표준 67 14" xfId="6037"/>
    <cellStyle name="표준 67 14 2" xfId="7759"/>
    <cellStyle name="표준 67 14 2 2" xfId="20802"/>
    <cellStyle name="표준 67 14 3" xfId="10139"/>
    <cellStyle name="표준 67 14 3 2" xfId="19041"/>
    <cellStyle name="표준 67 14 4" xfId="11204"/>
    <cellStyle name="표준 67 14 5" xfId="22663"/>
    <cellStyle name="표준 67 15" xfId="6898"/>
    <cellStyle name="표준 67 15 2" xfId="19941"/>
    <cellStyle name="표준 67 15 3" xfId="17997"/>
    <cellStyle name="표준 67 16" xfId="10116"/>
    <cellStyle name="표준 67 16 2" xfId="17998"/>
    <cellStyle name="표준 67 17" xfId="17999"/>
    <cellStyle name="표준 67 18" xfId="18182"/>
    <cellStyle name="표준 67 19" xfId="10343"/>
    <cellStyle name="표준 67 2" xfId="4377"/>
    <cellStyle name="표준 67 2 10" xfId="21869"/>
    <cellStyle name="표준 67 2 2" xfId="4485"/>
    <cellStyle name="표준 67 2 2 2" xfId="5637"/>
    <cellStyle name="표준 67 2 2 2 2" xfId="6499"/>
    <cellStyle name="표준 67 2 2 2 2 2" xfId="8221"/>
    <cellStyle name="표준 67 2 2 2 2 2 2" xfId="21264"/>
    <cellStyle name="표준 67 2 2 2 2 3" xfId="10143"/>
    <cellStyle name="표준 67 2 2 2 2 3 2" xfId="19503"/>
    <cellStyle name="표준 67 2 2 2 2 4" xfId="11666"/>
    <cellStyle name="표준 67 2 2 2 2 5" xfId="23125"/>
    <cellStyle name="표준 67 2 2 2 3" xfId="7360"/>
    <cellStyle name="표준 67 2 2 2 3 2" xfId="20403"/>
    <cellStyle name="표준 67 2 2 2 4" xfId="10142"/>
    <cellStyle name="표준 67 2 2 2 4 2" xfId="18642"/>
    <cellStyle name="표준 67 2 2 2 5" xfId="10805"/>
    <cellStyle name="표준 67 2 2 2 6" xfId="22264"/>
    <cellStyle name="표준 67 2 2 3" xfId="5925"/>
    <cellStyle name="표준 67 2 2 3 2" xfId="6786"/>
    <cellStyle name="표준 67 2 2 3 2 2" xfId="8508"/>
    <cellStyle name="표준 67 2 2 3 2 2 2" xfId="21551"/>
    <cellStyle name="표준 67 2 2 3 2 3" xfId="10145"/>
    <cellStyle name="표준 67 2 2 3 2 3 2" xfId="19790"/>
    <cellStyle name="표준 67 2 2 3 2 4" xfId="11953"/>
    <cellStyle name="표준 67 2 2 3 2 5" xfId="23412"/>
    <cellStyle name="표준 67 2 2 3 3" xfId="7647"/>
    <cellStyle name="표준 67 2 2 3 3 2" xfId="20690"/>
    <cellStyle name="표준 67 2 2 3 4" xfId="10144"/>
    <cellStyle name="표준 67 2 2 3 4 2" xfId="18929"/>
    <cellStyle name="표준 67 2 2 3 5" xfId="11092"/>
    <cellStyle name="표준 67 2 2 3 6" xfId="22551"/>
    <cellStyle name="표준 67 2 2 4" xfId="6212"/>
    <cellStyle name="표준 67 2 2 4 2" xfId="7934"/>
    <cellStyle name="표준 67 2 2 4 2 2" xfId="20977"/>
    <cellStyle name="표준 67 2 2 4 3" xfId="10146"/>
    <cellStyle name="표준 67 2 2 4 3 2" xfId="19216"/>
    <cellStyle name="표준 67 2 2 4 4" xfId="11379"/>
    <cellStyle name="표준 67 2 2 4 5" xfId="22838"/>
    <cellStyle name="표준 67 2 2 5" xfId="7073"/>
    <cellStyle name="표준 67 2 2 5 2" xfId="20116"/>
    <cellStyle name="표준 67 2 2 5 3" xfId="18000"/>
    <cellStyle name="표준 67 2 2 6" xfId="10141"/>
    <cellStyle name="표준 67 2 2 6 2" xfId="18001"/>
    <cellStyle name="표준 67 2 2 7" xfId="18355"/>
    <cellStyle name="표준 67 2 2 8" xfId="10518"/>
    <cellStyle name="표준 67 2 2 9" xfId="21977"/>
    <cellStyle name="표준 67 2 3" xfId="5529"/>
    <cellStyle name="표준 67 2 3 2" xfId="6391"/>
    <cellStyle name="표준 67 2 3 2 2" xfId="8113"/>
    <cellStyle name="표준 67 2 3 2 2 2" xfId="21156"/>
    <cellStyle name="표준 67 2 3 2 2 3" xfId="18002"/>
    <cellStyle name="표준 67 2 3 2 3" xfId="10148"/>
    <cellStyle name="표준 67 2 3 2 3 2" xfId="19395"/>
    <cellStyle name="표준 67 2 3 2 4" xfId="11558"/>
    <cellStyle name="표준 67 2 3 2 5" xfId="23017"/>
    <cellStyle name="표준 67 2 3 3" xfId="7252"/>
    <cellStyle name="표준 67 2 3 3 2" xfId="20295"/>
    <cellStyle name="표준 67 2 3 3 3" xfId="18003"/>
    <cellStyle name="표준 67 2 3 4" xfId="10147"/>
    <cellStyle name="표준 67 2 3 4 2" xfId="18534"/>
    <cellStyle name="표준 67 2 3 5" xfId="10697"/>
    <cellStyle name="표준 67 2 3 6" xfId="22156"/>
    <cellStyle name="표준 67 2 4" xfId="5817"/>
    <cellStyle name="표준 67 2 4 2" xfId="6678"/>
    <cellStyle name="표준 67 2 4 2 2" xfId="8400"/>
    <cellStyle name="표준 67 2 4 2 2 2" xfId="21443"/>
    <cellStyle name="표준 67 2 4 2 3" xfId="10150"/>
    <cellStyle name="표준 67 2 4 2 3 2" xfId="19682"/>
    <cellStyle name="표준 67 2 4 2 4" xfId="11845"/>
    <cellStyle name="표준 67 2 4 2 5" xfId="23304"/>
    <cellStyle name="표준 67 2 4 3" xfId="7539"/>
    <cellStyle name="표준 67 2 4 3 2" xfId="20582"/>
    <cellStyle name="표준 67 2 4 4" xfId="10149"/>
    <cellStyle name="표준 67 2 4 4 2" xfId="18821"/>
    <cellStyle name="표준 67 2 4 5" xfId="10984"/>
    <cellStyle name="표준 67 2 4 6" xfId="22443"/>
    <cellStyle name="표준 67 2 5" xfId="6104"/>
    <cellStyle name="표준 67 2 5 2" xfId="7826"/>
    <cellStyle name="표준 67 2 5 2 2" xfId="20869"/>
    <cellStyle name="표준 67 2 5 3" xfId="10151"/>
    <cellStyle name="표준 67 2 5 3 2" xfId="19108"/>
    <cellStyle name="표준 67 2 5 4" xfId="11271"/>
    <cellStyle name="표준 67 2 5 5" xfId="22730"/>
    <cellStyle name="표준 67 2 6" xfId="6965"/>
    <cellStyle name="표준 67 2 6 2" xfId="20008"/>
    <cellStyle name="표준 67 2 6 3" xfId="18004"/>
    <cellStyle name="표준 67 2 7" xfId="10140"/>
    <cellStyle name="표준 67 2 7 2" xfId="18005"/>
    <cellStyle name="표준 67 2 8" xfId="18248"/>
    <cellStyle name="표준 67 2 9" xfId="10410"/>
    <cellStyle name="표준 67 20" xfId="21802"/>
    <cellStyle name="표준 67 3" xfId="4342"/>
    <cellStyle name="표준 67 3 10" xfId="21834"/>
    <cellStyle name="표준 67 3 2" xfId="4450"/>
    <cellStyle name="표준 67 3 2 2" xfId="5602"/>
    <cellStyle name="표준 67 3 2 2 2" xfId="6464"/>
    <cellStyle name="표준 67 3 2 2 2 2" xfId="8186"/>
    <cellStyle name="표준 67 3 2 2 2 2 2" xfId="21229"/>
    <cellStyle name="표준 67 3 2 2 2 3" xfId="10155"/>
    <cellStyle name="표준 67 3 2 2 2 3 2" xfId="19468"/>
    <cellStyle name="표준 67 3 2 2 2 4" xfId="11631"/>
    <cellStyle name="표준 67 3 2 2 2 5" xfId="23090"/>
    <cellStyle name="표준 67 3 2 2 3" xfId="7325"/>
    <cellStyle name="표준 67 3 2 2 3 2" xfId="20368"/>
    <cellStyle name="표준 67 3 2 2 4" xfId="10154"/>
    <cellStyle name="표준 67 3 2 2 4 2" xfId="18607"/>
    <cellStyle name="표준 67 3 2 2 5" xfId="10770"/>
    <cellStyle name="표준 67 3 2 2 6" xfId="22229"/>
    <cellStyle name="표준 67 3 2 3" xfId="5890"/>
    <cellStyle name="표준 67 3 2 3 2" xfId="6751"/>
    <cellStyle name="표준 67 3 2 3 2 2" xfId="8473"/>
    <cellStyle name="표준 67 3 2 3 2 2 2" xfId="21516"/>
    <cellStyle name="표준 67 3 2 3 2 3" xfId="10157"/>
    <cellStyle name="표준 67 3 2 3 2 3 2" xfId="19755"/>
    <cellStyle name="표준 67 3 2 3 2 4" xfId="11918"/>
    <cellStyle name="표준 67 3 2 3 2 5" xfId="23377"/>
    <cellStyle name="표준 67 3 2 3 3" xfId="7612"/>
    <cellStyle name="표준 67 3 2 3 3 2" xfId="20655"/>
    <cellStyle name="표준 67 3 2 3 4" xfId="10156"/>
    <cellStyle name="표준 67 3 2 3 4 2" xfId="18894"/>
    <cellStyle name="표준 67 3 2 3 5" xfId="11057"/>
    <cellStyle name="표준 67 3 2 3 6" xfId="22516"/>
    <cellStyle name="표준 67 3 2 4" xfId="6177"/>
    <cellStyle name="표준 67 3 2 4 2" xfId="7899"/>
    <cellStyle name="표준 67 3 2 4 2 2" xfId="20942"/>
    <cellStyle name="표준 67 3 2 4 3" xfId="10158"/>
    <cellStyle name="표준 67 3 2 4 3 2" xfId="19181"/>
    <cellStyle name="표준 67 3 2 4 4" xfId="11344"/>
    <cellStyle name="표준 67 3 2 4 5" xfId="22803"/>
    <cellStyle name="표준 67 3 2 5" xfId="7038"/>
    <cellStyle name="표준 67 3 2 5 2" xfId="20081"/>
    <cellStyle name="표준 67 3 2 5 3" xfId="18006"/>
    <cellStyle name="표준 67 3 2 6" xfId="10153"/>
    <cellStyle name="표준 67 3 2 6 2" xfId="18007"/>
    <cellStyle name="표준 67 3 2 7" xfId="18320"/>
    <cellStyle name="표준 67 3 2 8" xfId="10483"/>
    <cellStyle name="표준 67 3 2 9" xfId="21942"/>
    <cellStyle name="표준 67 3 3" xfId="5494"/>
    <cellStyle name="표준 67 3 3 2" xfId="6356"/>
    <cellStyle name="표준 67 3 3 2 2" xfId="8078"/>
    <cellStyle name="표준 67 3 3 2 2 2" xfId="21121"/>
    <cellStyle name="표준 67 3 3 2 2 3" xfId="18008"/>
    <cellStyle name="표준 67 3 3 2 3" xfId="10160"/>
    <cellStyle name="표준 67 3 3 2 3 2" xfId="19360"/>
    <cellStyle name="표준 67 3 3 2 4" xfId="11523"/>
    <cellStyle name="표준 67 3 3 2 5" xfId="22982"/>
    <cellStyle name="표준 67 3 3 3" xfId="7217"/>
    <cellStyle name="표준 67 3 3 3 2" xfId="20260"/>
    <cellStyle name="표준 67 3 3 3 3" xfId="18009"/>
    <cellStyle name="표준 67 3 3 4" xfId="10159"/>
    <cellStyle name="표준 67 3 3 4 2" xfId="18499"/>
    <cellStyle name="표준 67 3 3 5" xfId="10662"/>
    <cellStyle name="표준 67 3 3 6" xfId="22121"/>
    <cellStyle name="표준 67 3 4" xfId="5782"/>
    <cellStyle name="표준 67 3 4 2" xfId="6643"/>
    <cellStyle name="표준 67 3 4 2 2" xfId="8365"/>
    <cellStyle name="표준 67 3 4 2 2 2" xfId="21408"/>
    <cellStyle name="표준 67 3 4 2 3" xfId="10162"/>
    <cellStyle name="표준 67 3 4 2 3 2" xfId="19647"/>
    <cellStyle name="표준 67 3 4 2 4" xfId="11810"/>
    <cellStyle name="표준 67 3 4 2 5" xfId="23269"/>
    <cellStyle name="표준 67 3 4 3" xfId="7504"/>
    <cellStyle name="표준 67 3 4 3 2" xfId="20547"/>
    <cellStyle name="표준 67 3 4 4" xfId="10161"/>
    <cellStyle name="표준 67 3 4 4 2" xfId="18786"/>
    <cellStyle name="표준 67 3 4 5" xfId="10949"/>
    <cellStyle name="표준 67 3 4 6" xfId="22408"/>
    <cellStyle name="표준 67 3 5" xfId="6069"/>
    <cellStyle name="표준 67 3 5 2" xfId="7791"/>
    <cellStyle name="표준 67 3 5 2 2" xfId="20834"/>
    <cellStyle name="표준 67 3 5 3" xfId="10163"/>
    <cellStyle name="표준 67 3 5 3 2" xfId="19073"/>
    <cellStyle name="표준 67 3 5 4" xfId="11236"/>
    <cellStyle name="표준 67 3 5 5" xfId="22695"/>
    <cellStyle name="표준 67 3 6" xfId="6930"/>
    <cellStyle name="표준 67 3 6 2" xfId="19973"/>
    <cellStyle name="표준 67 3 6 3" xfId="18010"/>
    <cellStyle name="표준 67 3 7" xfId="10152"/>
    <cellStyle name="표준 67 3 7 2" xfId="18011"/>
    <cellStyle name="표준 67 3 8" xfId="18213"/>
    <cellStyle name="표준 67 3 9" xfId="10375"/>
    <cellStyle name="표준 67 4" xfId="4379"/>
    <cellStyle name="표준 67 4 2" xfId="4487"/>
    <cellStyle name="표준 67 4 2 2" xfId="5639"/>
    <cellStyle name="표준 67 4 2 2 2" xfId="6501"/>
    <cellStyle name="표준 67 4 2 2 2 2" xfId="8223"/>
    <cellStyle name="표준 67 4 2 2 2 2 2" xfId="21266"/>
    <cellStyle name="표준 67 4 2 2 2 3" xfId="10167"/>
    <cellStyle name="표준 67 4 2 2 2 3 2" xfId="19505"/>
    <cellStyle name="표준 67 4 2 2 2 4" xfId="11668"/>
    <cellStyle name="표준 67 4 2 2 2 5" xfId="23127"/>
    <cellStyle name="표준 67 4 2 2 3" xfId="7362"/>
    <cellStyle name="표준 67 4 2 2 3 2" xfId="20405"/>
    <cellStyle name="표준 67 4 2 2 4" xfId="10166"/>
    <cellStyle name="표준 67 4 2 2 4 2" xfId="18644"/>
    <cellStyle name="표준 67 4 2 2 5" xfId="10807"/>
    <cellStyle name="표준 67 4 2 2 6" xfId="22266"/>
    <cellStyle name="표준 67 4 2 3" xfId="5927"/>
    <cellStyle name="표준 67 4 2 3 2" xfId="6788"/>
    <cellStyle name="표준 67 4 2 3 2 2" xfId="8510"/>
    <cellStyle name="표준 67 4 2 3 2 2 2" xfId="21553"/>
    <cellStyle name="표준 67 4 2 3 2 3" xfId="10169"/>
    <cellStyle name="표준 67 4 2 3 2 3 2" xfId="19792"/>
    <cellStyle name="표준 67 4 2 3 2 4" xfId="11955"/>
    <cellStyle name="표준 67 4 2 3 2 5" xfId="23414"/>
    <cellStyle name="표준 67 4 2 3 3" xfId="7649"/>
    <cellStyle name="표준 67 4 2 3 3 2" xfId="20692"/>
    <cellStyle name="표준 67 4 2 3 4" xfId="10168"/>
    <cellStyle name="표준 67 4 2 3 4 2" xfId="18931"/>
    <cellStyle name="표준 67 4 2 3 5" xfId="11094"/>
    <cellStyle name="표준 67 4 2 3 6" xfId="22553"/>
    <cellStyle name="표준 67 4 2 4" xfId="6214"/>
    <cellStyle name="표준 67 4 2 4 2" xfId="7936"/>
    <cellStyle name="표준 67 4 2 4 2 2" xfId="20979"/>
    <cellStyle name="표준 67 4 2 4 3" xfId="10170"/>
    <cellStyle name="표준 67 4 2 4 3 2" xfId="19218"/>
    <cellStyle name="표준 67 4 2 4 4" xfId="11381"/>
    <cellStyle name="표준 67 4 2 4 5" xfId="22840"/>
    <cellStyle name="표준 67 4 2 5" xfId="7075"/>
    <cellStyle name="표준 67 4 2 5 2" xfId="20118"/>
    <cellStyle name="표준 67 4 2 6" xfId="10165"/>
    <cellStyle name="표준 67 4 2 6 2" xfId="18357"/>
    <cellStyle name="표준 67 4 2 7" xfId="10520"/>
    <cellStyle name="표준 67 4 2 8" xfId="21979"/>
    <cellStyle name="표준 67 4 3" xfId="5531"/>
    <cellStyle name="표준 67 4 3 2" xfId="6393"/>
    <cellStyle name="표준 67 4 3 2 2" xfId="8115"/>
    <cellStyle name="표준 67 4 3 2 2 2" xfId="21158"/>
    <cellStyle name="표준 67 4 3 2 2 3" xfId="18012"/>
    <cellStyle name="표준 67 4 3 2 3" xfId="10172"/>
    <cellStyle name="표준 67 4 3 2 3 2" xfId="19397"/>
    <cellStyle name="표준 67 4 3 2 4" xfId="11560"/>
    <cellStyle name="표준 67 4 3 2 5" xfId="23019"/>
    <cellStyle name="표준 67 4 3 3" xfId="7254"/>
    <cellStyle name="표준 67 4 3 3 2" xfId="20297"/>
    <cellStyle name="표준 67 4 3 3 3" xfId="18013"/>
    <cellStyle name="표준 67 4 3 4" xfId="10171"/>
    <cellStyle name="표준 67 4 3 4 2" xfId="18536"/>
    <cellStyle name="표준 67 4 3 5" xfId="10699"/>
    <cellStyle name="표준 67 4 3 6" xfId="22158"/>
    <cellStyle name="표준 67 4 4" xfId="5819"/>
    <cellStyle name="표준 67 4 4 2" xfId="6680"/>
    <cellStyle name="표준 67 4 4 2 2" xfId="8402"/>
    <cellStyle name="표준 67 4 4 2 2 2" xfId="21445"/>
    <cellStyle name="표준 67 4 4 2 3" xfId="10174"/>
    <cellStyle name="표준 67 4 4 2 3 2" xfId="19684"/>
    <cellStyle name="표준 67 4 4 2 4" xfId="11847"/>
    <cellStyle name="표준 67 4 4 2 5" xfId="23306"/>
    <cellStyle name="표준 67 4 4 3" xfId="7541"/>
    <cellStyle name="표준 67 4 4 3 2" xfId="20584"/>
    <cellStyle name="표준 67 4 4 4" xfId="10173"/>
    <cellStyle name="표준 67 4 4 4 2" xfId="18823"/>
    <cellStyle name="표준 67 4 4 5" xfId="10986"/>
    <cellStyle name="표준 67 4 4 6" xfId="22445"/>
    <cellStyle name="표준 67 4 5" xfId="6106"/>
    <cellStyle name="표준 67 4 5 2" xfId="7828"/>
    <cellStyle name="표준 67 4 5 2 2" xfId="20871"/>
    <cellStyle name="표준 67 4 5 3" xfId="10175"/>
    <cellStyle name="표준 67 4 5 3 2" xfId="19110"/>
    <cellStyle name="표준 67 4 5 4" xfId="11273"/>
    <cellStyle name="표준 67 4 5 5" xfId="22732"/>
    <cellStyle name="표준 67 4 6" xfId="6967"/>
    <cellStyle name="표준 67 4 6 2" xfId="20010"/>
    <cellStyle name="표준 67 4 6 3" xfId="18014"/>
    <cellStyle name="표준 67 4 7" xfId="10164"/>
    <cellStyle name="표준 67 4 7 2" xfId="18250"/>
    <cellStyle name="표준 67 4 8" xfId="10412"/>
    <cellStyle name="표준 67 4 9" xfId="21871"/>
    <cellStyle name="표준 67 5" xfId="4325"/>
    <cellStyle name="표준 67 5 2" xfId="4433"/>
    <cellStyle name="표준 67 5 2 2" xfId="5585"/>
    <cellStyle name="표준 67 5 2 2 2" xfId="6447"/>
    <cellStyle name="표준 67 5 2 2 2 2" xfId="8169"/>
    <cellStyle name="표준 67 5 2 2 2 2 2" xfId="21212"/>
    <cellStyle name="표준 67 5 2 2 2 3" xfId="10179"/>
    <cellStyle name="표준 67 5 2 2 2 3 2" xfId="19451"/>
    <cellStyle name="표준 67 5 2 2 2 4" xfId="11614"/>
    <cellStyle name="표준 67 5 2 2 2 5" xfId="23073"/>
    <cellStyle name="표준 67 5 2 2 3" xfId="7308"/>
    <cellStyle name="표준 67 5 2 2 3 2" xfId="20351"/>
    <cellStyle name="표준 67 5 2 2 4" xfId="10178"/>
    <cellStyle name="표준 67 5 2 2 4 2" xfId="18590"/>
    <cellStyle name="표준 67 5 2 2 5" xfId="10753"/>
    <cellStyle name="표준 67 5 2 2 6" xfId="22212"/>
    <cellStyle name="표준 67 5 2 3" xfId="5873"/>
    <cellStyle name="표준 67 5 2 3 2" xfId="6734"/>
    <cellStyle name="표준 67 5 2 3 2 2" xfId="8456"/>
    <cellStyle name="표준 67 5 2 3 2 2 2" xfId="21499"/>
    <cellStyle name="표준 67 5 2 3 2 3" xfId="10181"/>
    <cellStyle name="표준 67 5 2 3 2 3 2" xfId="19738"/>
    <cellStyle name="표준 67 5 2 3 2 4" xfId="11901"/>
    <cellStyle name="표준 67 5 2 3 2 5" xfId="23360"/>
    <cellStyle name="표준 67 5 2 3 3" xfId="7595"/>
    <cellStyle name="표준 67 5 2 3 3 2" xfId="20638"/>
    <cellStyle name="표준 67 5 2 3 4" xfId="10180"/>
    <cellStyle name="표준 67 5 2 3 4 2" xfId="18877"/>
    <cellStyle name="표준 67 5 2 3 5" xfId="11040"/>
    <cellStyle name="표준 67 5 2 3 6" xfId="22499"/>
    <cellStyle name="표준 67 5 2 4" xfId="6160"/>
    <cellStyle name="표준 67 5 2 4 2" xfId="7882"/>
    <cellStyle name="표준 67 5 2 4 2 2" xfId="20925"/>
    <cellStyle name="표준 67 5 2 4 3" xfId="10182"/>
    <cellStyle name="표준 67 5 2 4 3 2" xfId="19164"/>
    <cellStyle name="표준 67 5 2 4 4" xfId="11327"/>
    <cellStyle name="표준 67 5 2 4 5" xfId="22786"/>
    <cellStyle name="표준 67 5 2 5" xfId="7021"/>
    <cellStyle name="표준 67 5 2 5 2" xfId="20064"/>
    <cellStyle name="표준 67 5 2 6" xfId="10177"/>
    <cellStyle name="표준 67 5 2 6 2" xfId="18303"/>
    <cellStyle name="표준 67 5 2 7" xfId="10466"/>
    <cellStyle name="표준 67 5 2 8" xfId="21925"/>
    <cellStyle name="표준 67 5 3" xfId="5477"/>
    <cellStyle name="표준 67 5 3 2" xfId="6339"/>
    <cellStyle name="표준 67 5 3 2 2" xfId="8061"/>
    <cellStyle name="표준 67 5 3 2 2 2" xfId="21104"/>
    <cellStyle name="표준 67 5 3 2 2 3" xfId="18015"/>
    <cellStyle name="표준 67 5 3 2 3" xfId="10184"/>
    <cellStyle name="표준 67 5 3 2 3 2" xfId="19343"/>
    <cellStyle name="표준 67 5 3 2 4" xfId="11506"/>
    <cellStyle name="표준 67 5 3 2 5" xfId="22965"/>
    <cellStyle name="표준 67 5 3 3" xfId="7200"/>
    <cellStyle name="표준 67 5 3 3 2" xfId="20243"/>
    <cellStyle name="표준 67 5 3 3 3" xfId="18016"/>
    <cellStyle name="표준 67 5 3 4" xfId="10183"/>
    <cellStyle name="표준 67 5 3 4 2" xfId="18482"/>
    <cellStyle name="표준 67 5 3 5" xfId="10645"/>
    <cellStyle name="표준 67 5 3 6" xfId="22104"/>
    <cellStyle name="표준 67 5 4" xfId="5765"/>
    <cellStyle name="표준 67 5 4 2" xfId="6626"/>
    <cellStyle name="표준 67 5 4 2 2" xfId="8348"/>
    <cellStyle name="표준 67 5 4 2 2 2" xfId="21391"/>
    <cellStyle name="표준 67 5 4 2 3" xfId="10186"/>
    <cellStyle name="표준 67 5 4 2 3 2" xfId="19630"/>
    <cellStyle name="표준 67 5 4 2 4" xfId="11793"/>
    <cellStyle name="표준 67 5 4 2 5" xfId="23252"/>
    <cellStyle name="표준 67 5 4 3" xfId="7487"/>
    <cellStyle name="표준 67 5 4 3 2" xfId="20530"/>
    <cellStyle name="표준 67 5 4 4" xfId="10185"/>
    <cellStyle name="표준 67 5 4 4 2" xfId="18769"/>
    <cellStyle name="표준 67 5 4 5" xfId="10932"/>
    <cellStyle name="표준 67 5 4 6" xfId="22391"/>
    <cellStyle name="표준 67 5 5" xfId="6052"/>
    <cellStyle name="표준 67 5 5 2" xfId="7774"/>
    <cellStyle name="표준 67 5 5 2 2" xfId="20817"/>
    <cellStyle name="표준 67 5 5 3" xfId="10187"/>
    <cellStyle name="표준 67 5 5 3 2" xfId="19056"/>
    <cellStyle name="표준 67 5 5 4" xfId="11219"/>
    <cellStyle name="표준 67 5 5 5" xfId="22678"/>
    <cellStyle name="표준 67 5 6" xfId="6913"/>
    <cellStyle name="표준 67 5 6 2" xfId="19956"/>
    <cellStyle name="표준 67 5 6 3" xfId="18017"/>
    <cellStyle name="표준 67 5 7" xfId="10176"/>
    <cellStyle name="표준 67 5 7 2" xfId="18196"/>
    <cellStyle name="표준 67 5 8" xfId="10358"/>
    <cellStyle name="표준 67 5 9" xfId="21817"/>
    <cellStyle name="표준 67 6" xfId="4364"/>
    <cellStyle name="표준 67 6 2" xfId="4472"/>
    <cellStyle name="표준 67 6 2 2" xfId="5624"/>
    <cellStyle name="표준 67 6 2 2 2" xfId="6486"/>
    <cellStyle name="표준 67 6 2 2 2 2" xfId="8208"/>
    <cellStyle name="표준 67 6 2 2 2 2 2" xfId="21251"/>
    <cellStyle name="표준 67 6 2 2 2 3" xfId="10191"/>
    <cellStyle name="표준 67 6 2 2 2 3 2" xfId="19490"/>
    <cellStyle name="표준 67 6 2 2 2 4" xfId="11653"/>
    <cellStyle name="표준 67 6 2 2 2 5" xfId="23112"/>
    <cellStyle name="표준 67 6 2 2 3" xfId="7347"/>
    <cellStyle name="표준 67 6 2 2 3 2" xfId="20390"/>
    <cellStyle name="표준 67 6 2 2 4" xfId="10190"/>
    <cellStyle name="표준 67 6 2 2 4 2" xfId="18629"/>
    <cellStyle name="표준 67 6 2 2 5" xfId="10792"/>
    <cellStyle name="표준 67 6 2 2 6" xfId="22251"/>
    <cellStyle name="표준 67 6 2 3" xfId="5912"/>
    <cellStyle name="표준 67 6 2 3 2" xfId="6773"/>
    <cellStyle name="표준 67 6 2 3 2 2" xfId="8495"/>
    <cellStyle name="표준 67 6 2 3 2 2 2" xfId="21538"/>
    <cellStyle name="표준 67 6 2 3 2 3" xfId="10193"/>
    <cellStyle name="표준 67 6 2 3 2 3 2" xfId="19777"/>
    <cellStyle name="표준 67 6 2 3 2 4" xfId="11940"/>
    <cellStyle name="표준 67 6 2 3 2 5" xfId="23399"/>
    <cellStyle name="표준 67 6 2 3 3" xfId="7634"/>
    <cellStyle name="표준 67 6 2 3 3 2" xfId="20677"/>
    <cellStyle name="표준 67 6 2 3 4" xfId="10192"/>
    <cellStyle name="표준 67 6 2 3 4 2" xfId="18916"/>
    <cellStyle name="표준 67 6 2 3 5" xfId="11079"/>
    <cellStyle name="표준 67 6 2 3 6" xfId="22538"/>
    <cellStyle name="표준 67 6 2 4" xfId="6199"/>
    <cellStyle name="표준 67 6 2 4 2" xfId="7921"/>
    <cellStyle name="표준 67 6 2 4 2 2" xfId="20964"/>
    <cellStyle name="표준 67 6 2 4 3" xfId="10194"/>
    <cellStyle name="표준 67 6 2 4 3 2" xfId="19203"/>
    <cellStyle name="표준 67 6 2 4 4" xfId="11366"/>
    <cellStyle name="표준 67 6 2 4 5" xfId="22825"/>
    <cellStyle name="표준 67 6 2 5" xfId="7060"/>
    <cellStyle name="표준 67 6 2 5 2" xfId="20103"/>
    <cellStyle name="표준 67 6 2 6" xfId="10189"/>
    <cellStyle name="표준 67 6 2 6 2" xfId="18342"/>
    <cellStyle name="표준 67 6 2 7" xfId="10505"/>
    <cellStyle name="표준 67 6 2 8" xfId="21964"/>
    <cellStyle name="표준 67 6 3" xfId="5516"/>
    <cellStyle name="표준 67 6 3 2" xfId="6378"/>
    <cellStyle name="표준 67 6 3 2 2" xfId="8100"/>
    <cellStyle name="표준 67 6 3 2 2 2" xfId="21143"/>
    <cellStyle name="표준 67 6 3 2 2 3" xfId="18018"/>
    <cellStyle name="표준 67 6 3 2 3" xfId="10196"/>
    <cellStyle name="표준 67 6 3 2 3 2" xfId="19382"/>
    <cellStyle name="표준 67 6 3 2 4" xfId="11545"/>
    <cellStyle name="표준 67 6 3 2 5" xfId="23004"/>
    <cellStyle name="표준 67 6 3 3" xfId="7239"/>
    <cellStyle name="표준 67 6 3 3 2" xfId="20282"/>
    <cellStyle name="표준 67 6 3 3 3" xfId="18019"/>
    <cellStyle name="표준 67 6 3 4" xfId="10195"/>
    <cellStyle name="표준 67 6 3 4 2" xfId="18521"/>
    <cellStyle name="표준 67 6 3 5" xfId="10684"/>
    <cellStyle name="표준 67 6 3 6" xfId="22143"/>
    <cellStyle name="표준 67 6 4" xfId="5804"/>
    <cellStyle name="표준 67 6 4 2" xfId="6665"/>
    <cellStyle name="표준 67 6 4 2 2" xfId="8387"/>
    <cellStyle name="표준 67 6 4 2 2 2" xfId="21430"/>
    <cellStyle name="표준 67 6 4 2 3" xfId="10198"/>
    <cellStyle name="표준 67 6 4 2 3 2" xfId="19669"/>
    <cellStyle name="표준 67 6 4 2 4" xfId="11832"/>
    <cellStyle name="표준 67 6 4 2 5" xfId="23291"/>
    <cellStyle name="표준 67 6 4 3" xfId="7526"/>
    <cellStyle name="표준 67 6 4 3 2" xfId="20569"/>
    <cellStyle name="표준 67 6 4 4" xfId="10197"/>
    <cellStyle name="표준 67 6 4 4 2" xfId="18808"/>
    <cellStyle name="표준 67 6 4 5" xfId="10971"/>
    <cellStyle name="표준 67 6 4 6" xfId="22430"/>
    <cellStyle name="표준 67 6 5" xfId="6091"/>
    <cellStyle name="표준 67 6 5 2" xfId="7813"/>
    <cellStyle name="표준 67 6 5 2 2" xfId="20856"/>
    <cellStyle name="표준 67 6 5 3" xfId="10199"/>
    <cellStyle name="표준 67 6 5 3 2" xfId="19095"/>
    <cellStyle name="표준 67 6 5 4" xfId="11258"/>
    <cellStyle name="표준 67 6 5 5" xfId="22717"/>
    <cellStyle name="표준 67 6 6" xfId="6952"/>
    <cellStyle name="표준 67 6 6 2" xfId="19995"/>
    <cellStyle name="표준 67 6 6 3" xfId="18020"/>
    <cellStyle name="표준 67 6 7" xfId="10188"/>
    <cellStyle name="표준 67 6 7 2" xfId="18235"/>
    <cellStyle name="표준 67 6 8" xfId="10397"/>
    <cellStyle name="표준 67 6 9" xfId="21856"/>
    <cellStyle name="표준 67 7" xfId="4348"/>
    <cellStyle name="표준 67 7 2" xfId="4456"/>
    <cellStyle name="표준 67 7 2 2" xfId="5608"/>
    <cellStyle name="표준 67 7 2 2 2" xfId="6470"/>
    <cellStyle name="표준 67 7 2 2 2 2" xfId="8192"/>
    <cellStyle name="표준 67 7 2 2 2 2 2" xfId="21235"/>
    <cellStyle name="표준 67 7 2 2 2 3" xfId="10203"/>
    <cellStyle name="표준 67 7 2 2 2 3 2" xfId="19474"/>
    <cellStyle name="표준 67 7 2 2 2 4" xfId="11637"/>
    <cellStyle name="표준 67 7 2 2 2 5" xfId="23096"/>
    <cellStyle name="표준 67 7 2 2 3" xfId="7331"/>
    <cellStyle name="표준 67 7 2 2 3 2" xfId="20374"/>
    <cellStyle name="표준 67 7 2 2 4" xfId="10202"/>
    <cellStyle name="표준 67 7 2 2 4 2" xfId="18613"/>
    <cellStyle name="표준 67 7 2 2 5" xfId="10776"/>
    <cellStyle name="표준 67 7 2 2 6" xfId="22235"/>
    <cellStyle name="표준 67 7 2 3" xfId="5896"/>
    <cellStyle name="표준 67 7 2 3 2" xfId="6757"/>
    <cellStyle name="표준 67 7 2 3 2 2" xfId="8479"/>
    <cellStyle name="표준 67 7 2 3 2 2 2" xfId="21522"/>
    <cellStyle name="표준 67 7 2 3 2 3" xfId="10205"/>
    <cellStyle name="표준 67 7 2 3 2 3 2" xfId="19761"/>
    <cellStyle name="표준 67 7 2 3 2 4" xfId="11924"/>
    <cellStyle name="표준 67 7 2 3 2 5" xfId="23383"/>
    <cellStyle name="표준 67 7 2 3 3" xfId="7618"/>
    <cellStyle name="표준 67 7 2 3 3 2" xfId="20661"/>
    <cellStyle name="표준 67 7 2 3 4" xfId="10204"/>
    <cellStyle name="표준 67 7 2 3 4 2" xfId="18900"/>
    <cellStyle name="표준 67 7 2 3 5" xfId="11063"/>
    <cellStyle name="표준 67 7 2 3 6" xfId="22522"/>
    <cellStyle name="표준 67 7 2 4" xfId="6183"/>
    <cellStyle name="표준 67 7 2 4 2" xfId="7905"/>
    <cellStyle name="표준 67 7 2 4 2 2" xfId="20948"/>
    <cellStyle name="표준 67 7 2 4 3" xfId="10206"/>
    <cellStyle name="표준 67 7 2 4 3 2" xfId="19187"/>
    <cellStyle name="표준 67 7 2 4 4" xfId="11350"/>
    <cellStyle name="표준 67 7 2 4 5" xfId="22809"/>
    <cellStyle name="표준 67 7 2 5" xfId="7044"/>
    <cellStyle name="표준 67 7 2 5 2" xfId="20087"/>
    <cellStyle name="표준 67 7 2 6" xfId="10201"/>
    <cellStyle name="표준 67 7 2 6 2" xfId="18326"/>
    <cellStyle name="표준 67 7 2 7" xfId="10489"/>
    <cellStyle name="표준 67 7 2 8" xfId="21948"/>
    <cellStyle name="표준 67 7 3" xfId="5500"/>
    <cellStyle name="표준 67 7 3 2" xfId="6362"/>
    <cellStyle name="표준 67 7 3 2 2" xfId="8084"/>
    <cellStyle name="표준 67 7 3 2 2 2" xfId="21127"/>
    <cellStyle name="표준 67 7 3 2 2 3" xfId="18021"/>
    <cellStyle name="표준 67 7 3 2 3" xfId="10208"/>
    <cellStyle name="표준 67 7 3 2 3 2" xfId="19366"/>
    <cellStyle name="표준 67 7 3 2 4" xfId="11529"/>
    <cellStyle name="표준 67 7 3 2 5" xfId="22988"/>
    <cellStyle name="표준 67 7 3 3" xfId="7223"/>
    <cellStyle name="표준 67 7 3 3 2" xfId="20266"/>
    <cellStyle name="표준 67 7 3 3 3" xfId="18022"/>
    <cellStyle name="표준 67 7 3 4" xfId="10207"/>
    <cellStyle name="표준 67 7 3 4 2" xfId="18505"/>
    <cellStyle name="표준 67 7 3 5" xfId="10668"/>
    <cellStyle name="표준 67 7 3 6" xfId="22127"/>
    <cellStyle name="표준 67 7 4" xfId="5788"/>
    <cellStyle name="표준 67 7 4 2" xfId="6649"/>
    <cellStyle name="표준 67 7 4 2 2" xfId="8371"/>
    <cellStyle name="표준 67 7 4 2 2 2" xfId="21414"/>
    <cellStyle name="표준 67 7 4 2 3" xfId="10210"/>
    <cellStyle name="표준 67 7 4 2 3 2" xfId="19653"/>
    <cellStyle name="표준 67 7 4 2 4" xfId="11816"/>
    <cellStyle name="표준 67 7 4 2 5" xfId="23275"/>
    <cellStyle name="표준 67 7 4 3" xfId="7510"/>
    <cellStyle name="표준 67 7 4 3 2" xfId="20553"/>
    <cellStyle name="표준 67 7 4 4" xfId="10209"/>
    <cellStyle name="표준 67 7 4 4 2" xfId="18792"/>
    <cellStyle name="표준 67 7 4 5" xfId="10955"/>
    <cellStyle name="표준 67 7 4 6" xfId="22414"/>
    <cellStyle name="표준 67 7 5" xfId="6075"/>
    <cellStyle name="표준 67 7 5 2" xfId="7797"/>
    <cellStyle name="표준 67 7 5 2 2" xfId="20840"/>
    <cellStyle name="표준 67 7 5 3" xfId="10211"/>
    <cellStyle name="표준 67 7 5 3 2" xfId="19079"/>
    <cellStyle name="표준 67 7 5 4" xfId="11242"/>
    <cellStyle name="표준 67 7 5 5" xfId="22701"/>
    <cellStyle name="표준 67 7 6" xfId="6936"/>
    <cellStyle name="표준 67 7 6 2" xfId="19979"/>
    <cellStyle name="표준 67 7 6 3" xfId="18023"/>
    <cellStyle name="표준 67 7 7" xfId="10200"/>
    <cellStyle name="표준 67 7 7 2" xfId="18219"/>
    <cellStyle name="표준 67 7 8" xfId="10381"/>
    <cellStyle name="표준 67 7 9" xfId="21840"/>
    <cellStyle name="표준 67 8" xfId="4358"/>
    <cellStyle name="표준 67 8 2" xfId="4466"/>
    <cellStyle name="표준 67 8 2 2" xfId="5618"/>
    <cellStyle name="표준 67 8 2 2 2" xfId="6480"/>
    <cellStyle name="표준 67 8 2 2 2 2" xfId="8202"/>
    <cellStyle name="표준 67 8 2 2 2 2 2" xfId="21245"/>
    <cellStyle name="표준 67 8 2 2 2 3" xfId="10215"/>
    <cellStyle name="표준 67 8 2 2 2 3 2" xfId="19484"/>
    <cellStyle name="표준 67 8 2 2 2 4" xfId="11647"/>
    <cellStyle name="표준 67 8 2 2 2 5" xfId="23106"/>
    <cellStyle name="표준 67 8 2 2 3" xfId="7341"/>
    <cellStyle name="표준 67 8 2 2 3 2" xfId="20384"/>
    <cellStyle name="표준 67 8 2 2 4" xfId="10214"/>
    <cellStyle name="표준 67 8 2 2 4 2" xfId="18623"/>
    <cellStyle name="표준 67 8 2 2 5" xfId="10786"/>
    <cellStyle name="표준 67 8 2 2 6" xfId="22245"/>
    <cellStyle name="표준 67 8 2 3" xfId="5906"/>
    <cellStyle name="표준 67 8 2 3 2" xfId="6767"/>
    <cellStyle name="표준 67 8 2 3 2 2" xfId="8489"/>
    <cellStyle name="표준 67 8 2 3 2 2 2" xfId="21532"/>
    <cellStyle name="표준 67 8 2 3 2 3" xfId="10217"/>
    <cellStyle name="표준 67 8 2 3 2 3 2" xfId="19771"/>
    <cellStyle name="표준 67 8 2 3 2 4" xfId="11934"/>
    <cellStyle name="표준 67 8 2 3 2 5" xfId="23393"/>
    <cellStyle name="표준 67 8 2 3 3" xfId="7628"/>
    <cellStyle name="표준 67 8 2 3 3 2" xfId="20671"/>
    <cellStyle name="표준 67 8 2 3 4" xfId="10216"/>
    <cellStyle name="표준 67 8 2 3 4 2" xfId="18910"/>
    <cellStyle name="표준 67 8 2 3 5" xfId="11073"/>
    <cellStyle name="표준 67 8 2 3 6" xfId="22532"/>
    <cellStyle name="표준 67 8 2 4" xfId="6193"/>
    <cellStyle name="표준 67 8 2 4 2" xfId="7915"/>
    <cellStyle name="표준 67 8 2 4 2 2" xfId="20958"/>
    <cellStyle name="표준 67 8 2 4 3" xfId="10218"/>
    <cellStyle name="표준 67 8 2 4 3 2" xfId="19197"/>
    <cellStyle name="표준 67 8 2 4 4" xfId="11360"/>
    <cellStyle name="표준 67 8 2 4 5" xfId="22819"/>
    <cellStyle name="표준 67 8 2 5" xfId="7054"/>
    <cellStyle name="표준 67 8 2 5 2" xfId="20097"/>
    <cellStyle name="표준 67 8 2 6" xfId="10213"/>
    <cellStyle name="표준 67 8 2 6 2" xfId="18336"/>
    <cellStyle name="표준 67 8 2 7" xfId="10499"/>
    <cellStyle name="표준 67 8 2 8" xfId="21958"/>
    <cellStyle name="표준 67 8 3" xfId="5510"/>
    <cellStyle name="표준 67 8 3 2" xfId="6372"/>
    <cellStyle name="표준 67 8 3 2 2" xfId="8094"/>
    <cellStyle name="표준 67 8 3 2 2 2" xfId="21137"/>
    <cellStyle name="표준 67 8 3 2 2 3" xfId="18024"/>
    <cellStyle name="표준 67 8 3 2 3" xfId="10220"/>
    <cellStyle name="표준 67 8 3 2 3 2" xfId="19376"/>
    <cellStyle name="표준 67 8 3 2 4" xfId="11539"/>
    <cellStyle name="표준 67 8 3 2 5" xfId="22998"/>
    <cellStyle name="표준 67 8 3 3" xfId="7233"/>
    <cellStyle name="표준 67 8 3 3 2" xfId="20276"/>
    <cellStyle name="표준 67 8 3 3 3" xfId="18025"/>
    <cellStyle name="표준 67 8 3 4" xfId="10219"/>
    <cellStyle name="표준 67 8 3 4 2" xfId="18515"/>
    <cellStyle name="표준 67 8 3 5" xfId="10678"/>
    <cellStyle name="표준 67 8 3 6" xfId="22137"/>
    <cellStyle name="표준 67 8 4" xfId="5798"/>
    <cellStyle name="표준 67 8 4 2" xfId="6659"/>
    <cellStyle name="표준 67 8 4 2 2" xfId="8381"/>
    <cellStyle name="표준 67 8 4 2 2 2" xfId="21424"/>
    <cellStyle name="표준 67 8 4 2 3" xfId="10222"/>
    <cellStyle name="표준 67 8 4 2 3 2" xfId="19663"/>
    <cellStyle name="표준 67 8 4 2 4" xfId="11826"/>
    <cellStyle name="표준 67 8 4 2 5" xfId="23285"/>
    <cellStyle name="표준 67 8 4 3" xfId="7520"/>
    <cellStyle name="표준 67 8 4 3 2" xfId="20563"/>
    <cellStyle name="표준 67 8 4 4" xfId="10221"/>
    <cellStyle name="표준 67 8 4 4 2" xfId="18802"/>
    <cellStyle name="표준 67 8 4 5" xfId="10965"/>
    <cellStyle name="표준 67 8 4 6" xfId="22424"/>
    <cellStyle name="표준 67 8 5" xfId="6085"/>
    <cellStyle name="표준 67 8 5 2" xfId="7807"/>
    <cellStyle name="표준 67 8 5 2 2" xfId="20850"/>
    <cellStyle name="표준 67 8 5 3" xfId="10223"/>
    <cellStyle name="표준 67 8 5 3 2" xfId="19089"/>
    <cellStyle name="표준 67 8 5 4" xfId="11252"/>
    <cellStyle name="표준 67 8 5 5" xfId="22711"/>
    <cellStyle name="표준 67 8 6" xfId="6946"/>
    <cellStyle name="표준 67 8 6 2" xfId="19989"/>
    <cellStyle name="표준 67 8 6 3" xfId="18026"/>
    <cellStyle name="표준 67 8 7" xfId="10212"/>
    <cellStyle name="표준 67 8 7 2" xfId="18229"/>
    <cellStyle name="표준 67 8 8" xfId="10391"/>
    <cellStyle name="표준 67 8 9" xfId="21850"/>
    <cellStyle name="표준 67 9" xfId="4381"/>
    <cellStyle name="표준 67 9 2" xfId="4489"/>
    <cellStyle name="표준 67 9 2 2" xfId="5641"/>
    <cellStyle name="표준 67 9 2 2 2" xfId="6503"/>
    <cellStyle name="표준 67 9 2 2 2 2" xfId="8225"/>
    <cellStyle name="표준 67 9 2 2 2 2 2" xfId="21268"/>
    <cellStyle name="표준 67 9 2 2 2 3" xfId="10227"/>
    <cellStyle name="표준 67 9 2 2 2 3 2" xfId="19507"/>
    <cellStyle name="표준 67 9 2 2 2 4" xfId="11670"/>
    <cellStyle name="표준 67 9 2 2 2 5" xfId="23129"/>
    <cellStyle name="표준 67 9 2 2 3" xfId="7364"/>
    <cellStyle name="표준 67 9 2 2 3 2" xfId="20407"/>
    <cellStyle name="표준 67 9 2 2 4" xfId="10226"/>
    <cellStyle name="표준 67 9 2 2 4 2" xfId="18646"/>
    <cellStyle name="표준 67 9 2 2 5" xfId="10809"/>
    <cellStyle name="표준 67 9 2 2 6" xfId="22268"/>
    <cellStyle name="표준 67 9 2 3" xfId="5929"/>
    <cellStyle name="표준 67 9 2 3 2" xfId="6790"/>
    <cellStyle name="표준 67 9 2 3 2 2" xfId="8512"/>
    <cellStyle name="표준 67 9 2 3 2 2 2" xfId="21555"/>
    <cellStyle name="표준 67 9 2 3 2 3" xfId="10229"/>
    <cellStyle name="표준 67 9 2 3 2 3 2" xfId="19794"/>
    <cellStyle name="표준 67 9 2 3 2 4" xfId="11957"/>
    <cellStyle name="표준 67 9 2 3 2 5" xfId="23416"/>
    <cellStyle name="표준 67 9 2 3 3" xfId="7651"/>
    <cellStyle name="표준 67 9 2 3 3 2" xfId="20694"/>
    <cellStyle name="표준 67 9 2 3 4" xfId="10228"/>
    <cellStyle name="표준 67 9 2 3 4 2" xfId="18933"/>
    <cellStyle name="표준 67 9 2 3 5" xfId="11096"/>
    <cellStyle name="표준 67 9 2 3 6" xfId="22555"/>
    <cellStyle name="표준 67 9 2 4" xfId="6216"/>
    <cellStyle name="표준 67 9 2 4 2" xfId="7938"/>
    <cellStyle name="표준 67 9 2 4 2 2" xfId="20981"/>
    <cellStyle name="표준 67 9 2 4 3" xfId="10230"/>
    <cellStyle name="표준 67 9 2 4 3 2" xfId="19220"/>
    <cellStyle name="표준 67 9 2 4 4" xfId="11383"/>
    <cellStyle name="표준 67 9 2 4 5" xfId="22842"/>
    <cellStyle name="표준 67 9 2 5" xfId="7077"/>
    <cellStyle name="표준 67 9 2 5 2" xfId="20120"/>
    <cellStyle name="표준 67 9 2 6" xfId="10225"/>
    <cellStyle name="표준 67 9 2 6 2" xfId="18359"/>
    <cellStyle name="표준 67 9 2 7" xfId="10522"/>
    <cellStyle name="표준 67 9 2 8" xfId="21981"/>
    <cellStyle name="표준 67 9 3" xfId="5533"/>
    <cellStyle name="표준 67 9 3 2" xfId="6395"/>
    <cellStyle name="표준 67 9 3 2 2" xfId="8117"/>
    <cellStyle name="표준 67 9 3 2 2 2" xfId="21160"/>
    <cellStyle name="표준 67 9 3 2 2 3" xfId="18027"/>
    <cellStyle name="표준 67 9 3 2 3" xfId="10232"/>
    <cellStyle name="표준 67 9 3 2 3 2" xfId="19399"/>
    <cellStyle name="표준 67 9 3 2 4" xfId="11562"/>
    <cellStyle name="표준 67 9 3 2 5" xfId="23021"/>
    <cellStyle name="표준 67 9 3 3" xfId="7256"/>
    <cellStyle name="표준 67 9 3 3 2" xfId="20299"/>
    <cellStyle name="표준 67 9 3 3 3" xfId="18028"/>
    <cellStyle name="표준 67 9 3 4" xfId="10231"/>
    <cellStyle name="표준 67 9 3 4 2" xfId="18538"/>
    <cellStyle name="표준 67 9 3 5" xfId="10701"/>
    <cellStyle name="표준 67 9 3 6" xfId="22160"/>
    <cellStyle name="표준 67 9 4" xfId="5821"/>
    <cellStyle name="표준 67 9 4 2" xfId="6682"/>
    <cellStyle name="표준 67 9 4 2 2" xfId="8404"/>
    <cellStyle name="표준 67 9 4 2 2 2" xfId="21447"/>
    <cellStyle name="표준 67 9 4 2 3" xfId="10234"/>
    <cellStyle name="표준 67 9 4 2 3 2" xfId="19686"/>
    <cellStyle name="표준 67 9 4 2 4" xfId="11849"/>
    <cellStyle name="표준 67 9 4 2 5" xfId="23308"/>
    <cellStyle name="표준 67 9 4 3" xfId="7543"/>
    <cellStyle name="표준 67 9 4 3 2" xfId="20586"/>
    <cellStyle name="표준 67 9 4 4" xfId="10233"/>
    <cellStyle name="표준 67 9 4 4 2" xfId="18825"/>
    <cellStyle name="표준 67 9 4 5" xfId="10988"/>
    <cellStyle name="표준 67 9 4 6" xfId="22447"/>
    <cellStyle name="표준 67 9 5" xfId="6108"/>
    <cellStyle name="표준 67 9 5 2" xfId="7830"/>
    <cellStyle name="표준 67 9 5 2 2" xfId="20873"/>
    <cellStyle name="표준 67 9 5 3" xfId="10235"/>
    <cellStyle name="표준 67 9 5 3 2" xfId="19112"/>
    <cellStyle name="표준 67 9 5 4" xfId="11275"/>
    <cellStyle name="표준 67 9 5 5" xfId="22734"/>
    <cellStyle name="표준 67 9 6" xfId="6969"/>
    <cellStyle name="표준 67 9 6 2" xfId="20012"/>
    <cellStyle name="표준 67 9 6 3" xfId="18029"/>
    <cellStyle name="표준 67 9 7" xfId="10224"/>
    <cellStyle name="표준 67 9 7 2" xfId="18252"/>
    <cellStyle name="표준 67 9 8" xfId="10414"/>
    <cellStyle name="표준 67 9 9" xfId="21873"/>
    <cellStyle name="표준 68" xfId="3145"/>
    <cellStyle name="표준 68 2" xfId="4411"/>
    <cellStyle name="표준 68 2 2" xfId="5563"/>
    <cellStyle name="표준 68 2 2 2" xfId="6425"/>
    <cellStyle name="표준 68 2 2 2 2" xfId="8147"/>
    <cellStyle name="표준 68 2 2 2 2 2" xfId="21190"/>
    <cellStyle name="표준 68 2 2 2 3" xfId="10239"/>
    <cellStyle name="표준 68 2 2 2 3 2" xfId="19429"/>
    <cellStyle name="표준 68 2 2 2 4" xfId="11592"/>
    <cellStyle name="표준 68 2 2 2 5" xfId="23051"/>
    <cellStyle name="표준 68 2 2 3" xfId="7286"/>
    <cellStyle name="표준 68 2 2 3 2" xfId="20329"/>
    <cellStyle name="표준 68 2 2 4" xfId="10238"/>
    <cellStyle name="표준 68 2 2 4 2" xfId="18568"/>
    <cellStyle name="표준 68 2 2 5" xfId="10731"/>
    <cellStyle name="표준 68 2 2 6" xfId="22190"/>
    <cellStyle name="표준 68 2 3" xfId="5851"/>
    <cellStyle name="표준 68 2 3 2" xfId="6712"/>
    <cellStyle name="표준 68 2 3 2 2" xfId="8434"/>
    <cellStyle name="표준 68 2 3 2 2 2" xfId="21477"/>
    <cellStyle name="표준 68 2 3 2 3" xfId="10241"/>
    <cellStyle name="표준 68 2 3 2 3 2" xfId="19716"/>
    <cellStyle name="표준 68 2 3 2 4" xfId="11879"/>
    <cellStyle name="표준 68 2 3 2 5" xfId="23338"/>
    <cellStyle name="표준 68 2 3 3" xfId="7573"/>
    <cellStyle name="표준 68 2 3 3 2" xfId="20616"/>
    <cellStyle name="표준 68 2 3 4" xfId="10240"/>
    <cellStyle name="표준 68 2 3 4 2" xfId="18855"/>
    <cellStyle name="표준 68 2 3 5" xfId="11018"/>
    <cellStyle name="표준 68 2 3 6" xfId="22477"/>
    <cellStyle name="표준 68 2 4" xfId="6138"/>
    <cellStyle name="표준 68 2 4 2" xfId="7860"/>
    <cellStyle name="표준 68 2 4 2 2" xfId="20903"/>
    <cellStyle name="표준 68 2 4 3" xfId="10242"/>
    <cellStyle name="표준 68 2 4 3 2" xfId="19142"/>
    <cellStyle name="표준 68 2 4 4" xfId="11305"/>
    <cellStyle name="표준 68 2 4 5" xfId="22764"/>
    <cellStyle name="표준 68 2 5" xfId="6999"/>
    <cellStyle name="표준 68 2 5 2" xfId="20042"/>
    <cellStyle name="표준 68 2 6" xfId="10237"/>
    <cellStyle name="표준 68 2 6 2" xfId="18281"/>
    <cellStyle name="표준 68 2 7" xfId="10444"/>
    <cellStyle name="표준 68 2 8" xfId="21903"/>
    <cellStyle name="표준 68 3" xfId="5455"/>
    <cellStyle name="표준 68 3 2" xfId="6317"/>
    <cellStyle name="표준 68 3 2 2" xfId="8039"/>
    <cellStyle name="표준 68 3 2 2 2" xfId="21082"/>
    <cellStyle name="표준 68 3 2 2 3" xfId="18030"/>
    <cellStyle name="표준 68 3 2 3" xfId="10244"/>
    <cellStyle name="표준 68 3 2 3 2" xfId="19321"/>
    <cellStyle name="표준 68 3 2 4" xfId="11484"/>
    <cellStyle name="표준 68 3 2 5" xfId="22943"/>
    <cellStyle name="표준 68 3 3" xfId="7178"/>
    <cellStyle name="표준 68 3 3 2" xfId="20221"/>
    <cellStyle name="표준 68 3 3 3" xfId="18031"/>
    <cellStyle name="표준 68 3 4" xfId="10243"/>
    <cellStyle name="표준 68 3 4 2" xfId="18460"/>
    <cellStyle name="표준 68 3 5" xfId="10623"/>
    <cellStyle name="표준 68 3 6" xfId="22082"/>
    <cellStyle name="표준 68 4" xfId="5743"/>
    <cellStyle name="표준 68 4 2" xfId="6604"/>
    <cellStyle name="표준 68 4 2 2" xfId="8326"/>
    <cellStyle name="표준 68 4 2 2 2" xfId="21369"/>
    <cellStyle name="표준 68 4 2 3" xfId="10246"/>
    <cellStyle name="표준 68 4 2 3 2" xfId="19608"/>
    <cellStyle name="표준 68 4 2 4" xfId="11771"/>
    <cellStyle name="표준 68 4 2 5" xfId="23230"/>
    <cellStyle name="표준 68 4 3" xfId="7465"/>
    <cellStyle name="표준 68 4 3 2" xfId="20508"/>
    <cellStyle name="표준 68 4 4" xfId="10245"/>
    <cellStyle name="표준 68 4 4 2" xfId="18747"/>
    <cellStyle name="표준 68 4 5" xfId="10910"/>
    <cellStyle name="표준 68 4 6" xfId="22369"/>
    <cellStyle name="표준 68 5" xfId="6030"/>
    <cellStyle name="표준 68 5 2" xfId="7752"/>
    <cellStyle name="표준 68 5 2 2" xfId="20795"/>
    <cellStyle name="표준 68 5 3" xfId="10247"/>
    <cellStyle name="표준 68 5 3 2" xfId="19034"/>
    <cellStyle name="표준 68 5 4" xfId="11197"/>
    <cellStyle name="표준 68 5 5" xfId="22656"/>
    <cellStyle name="표준 68 6" xfId="6891"/>
    <cellStyle name="표준 68 6 2" xfId="19932"/>
    <cellStyle name="표준 68 6 3" xfId="18032"/>
    <cellStyle name="표준 68 7" xfId="10236"/>
    <cellStyle name="표준 68 7 2" xfId="18175"/>
    <cellStyle name="표준 68 8" xfId="10336"/>
    <cellStyle name="표준 68 9" xfId="21795"/>
    <cellStyle name="표준 69" xfId="4290"/>
    <cellStyle name="표준 69 2" xfId="4420"/>
    <cellStyle name="표준 69 2 2" xfId="5572"/>
    <cellStyle name="표준 69 2 2 2" xfId="6434"/>
    <cellStyle name="표준 69 2 2 2 2" xfId="8156"/>
    <cellStyle name="표준 69 2 2 2 2 2" xfId="21199"/>
    <cellStyle name="표준 69 2 2 2 3" xfId="10251"/>
    <cellStyle name="표준 69 2 2 2 3 2" xfId="19438"/>
    <cellStyle name="표준 69 2 2 2 4" xfId="11601"/>
    <cellStyle name="표준 69 2 2 2 5" xfId="23060"/>
    <cellStyle name="표준 69 2 2 3" xfId="7295"/>
    <cellStyle name="표준 69 2 2 3 2" xfId="20338"/>
    <cellStyle name="표준 69 2 2 4" xfId="10250"/>
    <cellStyle name="표준 69 2 2 4 2" xfId="18577"/>
    <cellStyle name="표준 69 2 2 5" xfId="10740"/>
    <cellStyle name="표준 69 2 2 6" xfId="22199"/>
    <cellStyle name="표준 69 2 3" xfId="5860"/>
    <cellStyle name="표준 69 2 3 2" xfId="6721"/>
    <cellStyle name="표준 69 2 3 2 2" xfId="8443"/>
    <cellStyle name="표준 69 2 3 2 2 2" xfId="21486"/>
    <cellStyle name="표준 69 2 3 2 3" xfId="10253"/>
    <cellStyle name="표준 69 2 3 2 3 2" xfId="19725"/>
    <cellStyle name="표준 69 2 3 2 4" xfId="11888"/>
    <cellStyle name="표준 69 2 3 2 5" xfId="23347"/>
    <cellStyle name="표준 69 2 3 3" xfId="7582"/>
    <cellStyle name="표준 69 2 3 3 2" xfId="20625"/>
    <cellStyle name="표준 69 2 3 4" xfId="10252"/>
    <cellStyle name="표준 69 2 3 4 2" xfId="18864"/>
    <cellStyle name="표준 69 2 3 5" xfId="11027"/>
    <cellStyle name="표준 69 2 3 6" xfId="22486"/>
    <cellStyle name="표준 69 2 4" xfId="6147"/>
    <cellStyle name="표준 69 2 4 2" xfId="7869"/>
    <cellStyle name="표준 69 2 4 2 2" xfId="20912"/>
    <cellStyle name="표준 69 2 4 3" xfId="10254"/>
    <cellStyle name="표준 69 2 4 3 2" xfId="19151"/>
    <cellStyle name="표준 69 2 4 4" xfId="11314"/>
    <cellStyle name="표준 69 2 4 5" xfId="22773"/>
    <cellStyle name="표준 69 2 5" xfId="7008"/>
    <cellStyle name="표준 69 2 5 2" xfId="20051"/>
    <cellStyle name="표준 69 2 6" xfId="10249"/>
    <cellStyle name="표준 69 2 6 2" xfId="18290"/>
    <cellStyle name="표준 69 2 7" xfId="10453"/>
    <cellStyle name="표준 69 2 8" xfId="21912"/>
    <cellStyle name="표준 69 3" xfId="5464"/>
    <cellStyle name="표준 69 3 2" xfId="6326"/>
    <cellStyle name="표준 69 3 2 2" xfId="8048"/>
    <cellStyle name="표준 69 3 2 2 2" xfId="21091"/>
    <cellStyle name="표준 69 3 2 2 3" xfId="18033"/>
    <cellStyle name="표준 69 3 2 3" xfId="10256"/>
    <cellStyle name="표준 69 3 2 3 2" xfId="19330"/>
    <cellStyle name="표준 69 3 2 4" xfId="11493"/>
    <cellStyle name="표준 69 3 2 5" xfId="22952"/>
    <cellStyle name="표준 69 3 3" xfId="7187"/>
    <cellStyle name="표준 69 3 3 2" xfId="20230"/>
    <cellStyle name="표준 69 3 3 3" xfId="18034"/>
    <cellStyle name="표준 69 3 4" xfId="10255"/>
    <cellStyle name="표준 69 3 4 2" xfId="18469"/>
    <cellStyle name="표준 69 3 5" xfId="10632"/>
    <cellStyle name="표준 69 3 6" xfId="22091"/>
    <cellStyle name="표준 69 4" xfId="5752"/>
    <cellStyle name="표준 69 4 2" xfId="6613"/>
    <cellStyle name="표준 69 4 2 2" xfId="8335"/>
    <cellStyle name="표준 69 4 2 2 2" xfId="21378"/>
    <cellStyle name="표준 69 4 2 3" xfId="10258"/>
    <cellStyle name="표준 69 4 2 3 2" xfId="19617"/>
    <cellStyle name="표준 69 4 2 4" xfId="11780"/>
    <cellStyle name="표준 69 4 2 5" xfId="23239"/>
    <cellStyle name="표준 69 4 3" xfId="7474"/>
    <cellStyle name="표준 69 4 3 2" xfId="20517"/>
    <cellStyle name="표준 69 4 4" xfId="10257"/>
    <cellStyle name="표준 69 4 4 2" xfId="18756"/>
    <cellStyle name="표준 69 4 5" xfId="10919"/>
    <cellStyle name="표준 69 4 6" xfId="22378"/>
    <cellStyle name="표준 69 5" xfId="6039"/>
    <cellStyle name="표준 69 5 2" xfId="7761"/>
    <cellStyle name="표준 69 5 2 2" xfId="20804"/>
    <cellStyle name="표준 69 5 3" xfId="10259"/>
    <cellStyle name="표준 69 5 3 2" xfId="19043"/>
    <cellStyle name="표준 69 5 4" xfId="11206"/>
    <cellStyle name="표준 69 5 5" xfId="22665"/>
    <cellStyle name="표준 69 6" xfId="6900"/>
    <cellStyle name="표준 69 6 2" xfId="19943"/>
    <cellStyle name="표준 69 6 3" xfId="18035"/>
    <cellStyle name="표준 69 7" xfId="10248"/>
    <cellStyle name="표준 69 7 2" xfId="18184"/>
    <cellStyle name="표준 69 8" xfId="10345"/>
    <cellStyle name="표준 69 9" xfId="21804"/>
    <cellStyle name="표준 7" xfId="870"/>
    <cellStyle name="표준 7 2" xfId="871"/>
    <cellStyle name="표준 7 2 2" xfId="4254"/>
    <cellStyle name="표준 7 2 2 2" xfId="4255"/>
    <cellStyle name="표준 7 2 2 2 2" xfId="18036"/>
    <cellStyle name="표준 7 2 2 3" xfId="4256"/>
    <cellStyle name="표준 7 2 3" xfId="4257"/>
    <cellStyle name="표준 7 2 4" xfId="4253"/>
    <cellStyle name="표준 7 2 5" xfId="5366"/>
    <cellStyle name="표준 7 3" xfId="4258"/>
    <cellStyle name="표준 7 3 2" xfId="5367"/>
    <cellStyle name="표준 7 3 2 2" xfId="18037"/>
    <cellStyle name="표준 7 3 3" xfId="18038"/>
    <cellStyle name="표준 7 3 4" xfId="18039"/>
    <cellStyle name="표준 7 3 5" xfId="18040"/>
    <cellStyle name="표준 7 4" xfId="4259"/>
    <cellStyle name="표준 7 4 2" xfId="4260"/>
    <cellStyle name="표준 7 4 3" xfId="4261"/>
    <cellStyle name="표준 7 4 4" xfId="18041"/>
    <cellStyle name="표준 7 5" xfId="4262"/>
    <cellStyle name="표준 7 5 2" xfId="4263"/>
    <cellStyle name="표준 7 5 2 2" xfId="18042"/>
    <cellStyle name="표준 7 5 3" xfId="18043"/>
    <cellStyle name="표준 7 5 3 2" xfId="18044"/>
    <cellStyle name="표준 7 6" xfId="5368"/>
    <cellStyle name="표준 7 6 2" xfId="18045"/>
    <cellStyle name="표준 7 7" xfId="18046"/>
    <cellStyle name="표준 7_009_유통금융보험및기타서비스" xfId="4264"/>
    <cellStyle name="표준 70" xfId="4292"/>
    <cellStyle name="표준 70 11" xfId="23489"/>
    <cellStyle name="표준 70 11 2" xfId="23491"/>
    <cellStyle name="표준 70 11 2 2" xfId="23495"/>
    <cellStyle name="표준 70 11 2 3" xfId="23497"/>
    <cellStyle name="표준 70 2" xfId="4422"/>
    <cellStyle name="표준 70 2 10" xfId="23490"/>
    <cellStyle name="표준 70 2 10 2" xfId="23492"/>
    <cellStyle name="표준 70 2 10 2 2" xfId="23496"/>
    <cellStyle name="표준 70 2 10 2 3" xfId="23498"/>
    <cellStyle name="표준 70 2 2" xfId="5574"/>
    <cellStyle name="표준 70 2 2 2" xfId="6436"/>
    <cellStyle name="표준 70 2 2 2 2" xfId="8158"/>
    <cellStyle name="표준 70 2 2 2 2 2" xfId="21201"/>
    <cellStyle name="표준 70 2 2 2 3" xfId="10263"/>
    <cellStyle name="표준 70 2 2 2 3 2" xfId="19440"/>
    <cellStyle name="표준 70 2 2 2 4" xfId="11603"/>
    <cellStyle name="표준 70 2 2 2 5" xfId="23062"/>
    <cellStyle name="표준 70 2 2 3" xfId="7297"/>
    <cellStyle name="표준 70 2 2 3 2" xfId="20340"/>
    <cellStyle name="표준 70 2 2 4" xfId="10262"/>
    <cellStyle name="표준 70 2 2 4 2" xfId="18579"/>
    <cellStyle name="표준 70 2 2 5" xfId="10742"/>
    <cellStyle name="표준 70 2 2 6" xfId="22201"/>
    <cellStyle name="표준 70 2 3" xfId="5862"/>
    <cellStyle name="표준 70 2 3 2" xfId="6723"/>
    <cellStyle name="표준 70 2 3 2 2" xfId="8445"/>
    <cellStyle name="표준 70 2 3 2 2 2" xfId="21488"/>
    <cellStyle name="표준 70 2 3 2 3" xfId="10265"/>
    <cellStyle name="표준 70 2 3 2 3 2" xfId="19727"/>
    <cellStyle name="표준 70 2 3 2 4" xfId="11890"/>
    <cellStyle name="표준 70 2 3 2 5" xfId="23349"/>
    <cellStyle name="표준 70 2 3 3" xfId="7584"/>
    <cellStyle name="표준 70 2 3 3 2" xfId="20627"/>
    <cellStyle name="표준 70 2 3 4" xfId="10264"/>
    <cellStyle name="표준 70 2 3 4 2" xfId="18866"/>
    <cellStyle name="표준 70 2 3 5" xfId="11029"/>
    <cellStyle name="표준 70 2 3 6" xfId="22488"/>
    <cellStyle name="표준 70 2 4" xfId="6149"/>
    <cellStyle name="표준 70 2 4 2" xfId="7871"/>
    <cellStyle name="표준 70 2 4 2 2" xfId="20914"/>
    <cellStyle name="표준 70 2 4 3" xfId="10266"/>
    <cellStyle name="표준 70 2 4 3 2" xfId="19153"/>
    <cellStyle name="표준 70 2 4 4" xfId="11316"/>
    <cellStyle name="표준 70 2 4 5" xfId="22775"/>
    <cellStyle name="표준 70 2 5" xfId="7010"/>
    <cellStyle name="표준 70 2 5 2" xfId="20053"/>
    <cellStyle name="표준 70 2 6" xfId="10261"/>
    <cellStyle name="표준 70 2 6 2" xfId="18292"/>
    <cellStyle name="표준 70 2 7" xfId="10455"/>
    <cellStyle name="표준 70 2 8" xfId="21914"/>
    <cellStyle name="표준 70 3" xfId="5466"/>
    <cellStyle name="표준 70 3 2" xfId="6328"/>
    <cellStyle name="표준 70 3 2 2" xfId="8050"/>
    <cellStyle name="표준 70 3 2 2 2" xfId="21093"/>
    <cellStyle name="표준 70 3 2 2 3" xfId="18047"/>
    <cellStyle name="표준 70 3 2 3" xfId="10268"/>
    <cellStyle name="표준 70 3 2 3 2" xfId="19332"/>
    <cellStyle name="표준 70 3 2 4" xfId="11495"/>
    <cellStyle name="표준 70 3 2 5" xfId="22954"/>
    <cellStyle name="표준 70 3 3" xfId="7189"/>
    <cellStyle name="표준 70 3 3 2" xfId="20232"/>
    <cellStyle name="표준 70 3 3 3" xfId="18048"/>
    <cellStyle name="표준 70 3 4" xfId="10267"/>
    <cellStyle name="표준 70 3 4 2" xfId="18471"/>
    <cellStyle name="표준 70 3 5" xfId="10634"/>
    <cellStyle name="표준 70 3 6" xfId="22093"/>
    <cellStyle name="표준 70 4" xfId="5754"/>
    <cellStyle name="표준 70 4 2" xfId="6615"/>
    <cellStyle name="표준 70 4 2 2" xfId="8337"/>
    <cellStyle name="표준 70 4 2 2 2" xfId="21380"/>
    <cellStyle name="표준 70 4 2 3" xfId="10270"/>
    <cellStyle name="표준 70 4 2 3 2" xfId="19619"/>
    <cellStyle name="표준 70 4 2 4" xfId="11782"/>
    <cellStyle name="표준 70 4 2 5" xfId="23241"/>
    <cellStyle name="표준 70 4 3" xfId="7476"/>
    <cellStyle name="표준 70 4 3 2" xfId="20519"/>
    <cellStyle name="표준 70 4 4" xfId="10269"/>
    <cellStyle name="표준 70 4 4 2" xfId="18758"/>
    <cellStyle name="표준 70 4 5" xfId="10921"/>
    <cellStyle name="표준 70 4 6" xfId="22380"/>
    <cellStyle name="표준 70 5" xfId="6041"/>
    <cellStyle name="표준 70 5 2" xfId="7763"/>
    <cellStyle name="표준 70 5 2 2" xfId="20806"/>
    <cellStyle name="표준 70 5 3" xfId="10271"/>
    <cellStyle name="표준 70 5 3 2" xfId="19045"/>
    <cellStyle name="표준 70 5 4" xfId="11208"/>
    <cellStyle name="표준 70 5 5" xfId="22667"/>
    <cellStyle name="표준 70 6" xfId="6902"/>
    <cellStyle name="표준 70 6 2" xfId="19945"/>
    <cellStyle name="표준 70 6 3" xfId="18049"/>
    <cellStyle name="표준 70 7" xfId="10260"/>
    <cellStyle name="표준 70 7 2" xfId="18186"/>
    <cellStyle name="표준 70 8" xfId="10347"/>
    <cellStyle name="표준 70 9" xfId="21806"/>
    <cellStyle name="표준 71" xfId="4265"/>
    <cellStyle name="표준 71 2" xfId="5369"/>
    <cellStyle name="표준 71 2 2" xfId="18050"/>
    <cellStyle name="표준 72" xfId="4266"/>
    <cellStyle name="표준 72 2" xfId="5370"/>
    <cellStyle name="표준 72 2 2" xfId="18051"/>
    <cellStyle name="표준 73" xfId="4293"/>
    <cellStyle name="표준 73 2" xfId="4423"/>
    <cellStyle name="표준 73 2 2" xfId="5575"/>
    <cellStyle name="표준 73 2 2 2" xfId="6437"/>
    <cellStyle name="표준 73 2 2 2 2" xfId="8159"/>
    <cellStyle name="표준 73 2 2 2 2 2" xfId="21202"/>
    <cellStyle name="표준 73 2 2 2 3" xfId="10275"/>
    <cellStyle name="표준 73 2 2 2 3 2" xfId="19441"/>
    <cellStyle name="표준 73 2 2 2 4" xfId="11604"/>
    <cellStyle name="표준 73 2 2 2 5" xfId="23063"/>
    <cellStyle name="표준 73 2 2 3" xfId="7298"/>
    <cellStyle name="표준 73 2 2 3 2" xfId="20341"/>
    <cellStyle name="표준 73 2 2 4" xfId="10274"/>
    <cellStyle name="표준 73 2 2 4 2" xfId="18580"/>
    <cellStyle name="표준 73 2 2 5" xfId="10743"/>
    <cellStyle name="표준 73 2 2 6" xfId="22202"/>
    <cellStyle name="표준 73 2 3" xfId="5863"/>
    <cellStyle name="표준 73 2 3 2" xfId="6724"/>
    <cellStyle name="표준 73 2 3 2 2" xfId="8446"/>
    <cellStyle name="표준 73 2 3 2 2 2" xfId="21489"/>
    <cellStyle name="표준 73 2 3 2 3" xfId="10277"/>
    <cellStyle name="표준 73 2 3 2 3 2" xfId="19728"/>
    <cellStyle name="표준 73 2 3 2 4" xfId="11891"/>
    <cellStyle name="표준 73 2 3 2 5" xfId="23350"/>
    <cellStyle name="표준 73 2 3 3" xfId="7585"/>
    <cellStyle name="표준 73 2 3 3 2" xfId="20628"/>
    <cellStyle name="표준 73 2 3 4" xfId="10276"/>
    <cellStyle name="표준 73 2 3 4 2" xfId="18867"/>
    <cellStyle name="표준 73 2 3 5" xfId="11030"/>
    <cellStyle name="표준 73 2 3 6" xfId="22489"/>
    <cellStyle name="표준 73 2 4" xfId="6150"/>
    <cellStyle name="표준 73 2 4 2" xfId="7872"/>
    <cellStyle name="표준 73 2 4 2 2" xfId="20915"/>
    <cellStyle name="표준 73 2 4 3" xfId="10278"/>
    <cellStyle name="표준 73 2 4 3 2" xfId="19154"/>
    <cellStyle name="표준 73 2 4 4" xfId="11317"/>
    <cellStyle name="표준 73 2 4 5" xfId="22776"/>
    <cellStyle name="표준 73 2 5" xfId="7011"/>
    <cellStyle name="표준 73 2 5 2" xfId="20054"/>
    <cellStyle name="표준 73 2 6" xfId="10273"/>
    <cellStyle name="표준 73 2 6 2" xfId="18293"/>
    <cellStyle name="표준 73 2 7" xfId="10456"/>
    <cellStyle name="표준 73 2 8" xfId="21915"/>
    <cellStyle name="표준 73 3" xfId="5467"/>
    <cellStyle name="표준 73 3 2" xfId="6329"/>
    <cellStyle name="표준 73 3 2 2" xfId="8051"/>
    <cellStyle name="표준 73 3 2 2 2" xfId="21094"/>
    <cellStyle name="표준 73 3 2 3" xfId="10280"/>
    <cellStyle name="표준 73 3 2 3 2" xfId="19333"/>
    <cellStyle name="표준 73 3 2 4" xfId="11496"/>
    <cellStyle name="표준 73 3 2 5" xfId="22955"/>
    <cellStyle name="표준 73 3 3" xfId="7190"/>
    <cellStyle name="표준 73 3 3 2" xfId="20233"/>
    <cellStyle name="표준 73 3 4" xfId="10279"/>
    <cellStyle name="표준 73 3 4 2" xfId="18472"/>
    <cellStyle name="표준 73 3 5" xfId="10635"/>
    <cellStyle name="표준 73 3 6" xfId="22094"/>
    <cellStyle name="표준 73 4" xfId="5755"/>
    <cellStyle name="표준 73 4 2" xfId="6616"/>
    <cellStyle name="표준 73 4 2 2" xfId="8338"/>
    <cellStyle name="표준 73 4 2 2 2" xfId="21381"/>
    <cellStyle name="표준 73 4 2 3" xfId="10282"/>
    <cellStyle name="표준 73 4 2 3 2" xfId="19620"/>
    <cellStyle name="표준 73 4 2 4" xfId="11783"/>
    <cellStyle name="표준 73 4 2 5" xfId="23242"/>
    <cellStyle name="표준 73 4 3" xfId="7477"/>
    <cellStyle name="표준 73 4 3 2" xfId="20520"/>
    <cellStyle name="표준 73 4 4" xfId="10281"/>
    <cellStyle name="표준 73 4 4 2" xfId="18759"/>
    <cellStyle name="표준 73 4 5" xfId="10922"/>
    <cellStyle name="표준 73 4 6" xfId="22381"/>
    <cellStyle name="표준 73 5" xfId="6042"/>
    <cellStyle name="표준 73 5 2" xfId="7764"/>
    <cellStyle name="표준 73 5 2 2" xfId="20807"/>
    <cellStyle name="표준 73 5 3" xfId="10283"/>
    <cellStyle name="표준 73 5 3 2" xfId="19046"/>
    <cellStyle name="표준 73 5 4" xfId="11209"/>
    <cellStyle name="표준 73 5 5" xfId="22668"/>
    <cellStyle name="표준 73 6" xfId="6903"/>
    <cellStyle name="표준 73 6 2" xfId="19946"/>
    <cellStyle name="표준 73 6 3" xfId="18052"/>
    <cellStyle name="표준 73 7" xfId="10272"/>
    <cellStyle name="표준 73 7 2" xfId="18187"/>
    <cellStyle name="표준 73 8" xfId="10348"/>
    <cellStyle name="표준 73 9" xfId="21807"/>
    <cellStyle name="표준 74" xfId="4312"/>
    <cellStyle name="표준 74 10" xfId="23493"/>
    <cellStyle name="표준 74 2" xfId="4424"/>
    <cellStyle name="표준 74 2 2" xfId="5576"/>
    <cellStyle name="표준 74 2 2 2" xfId="6438"/>
    <cellStyle name="표준 74 2 2 2 2" xfId="8160"/>
    <cellStyle name="표준 74 2 2 2 2 2" xfId="21203"/>
    <cellStyle name="표준 74 2 2 2 3" xfId="10287"/>
    <cellStyle name="표준 74 2 2 2 3 2" xfId="19442"/>
    <cellStyle name="표준 74 2 2 2 4" xfId="11605"/>
    <cellStyle name="표준 74 2 2 2 5" xfId="23064"/>
    <cellStyle name="표준 74 2 2 3" xfId="7299"/>
    <cellStyle name="표준 74 2 2 3 2" xfId="20342"/>
    <cellStyle name="표준 74 2 2 4" xfId="10286"/>
    <cellStyle name="표준 74 2 2 4 2" xfId="18581"/>
    <cellStyle name="표준 74 2 2 5" xfId="10744"/>
    <cellStyle name="표준 74 2 2 6" xfId="22203"/>
    <cellStyle name="표준 74 2 3" xfId="5864"/>
    <cellStyle name="표준 74 2 3 2" xfId="6725"/>
    <cellStyle name="표준 74 2 3 2 2" xfId="8447"/>
    <cellStyle name="표준 74 2 3 2 2 2" xfId="21490"/>
    <cellStyle name="표준 74 2 3 2 3" xfId="10289"/>
    <cellStyle name="표준 74 2 3 2 3 2" xfId="19729"/>
    <cellStyle name="표준 74 2 3 2 4" xfId="11892"/>
    <cellStyle name="표준 74 2 3 2 5" xfId="23351"/>
    <cellStyle name="표준 74 2 3 3" xfId="7586"/>
    <cellStyle name="표준 74 2 3 3 2" xfId="20629"/>
    <cellStyle name="표준 74 2 3 4" xfId="10288"/>
    <cellStyle name="표준 74 2 3 4 2" xfId="18868"/>
    <cellStyle name="표준 74 2 3 5" xfId="11031"/>
    <cellStyle name="표준 74 2 3 6" xfId="22490"/>
    <cellStyle name="표준 74 2 4" xfId="6151"/>
    <cellStyle name="표준 74 2 4 2" xfId="7873"/>
    <cellStyle name="표준 74 2 4 2 2" xfId="20916"/>
    <cellStyle name="표준 74 2 4 3" xfId="10290"/>
    <cellStyle name="표준 74 2 4 3 2" xfId="19155"/>
    <cellStyle name="표준 74 2 4 4" xfId="11318"/>
    <cellStyle name="표준 74 2 4 5" xfId="22777"/>
    <cellStyle name="표준 74 2 5" xfId="7012"/>
    <cellStyle name="표준 74 2 5 2" xfId="20055"/>
    <cellStyle name="표준 74 2 6" xfId="10285"/>
    <cellStyle name="표준 74 2 6 2" xfId="18294"/>
    <cellStyle name="표준 74 2 7" xfId="10457"/>
    <cellStyle name="표준 74 2 8" xfId="21916"/>
    <cellStyle name="표준 74 3" xfId="5468"/>
    <cellStyle name="표준 74 3 2" xfId="6330"/>
    <cellStyle name="표준 74 3 2 2" xfId="8052"/>
    <cellStyle name="표준 74 3 2 2 2" xfId="21095"/>
    <cellStyle name="표준 74 3 2 3" xfId="10292"/>
    <cellStyle name="표준 74 3 2 3 2" xfId="19334"/>
    <cellStyle name="표준 74 3 2 4" xfId="11497"/>
    <cellStyle name="표준 74 3 2 5" xfId="22956"/>
    <cellStyle name="표준 74 3 3" xfId="7191"/>
    <cellStyle name="표준 74 3 3 2" xfId="20234"/>
    <cellStyle name="표준 74 3 4" xfId="10291"/>
    <cellStyle name="표준 74 3 4 2" xfId="18473"/>
    <cellStyle name="표준 74 3 5" xfId="10636"/>
    <cellStyle name="표준 74 3 6" xfId="22095"/>
    <cellStyle name="표준 74 4" xfId="5756"/>
    <cellStyle name="표준 74 4 2" xfId="6617"/>
    <cellStyle name="표준 74 4 2 2" xfId="8339"/>
    <cellStyle name="표준 74 4 2 2 2" xfId="21382"/>
    <cellStyle name="표준 74 4 2 3" xfId="10294"/>
    <cellStyle name="표준 74 4 2 3 2" xfId="19621"/>
    <cellStyle name="표준 74 4 2 4" xfId="11784"/>
    <cellStyle name="표준 74 4 2 5" xfId="23243"/>
    <cellStyle name="표준 74 4 3" xfId="7478"/>
    <cellStyle name="표준 74 4 3 2" xfId="20521"/>
    <cellStyle name="표준 74 4 4" xfId="10293"/>
    <cellStyle name="표준 74 4 4 2" xfId="18760"/>
    <cellStyle name="표준 74 4 5" xfId="10923"/>
    <cellStyle name="표준 74 4 6" xfId="22382"/>
    <cellStyle name="표준 74 5" xfId="6043"/>
    <cellStyle name="표준 74 5 2" xfId="7765"/>
    <cellStyle name="표준 74 5 2 2" xfId="20808"/>
    <cellStyle name="표준 74 5 3" xfId="10295"/>
    <cellStyle name="표준 74 5 3 2" xfId="19047"/>
    <cellStyle name="표준 74 5 4" xfId="11210"/>
    <cellStyle name="표준 74 5 5" xfId="22669"/>
    <cellStyle name="표준 74 6" xfId="6904"/>
    <cellStyle name="표준 74 6 2" xfId="19947"/>
    <cellStyle name="표준 74 6 3" xfId="18053"/>
    <cellStyle name="표준 74 7" xfId="10284"/>
    <cellStyle name="표준 74 7 2" xfId="18145"/>
    <cellStyle name="표준 74 8" xfId="10349"/>
    <cellStyle name="표준 74 9" xfId="21808"/>
    <cellStyle name="표준 75" xfId="4382"/>
    <cellStyle name="표준 75 10" xfId="23494"/>
    <cellStyle name="표준 75 2" xfId="4490"/>
    <cellStyle name="표준 75 2 2" xfId="5642"/>
    <cellStyle name="표준 75 2 2 2" xfId="6504"/>
    <cellStyle name="표준 75 2 2 2 2" xfId="8226"/>
    <cellStyle name="표준 75 2 2 2 2 2" xfId="21269"/>
    <cellStyle name="표준 75 2 2 2 3" xfId="10299"/>
    <cellStyle name="표준 75 2 2 2 3 2" xfId="19508"/>
    <cellStyle name="표준 75 2 2 2 4" xfId="11671"/>
    <cellStyle name="표준 75 2 2 2 5" xfId="23130"/>
    <cellStyle name="표준 75 2 2 3" xfId="7365"/>
    <cellStyle name="표준 75 2 2 3 2" xfId="20408"/>
    <cellStyle name="표준 75 2 2 4" xfId="10298"/>
    <cellStyle name="표준 75 2 2 4 2" xfId="18647"/>
    <cellStyle name="표준 75 2 2 5" xfId="10810"/>
    <cellStyle name="표준 75 2 2 6" xfId="22269"/>
    <cellStyle name="표준 75 2 3" xfId="5930"/>
    <cellStyle name="표준 75 2 3 2" xfId="6791"/>
    <cellStyle name="표준 75 2 3 2 2" xfId="8513"/>
    <cellStyle name="표준 75 2 3 2 2 2" xfId="21556"/>
    <cellStyle name="표준 75 2 3 2 3" xfId="10301"/>
    <cellStyle name="표준 75 2 3 2 3 2" xfId="19795"/>
    <cellStyle name="표준 75 2 3 2 4" xfId="11958"/>
    <cellStyle name="표준 75 2 3 2 5" xfId="23417"/>
    <cellStyle name="표준 75 2 3 3" xfId="7652"/>
    <cellStyle name="표준 75 2 3 3 2" xfId="20695"/>
    <cellStyle name="표준 75 2 3 4" xfId="10300"/>
    <cellStyle name="표준 75 2 3 4 2" xfId="18934"/>
    <cellStyle name="표준 75 2 3 5" xfId="11097"/>
    <cellStyle name="표준 75 2 3 6" xfId="22556"/>
    <cellStyle name="표준 75 2 4" xfId="6217"/>
    <cellStyle name="표준 75 2 4 2" xfId="7939"/>
    <cellStyle name="표준 75 2 4 2 2" xfId="20982"/>
    <cellStyle name="표준 75 2 4 3" xfId="10302"/>
    <cellStyle name="표준 75 2 4 3 2" xfId="19221"/>
    <cellStyle name="표준 75 2 4 4" xfId="11384"/>
    <cellStyle name="표준 75 2 4 5" xfId="22843"/>
    <cellStyle name="표준 75 2 5" xfId="7078"/>
    <cellStyle name="표준 75 2 5 2" xfId="20121"/>
    <cellStyle name="표준 75 2 6" xfId="10297"/>
    <cellStyle name="표준 75 2 6 2" xfId="18360"/>
    <cellStyle name="표준 75 2 7" xfId="10523"/>
    <cellStyle name="표준 75 2 8" xfId="21982"/>
    <cellStyle name="표준 75 3" xfId="5534"/>
    <cellStyle name="표준 75 3 2" xfId="6396"/>
    <cellStyle name="표준 75 3 2 2" xfId="8118"/>
    <cellStyle name="표준 75 3 2 2 2" xfId="21161"/>
    <cellStyle name="표준 75 3 2 3" xfId="10304"/>
    <cellStyle name="표준 75 3 2 3 2" xfId="19400"/>
    <cellStyle name="표준 75 3 2 4" xfId="11563"/>
    <cellStyle name="표준 75 3 2 5" xfId="23022"/>
    <cellStyle name="표준 75 3 3" xfId="7257"/>
    <cellStyle name="표준 75 3 3 2" xfId="20300"/>
    <cellStyle name="표준 75 3 4" xfId="10303"/>
    <cellStyle name="표준 75 3 4 2" xfId="18539"/>
    <cellStyle name="표준 75 3 5" xfId="10702"/>
    <cellStyle name="표준 75 3 6" xfId="22161"/>
    <cellStyle name="표준 75 4" xfId="5822"/>
    <cellStyle name="표준 75 4 2" xfId="6683"/>
    <cellStyle name="표준 75 4 2 2" xfId="8405"/>
    <cellStyle name="표준 75 4 2 2 2" xfId="21448"/>
    <cellStyle name="표준 75 4 2 3" xfId="10306"/>
    <cellStyle name="표준 75 4 2 3 2" xfId="19687"/>
    <cellStyle name="표준 75 4 2 4" xfId="11850"/>
    <cellStyle name="표준 75 4 2 5" xfId="23309"/>
    <cellStyle name="표준 75 4 3" xfId="7544"/>
    <cellStyle name="표준 75 4 3 2" xfId="20587"/>
    <cellStyle name="표준 75 4 4" xfId="10305"/>
    <cellStyle name="표준 75 4 4 2" xfId="18826"/>
    <cellStyle name="표준 75 4 5" xfId="10989"/>
    <cellStyle name="표준 75 4 6" xfId="22448"/>
    <cellStyle name="표준 75 5" xfId="6109"/>
    <cellStyle name="표준 75 5 2" xfId="7831"/>
    <cellStyle name="표준 75 5 2 2" xfId="20874"/>
    <cellStyle name="표준 75 5 3" xfId="10307"/>
    <cellStyle name="표준 75 5 3 2" xfId="19113"/>
    <cellStyle name="표준 75 5 4" xfId="11276"/>
    <cellStyle name="표준 75 5 5" xfId="22735"/>
    <cellStyle name="표준 75 6" xfId="6970"/>
    <cellStyle name="표준 75 6 2" xfId="20013"/>
    <cellStyle name="표준 75 6 3" xfId="18054"/>
    <cellStyle name="표준 75 7" xfId="10296"/>
    <cellStyle name="표준 75 7 2" xfId="18146"/>
    <cellStyle name="표준 75 8" xfId="10415"/>
    <cellStyle name="표준 75 9" xfId="21874"/>
    <cellStyle name="표준 76" xfId="5371"/>
    <cellStyle name="표준 76 2" xfId="18055"/>
    <cellStyle name="표준 76 2 2" xfId="18056"/>
    <cellStyle name="표준 76 3" xfId="18057"/>
    <cellStyle name="표준 76 3 2" xfId="18058"/>
    <cellStyle name="표준 76 4" xfId="18059"/>
    <cellStyle name="표준 76 5" xfId="18060"/>
    <cellStyle name="표준 76 6" xfId="18061"/>
    <cellStyle name="표준 77" xfId="5372"/>
    <cellStyle name="표준 77 2" xfId="5373"/>
    <cellStyle name="표준 77 2 2" xfId="18062"/>
    <cellStyle name="표준 77 3" xfId="18063"/>
    <cellStyle name="표준 77 3 2" xfId="18064"/>
    <cellStyle name="표준 77 4" xfId="18065"/>
    <cellStyle name="표준 77 5" xfId="18066"/>
    <cellStyle name="표준 77 6" xfId="18067"/>
    <cellStyle name="표준 78" xfId="5374"/>
    <cellStyle name="표준 78 2" xfId="5375"/>
    <cellStyle name="표준 78 2 2" xfId="18068"/>
    <cellStyle name="표준 78 3" xfId="18069"/>
    <cellStyle name="표준 78 3 2" xfId="18070"/>
    <cellStyle name="표준 78 4" xfId="18071"/>
    <cellStyle name="표준 78 5" xfId="18072"/>
    <cellStyle name="표준 78 6" xfId="18073"/>
    <cellStyle name="표준 79" xfId="872"/>
    <cellStyle name="표준 79 2" xfId="4267"/>
    <cellStyle name="표준 79 3" xfId="4268"/>
    <cellStyle name="표준 79 4" xfId="18074"/>
    <cellStyle name="표준 8" xfId="873"/>
    <cellStyle name="표준 8 2" xfId="874"/>
    <cellStyle name="표준 8 2 2" xfId="3140"/>
    <cellStyle name="표준 8 2 2 2" xfId="4271"/>
    <cellStyle name="표준 8 2 2 2 2" xfId="18075"/>
    <cellStyle name="표준 8 2 2 3" xfId="4272"/>
    <cellStyle name="표준 8 2 2 4" xfId="4270"/>
    <cellStyle name="표준 8 2 2 4 2" xfId="18076"/>
    <cellStyle name="표준 8 2 2 5" xfId="18077"/>
    <cellStyle name="표준 8 2 3" xfId="4273"/>
    <cellStyle name="표준 8 2 3 2" xfId="18078"/>
    <cellStyle name="표준 8 2 4" xfId="4269"/>
    <cellStyle name="표준 8 2 4 2" xfId="18079"/>
    <cellStyle name="표준 8 2 5" xfId="18080"/>
    <cellStyle name="표준 8 2 6" xfId="18081"/>
    <cellStyle name="표준 8 3" xfId="3141"/>
    <cellStyle name="표준 8 3 2" xfId="4274"/>
    <cellStyle name="표준 8 3 2 2" xfId="18082"/>
    <cellStyle name="표준 8 3 2 3" xfId="18083"/>
    <cellStyle name="표준 8 3 3" xfId="18084"/>
    <cellStyle name="표준 8 3 3 2" xfId="18085"/>
    <cellStyle name="표준 8 3 4" xfId="18086"/>
    <cellStyle name="표준 8 3 5" xfId="18087"/>
    <cellStyle name="표준 8 4" xfId="4275"/>
    <cellStyle name="표준 8 4 2" xfId="4276"/>
    <cellStyle name="표준 8 4 3" xfId="4277"/>
    <cellStyle name="표준 8 4 4" xfId="18088"/>
    <cellStyle name="표준 8 5" xfId="4278"/>
    <cellStyle name="표준 8 5 2" xfId="4279"/>
    <cellStyle name="표준 8 6" xfId="18089"/>
    <cellStyle name="표준 8_017_공공행정및사법" xfId="4280"/>
    <cellStyle name="표준 80" xfId="875"/>
    <cellStyle name="표준 80 2" xfId="4281"/>
    <cellStyle name="표준 80 3" xfId="4282"/>
    <cellStyle name="표준 80 4" xfId="18090"/>
    <cellStyle name="표준 81" xfId="5376"/>
    <cellStyle name="표준 81 2" xfId="5377"/>
    <cellStyle name="표준 81 2 2" xfId="18091"/>
    <cellStyle name="표준 81 3" xfId="18092"/>
    <cellStyle name="표준 81 3 2" xfId="18093"/>
    <cellStyle name="표준 81 4" xfId="18094"/>
    <cellStyle name="표준 81 5" xfId="18095"/>
    <cellStyle name="표준 81 6" xfId="18096"/>
    <cellStyle name="표준 82" xfId="5378"/>
    <cellStyle name="표준 82 2" xfId="5379"/>
    <cellStyle name="표준 82 2 2" xfId="18097"/>
    <cellStyle name="표준 82 3" xfId="18098"/>
    <cellStyle name="표준 82 3 2" xfId="18099"/>
    <cellStyle name="표준 82 4" xfId="18100"/>
    <cellStyle name="표준 82 5" xfId="18101"/>
    <cellStyle name="표준 82 6" xfId="18102"/>
    <cellStyle name="표준 83" xfId="5380"/>
    <cellStyle name="표준 83 2" xfId="5381"/>
    <cellStyle name="표준 83 2 2" xfId="18103"/>
    <cellStyle name="표준 83 3" xfId="18104"/>
    <cellStyle name="표준 83 3 2" xfId="18105"/>
    <cellStyle name="표준 83 4" xfId="18106"/>
    <cellStyle name="표준 83 5" xfId="18107"/>
    <cellStyle name="표준 83 6" xfId="18108"/>
    <cellStyle name="표준 84" xfId="5382"/>
    <cellStyle name="표준 84 2" xfId="5383"/>
    <cellStyle name="표준 84 2 2" xfId="18109"/>
    <cellStyle name="표준 84 3" xfId="18110"/>
    <cellStyle name="표준 84 3 2" xfId="18111"/>
    <cellStyle name="표준 84 4" xfId="18112"/>
    <cellStyle name="표준 84 5" xfId="18113"/>
    <cellStyle name="표준 84 6" xfId="18114"/>
    <cellStyle name="표준 85" xfId="5384"/>
    <cellStyle name="표준 85 2" xfId="5385"/>
    <cellStyle name="표준 85 3" xfId="18115"/>
    <cellStyle name="표준 85 4" xfId="18116"/>
    <cellStyle name="표준 85 5" xfId="18117"/>
    <cellStyle name="표준 85 6" xfId="18118"/>
    <cellStyle name="표준 86" xfId="5386"/>
    <cellStyle name="표준 86 2" xfId="5387"/>
    <cellStyle name="표준 86 3" xfId="18119"/>
    <cellStyle name="표준 86 4" xfId="18120"/>
    <cellStyle name="표준 86 5" xfId="18121"/>
    <cellStyle name="표준 86 6" xfId="18122"/>
    <cellStyle name="표준 87" xfId="876"/>
    <cellStyle name="표준 87 2" xfId="5388"/>
    <cellStyle name="표준 88" xfId="877"/>
    <cellStyle name="표준 88 2" xfId="5389"/>
    <cellStyle name="표준 89" xfId="878"/>
    <cellStyle name="표준 89 2" xfId="5390"/>
    <cellStyle name="표준 9" xfId="879"/>
    <cellStyle name="표준 9 2" xfId="880"/>
    <cellStyle name="표준 9 2 2" xfId="18123"/>
    <cellStyle name="표준 9 2 2 2" xfId="18124"/>
    <cellStyle name="표준 9 2 2 2 2" xfId="18125"/>
    <cellStyle name="표준 9 2 2 3" xfId="18126"/>
    <cellStyle name="표준 9 2 3" xfId="18127"/>
    <cellStyle name="표준 9 2 4" xfId="18128"/>
    <cellStyle name="표준 9 3" xfId="4284"/>
    <cellStyle name="표준 9 3 2" xfId="18129"/>
    <cellStyle name="표준 9 4" xfId="4285"/>
    <cellStyle name="표준 9 5" xfId="4283"/>
    <cellStyle name="표준 9 6" xfId="5391"/>
    <cellStyle name="표준 9_009_유통금융보험및기타서비스" xfId="4286"/>
    <cellStyle name="표준 90" xfId="881"/>
    <cellStyle name="표준 90 2" xfId="5392"/>
    <cellStyle name="표준 91" xfId="882"/>
    <cellStyle name="표준 91 2" xfId="5393"/>
    <cellStyle name="표준 92" xfId="883"/>
    <cellStyle name="표준 92 2" xfId="5394"/>
    <cellStyle name="표준 93" xfId="5395"/>
    <cellStyle name="표준 93 2" xfId="5396"/>
    <cellStyle name="표준 93 3" xfId="18130"/>
    <cellStyle name="표준 93 4" xfId="18131"/>
    <cellStyle name="표준 93 5" xfId="18132"/>
    <cellStyle name="표준 93 6" xfId="18133"/>
    <cellStyle name="표준 94" xfId="884"/>
    <cellStyle name="표준 94 2" xfId="5397"/>
    <cellStyle name="표준 95" xfId="885"/>
    <cellStyle name="표준 95 2" xfId="5398"/>
    <cellStyle name="표준 96" xfId="886"/>
    <cellStyle name="표준 96 2" xfId="5399"/>
    <cellStyle name="표준 97" xfId="887"/>
    <cellStyle name="표준 97 2" xfId="5400"/>
    <cellStyle name="표준 98" xfId="888"/>
    <cellStyle name="표준 98 2" xfId="5401"/>
    <cellStyle name="표준 99" xfId="889"/>
    <cellStyle name="표준 99 2" xfId="5402"/>
    <cellStyle name="표준_(20111221) 2010년도 경북통계연보(식품위생 관계업소)" xfId="890"/>
    <cellStyle name="표준_12 보건사회보장" xfId="891"/>
    <cellStyle name="표준_12 보건사회보장_09(1)" xfId="892"/>
    <cellStyle name="표준_12(1). 보건사회보장(저소득 한부모)" xfId="893"/>
    <cellStyle name="표준_12. 보건사회보장" xfId="894"/>
    <cellStyle name="표준_2" xfId="895"/>
    <cellStyle name="표준_42.보육시설" xfId="896"/>
    <cellStyle name="표준_Book1" xfId="897"/>
    <cellStyle name="표준_Sheet1" xfId="898"/>
    <cellStyle name="표준_Sheet2" xfId="899"/>
    <cellStyle name="표준_경상북도(20121107)가입자 및 수급자통계" xfId="900"/>
    <cellStyle name="표준_국민건강보험공단" xfId="901"/>
    <cellStyle name="표준_국민연금관리공단" xfId="902"/>
    <cellStyle name="표준_맥류" xfId="903"/>
    <cellStyle name="표준_미곡" xfId="904"/>
    <cellStyle name="표준_보건위생과" xfId="905"/>
    <cellStyle name="하이퍼링크 2" xfId="906"/>
    <cellStyle name="하이퍼링크 2 2" xfId="907"/>
    <cellStyle name="하이퍼링크 2 3" xfId="4287"/>
    <cellStyle name="하이퍼링크 2 4" xfId="5403"/>
    <cellStyle name="하이퍼링크 3" xfId="4288"/>
    <cellStyle name="하이퍼링크 3 2" xfId="5404"/>
    <cellStyle name="하이퍼링크 4" xfId="18134"/>
    <cellStyle name="하이퍼링크 5" xfId="18135"/>
    <cellStyle name="합산" xfId="908"/>
    <cellStyle name="합산 2" xfId="3142"/>
    <cellStyle name="합산 2 2" xfId="18136"/>
    <cellStyle name="화폐기호" xfId="909"/>
    <cellStyle name="화폐기호 2" xfId="910"/>
    <cellStyle name="화폐기호 2 2" xfId="3143"/>
    <cellStyle name="화폐기호 2 3" xfId="18137"/>
    <cellStyle name="화폐기호 2 4" xfId="18138"/>
    <cellStyle name="화폐기호 2 5" xfId="18139"/>
    <cellStyle name="화폐기호 3" xfId="18140"/>
    <cellStyle name="화폐기호0" xfId="911"/>
    <cellStyle name="화폐기호0 2" xfId="912"/>
    <cellStyle name="화폐기호0 2 2" xfId="3144"/>
    <cellStyle name="화폐기호0 2 3" xfId="18141"/>
    <cellStyle name="화폐기호0 2 4" xfId="18142"/>
    <cellStyle name="화폐기호0 2 5" xfId="18143"/>
    <cellStyle name="화폐기호0 3" xfId="181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'15.건강보험적용인구'!$H$7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'36.노숙인 생활시설수 및 생활인원현황'!$F$7</c:f>
              <c:numCache>
                <c:formatCode>@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'0.보건및사회보장'!$F$7</c:f>
              <c:numCache>
                <c:formatCode>@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1" r="0.750000000000012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32" r="0.7500000000000123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'41.방문건강관리사업실적'!$E$8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'42.보건교육실적(가.건강생활실천교육) 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'42.보건교육실적(나.성인병예방및관리교육)'!$D$6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66" r="0.75000000000001166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#REF!</c:f>
              <c:numCache>
                <c:formatCode>g\!\!\!\!\!\!\!/"표""준"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55" r="0.7500000000000125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88" r="0.75000000000001188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21" r="0.750000000000012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155" r="0.7500000000000115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28575</xdr:rowOff>
    </xdr:from>
    <xdr:to>
      <xdr:col>8</xdr:col>
      <xdr:colOff>657225</xdr:colOff>
      <xdr:row>10</xdr:row>
      <xdr:rowOff>123825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85825"/>
          <a:ext cx="61436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보건 및 사회보장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Health and Social Security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0</xdr:rowOff>
    </xdr:from>
    <xdr:to>
      <xdr:col>7</xdr:col>
      <xdr:colOff>447675</xdr:colOff>
      <xdr:row>39</xdr:row>
      <xdr:rowOff>0</xdr:rowOff>
    </xdr:to>
    <xdr:graphicFrame macro="">
      <xdr:nvGraphicFramePr>
        <xdr:cNvPr id="2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0</xdr:rowOff>
    </xdr:from>
    <xdr:to>
      <xdr:col>3</xdr:col>
      <xdr:colOff>447675</xdr:colOff>
      <xdr:row>17</xdr:row>
      <xdr:rowOff>0</xdr:rowOff>
    </xdr:to>
    <xdr:graphicFrame macro="">
      <xdr:nvGraphicFramePr>
        <xdr:cNvPr id="438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39</xdr:row>
      <xdr:rowOff>0</xdr:rowOff>
    </xdr:from>
    <xdr:to>
      <xdr:col>4</xdr:col>
      <xdr:colOff>447675</xdr:colOff>
      <xdr:row>39</xdr:row>
      <xdr:rowOff>0</xdr:rowOff>
    </xdr:to>
    <xdr:graphicFrame macro="">
      <xdr:nvGraphicFramePr>
        <xdr:cNvPr id="2179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447675</xdr:colOff>
      <xdr:row>38</xdr:row>
      <xdr:rowOff>0</xdr:rowOff>
    </xdr:to>
    <xdr:graphicFrame macro="">
      <xdr:nvGraphicFramePr>
        <xdr:cNvPr id="2384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447675</xdr:colOff>
      <xdr:row>36</xdr:row>
      <xdr:rowOff>0</xdr:rowOff>
    </xdr:to>
    <xdr:graphicFrame macro="">
      <xdr:nvGraphicFramePr>
        <xdr:cNvPr id="258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0</xdr:rowOff>
    </xdr:from>
    <xdr:to>
      <xdr:col>4</xdr:col>
      <xdr:colOff>447675</xdr:colOff>
      <xdr:row>37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13</xdr:row>
      <xdr:rowOff>0</xdr:rowOff>
    </xdr:from>
    <xdr:to>
      <xdr:col>4</xdr:col>
      <xdr:colOff>447675</xdr:colOff>
      <xdr:row>13</xdr:row>
      <xdr:rowOff>0</xdr:rowOff>
    </xdr:to>
    <xdr:graphicFrame macro="">
      <xdr:nvGraphicFramePr>
        <xdr:cNvPr id="104302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D32" sqref="D32"/>
      <selection pane="bottomLeft" activeCell="E29" sqref="E29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529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9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3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0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3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6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37"/>
  <sheetViews>
    <sheetView view="pageBreakPreview" zoomScaleNormal="100" zoomScaleSheetLayoutView="100" workbookViewId="0">
      <selection activeCell="A14" sqref="A14:XFD14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996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 t="s">
        <v>209</v>
      </c>
      <c r="B8" s="6"/>
      <c r="C8" s="7"/>
      <c r="D8" s="7"/>
      <c r="F8" s="6" t="s">
        <v>210</v>
      </c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 t="s">
        <v>211</v>
      </c>
      <c r="B9" s="6"/>
      <c r="C9" s="7"/>
      <c r="D9" s="7"/>
      <c r="F9" s="6" t="s">
        <v>212</v>
      </c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 t="s">
        <v>213</v>
      </c>
      <c r="B10" s="6"/>
      <c r="C10" s="7"/>
      <c r="D10" s="7"/>
      <c r="F10" s="6" t="s">
        <v>214</v>
      </c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215</v>
      </c>
      <c r="B11" s="6"/>
      <c r="C11" s="7"/>
      <c r="D11" s="7"/>
      <c r="F11" s="6" t="s">
        <v>216</v>
      </c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217</v>
      </c>
      <c r="B12" s="6"/>
      <c r="C12" s="7"/>
      <c r="D12" s="7"/>
      <c r="F12" s="6" t="s">
        <v>218</v>
      </c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9" t="s">
        <v>219</v>
      </c>
      <c r="B13" s="6"/>
      <c r="C13" s="7"/>
      <c r="D13" s="7"/>
      <c r="F13" s="6" t="s">
        <v>220</v>
      </c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9" t="s">
        <v>221</v>
      </c>
      <c r="B14" s="6"/>
      <c r="C14" s="7"/>
      <c r="D14" s="7"/>
      <c r="F14" s="6" t="s">
        <v>743</v>
      </c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222</v>
      </c>
      <c r="B15" s="6"/>
      <c r="C15" s="7"/>
      <c r="D15" s="7"/>
      <c r="F15" s="6" t="s">
        <v>744</v>
      </c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223</v>
      </c>
      <c r="B16" s="6"/>
      <c r="C16" s="7"/>
      <c r="D16" s="7"/>
      <c r="F16" s="6" t="s">
        <v>745</v>
      </c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224</v>
      </c>
      <c r="B17" s="6"/>
      <c r="C17" s="7"/>
      <c r="D17" s="7"/>
      <c r="F17" s="6" t="s">
        <v>1404</v>
      </c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225</v>
      </c>
      <c r="B18" s="6"/>
      <c r="C18" s="7"/>
      <c r="D18" s="7"/>
      <c r="F18" s="6" t="s">
        <v>1405</v>
      </c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226</v>
      </c>
      <c r="B19" s="6"/>
      <c r="C19" s="7"/>
      <c r="D19" s="7"/>
      <c r="F19" s="6" t="s">
        <v>1406</v>
      </c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742</v>
      </c>
      <c r="B20" s="6"/>
      <c r="C20" s="7"/>
      <c r="D20" s="7"/>
      <c r="F20" s="6" t="s">
        <v>1407</v>
      </c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227</v>
      </c>
      <c r="B21" s="6"/>
      <c r="C21" s="7"/>
      <c r="D21" s="7"/>
      <c r="F21" s="6" t="s">
        <v>1408</v>
      </c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228</v>
      </c>
      <c r="B22" s="6"/>
      <c r="C22" s="7"/>
      <c r="D22" s="7"/>
      <c r="F22" s="6" t="s">
        <v>1409</v>
      </c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229</v>
      </c>
      <c r="B23" s="6"/>
      <c r="C23" s="7"/>
      <c r="D23" s="7"/>
      <c r="F23" s="6" t="s">
        <v>1410</v>
      </c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230</v>
      </c>
      <c r="B24" s="6"/>
      <c r="C24" s="7"/>
      <c r="D24" s="7"/>
      <c r="F24" s="6" t="s">
        <v>1411</v>
      </c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231</v>
      </c>
      <c r="B25" s="6"/>
      <c r="C25" s="7"/>
      <c r="D25" s="7"/>
      <c r="F25" s="6" t="s">
        <v>1412</v>
      </c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232</v>
      </c>
      <c r="B26" s="6"/>
      <c r="C26" s="7"/>
      <c r="D26" s="7"/>
      <c r="F26" s="6" t="s">
        <v>1413</v>
      </c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233</v>
      </c>
      <c r="B27" s="6"/>
      <c r="C27" s="7"/>
      <c r="D27" s="7"/>
      <c r="F27" s="6" t="s">
        <v>207</v>
      </c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234</v>
      </c>
      <c r="B28" s="6"/>
      <c r="C28" s="7"/>
      <c r="D28" s="7"/>
      <c r="F28" s="9" t="s">
        <v>208</v>
      </c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235</v>
      </c>
      <c r="B29" s="6"/>
      <c r="C29" s="7"/>
      <c r="D29" s="10"/>
      <c r="F29" s="9" t="s">
        <v>1414</v>
      </c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236</v>
      </c>
      <c r="B30" s="6"/>
      <c r="C30" s="7"/>
      <c r="D30" s="7"/>
      <c r="E30" s="7"/>
      <c r="F30" s="6" t="s">
        <v>1415</v>
      </c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237</v>
      </c>
      <c r="B31" s="1"/>
      <c r="C31" s="1"/>
      <c r="D31" s="1"/>
      <c r="E31" s="1"/>
      <c r="F31" s="6" t="s">
        <v>1416</v>
      </c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238</v>
      </c>
      <c r="B32" s="1"/>
      <c r="C32" s="1"/>
      <c r="D32" s="1"/>
      <c r="E32" s="1"/>
      <c r="F32" s="6" t="s">
        <v>1417</v>
      </c>
      <c r="G32" s="1"/>
      <c r="J32" s="1"/>
      <c r="K32" s="1"/>
      <c r="L32" s="1"/>
      <c r="M32" s="1"/>
      <c r="N32" s="1"/>
      <c r="O32" s="1"/>
      <c r="P32" s="1"/>
    </row>
    <row r="33" spans="6:10">
      <c r="F33" s="2"/>
      <c r="J33" s="1"/>
    </row>
    <row r="34" spans="6:10">
      <c r="J34" s="1"/>
    </row>
    <row r="36" spans="6:10">
      <c r="J36" s="5"/>
    </row>
    <row r="37" spans="6:10">
      <c r="J37" s="5"/>
    </row>
  </sheetData>
  <phoneticPr fontId="6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87"/>
  <sheetViews>
    <sheetView tabSelected="1" view="pageBreakPreview" topLeftCell="I1" zoomScaleNormal="100" zoomScaleSheetLayoutView="100" workbookViewId="0">
      <selection activeCell="R21" sqref="R21"/>
    </sheetView>
  </sheetViews>
  <sheetFormatPr defaultRowHeight="14.25"/>
  <cols>
    <col min="1" max="1" width="6" style="88" customWidth="1"/>
    <col min="2" max="2" width="11" style="89" customWidth="1"/>
    <col min="3" max="3" width="8.125" style="90" customWidth="1"/>
    <col min="4" max="4" width="7.5" style="90" customWidth="1"/>
    <col min="5" max="9" width="8.125" style="90" customWidth="1"/>
    <col min="10" max="10" width="8.5" style="90" customWidth="1"/>
    <col min="11" max="11" width="11.375" style="91" customWidth="1"/>
    <col min="12" max="12" width="8.875" style="90" customWidth="1"/>
    <col min="13" max="15" width="8.875" style="955" customWidth="1"/>
    <col min="16" max="18" width="8.875" style="63" customWidth="1"/>
    <col min="19" max="19" width="8.75" style="955" customWidth="1"/>
    <col min="20" max="20" width="7.5" style="955" customWidth="1"/>
    <col min="21" max="21" width="7.875" style="955" customWidth="1"/>
    <col min="22" max="27" width="6.625" style="92" customWidth="1"/>
    <col min="28" max="28" width="7.125" style="92" customWidth="1"/>
    <col min="29" max="29" width="8.625" style="955" customWidth="1"/>
    <col min="30" max="30" width="11.625" style="93" customWidth="1"/>
    <col min="31" max="16384" width="9" style="89"/>
  </cols>
  <sheetData>
    <row r="1" spans="1:30" s="396" customFormat="1" ht="14.1" customHeight="1">
      <c r="A1" s="393"/>
      <c r="C1" s="792"/>
      <c r="D1" s="792"/>
      <c r="E1" s="792"/>
      <c r="F1" s="792"/>
      <c r="G1" s="792"/>
      <c r="H1" s="792"/>
      <c r="I1" s="392"/>
      <c r="J1" s="392" t="s">
        <v>1485</v>
      </c>
      <c r="K1" s="177" t="s">
        <v>1486</v>
      </c>
      <c r="L1" s="793"/>
      <c r="P1" s="794"/>
      <c r="Q1" s="794"/>
      <c r="R1" s="794"/>
      <c r="T1" s="393"/>
      <c r="U1" s="393"/>
      <c r="V1" s="793"/>
      <c r="W1" s="793"/>
      <c r="X1" s="793"/>
      <c r="Y1" s="793"/>
      <c r="Z1" s="793"/>
      <c r="AA1" s="793"/>
      <c r="AB1" s="793"/>
      <c r="AC1" s="393"/>
      <c r="AD1" s="392" t="s">
        <v>1487</v>
      </c>
    </row>
    <row r="2" spans="1:30" s="59" customFormat="1" ht="14.1" customHeight="1">
      <c r="A2" s="58"/>
      <c r="C2" s="60"/>
      <c r="D2" s="60"/>
      <c r="E2" s="60"/>
      <c r="F2" s="60"/>
      <c r="G2" s="60"/>
      <c r="H2" s="60"/>
      <c r="I2" s="60"/>
      <c r="J2" s="60"/>
      <c r="K2" s="61"/>
      <c r="L2" s="62"/>
      <c r="P2" s="63"/>
      <c r="Q2" s="63"/>
      <c r="R2" s="63"/>
      <c r="T2" s="64"/>
      <c r="U2" s="64"/>
      <c r="V2" s="62"/>
      <c r="W2" s="62"/>
      <c r="X2" s="62"/>
      <c r="Y2" s="62"/>
      <c r="Z2" s="62"/>
      <c r="AA2" s="62"/>
      <c r="AB2" s="62"/>
      <c r="AC2" s="64"/>
      <c r="AD2" s="65"/>
    </row>
    <row r="3" spans="1:30" s="929" customFormat="1" ht="20.100000000000001" customHeight="1">
      <c r="A3" s="1475" t="s">
        <v>365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52" t="s">
        <v>366</v>
      </c>
      <c r="L3" s="1452"/>
      <c r="M3" s="1452"/>
      <c r="N3" s="1452"/>
      <c r="O3" s="1452"/>
      <c r="P3" s="1452"/>
      <c r="Q3" s="1452"/>
      <c r="R3" s="1452"/>
      <c r="S3" s="1452"/>
      <c r="T3" s="1453" t="s">
        <v>367</v>
      </c>
      <c r="U3" s="1453"/>
      <c r="V3" s="1453"/>
      <c r="W3" s="1453"/>
      <c r="X3" s="1453"/>
      <c r="Y3" s="1453"/>
      <c r="Z3" s="1453"/>
      <c r="AA3" s="1453"/>
      <c r="AB3" s="1453"/>
      <c r="AC3" s="1453"/>
      <c r="AD3" s="1453"/>
    </row>
    <row r="4" spans="1:30" s="936" customFormat="1" ht="22.5" customHeight="1">
      <c r="A4" s="1454" t="s">
        <v>368</v>
      </c>
      <c r="B4" s="1454"/>
      <c r="C4" s="1454"/>
      <c r="D4" s="1454"/>
      <c r="E4" s="1454"/>
      <c r="F4" s="1454"/>
      <c r="G4" s="1454"/>
      <c r="H4" s="1454"/>
      <c r="I4" s="1454"/>
      <c r="J4" s="1454"/>
      <c r="K4" s="66"/>
      <c r="R4" s="930"/>
      <c r="T4" s="940"/>
      <c r="U4" s="940"/>
      <c r="X4" s="66"/>
      <c r="Y4" s="66"/>
      <c r="Z4" s="66"/>
      <c r="AA4" s="66"/>
      <c r="AB4" s="66"/>
      <c r="AC4" s="940"/>
    </row>
    <row r="5" spans="1:30" s="67" customFormat="1" ht="18" customHeight="1" thickBot="1">
      <c r="A5" s="67" t="s">
        <v>239</v>
      </c>
      <c r="C5" s="55"/>
      <c r="D5" s="55"/>
      <c r="E5" s="55"/>
      <c r="F5" s="55"/>
      <c r="G5" s="55"/>
      <c r="I5" s="68"/>
      <c r="J5" s="68" t="s">
        <v>369</v>
      </c>
      <c r="K5" s="55" t="s">
        <v>239</v>
      </c>
      <c r="L5" s="55"/>
      <c r="P5" s="69"/>
      <c r="Q5" s="69"/>
      <c r="R5" s="69"/>
      <c r="X5" s="55"/>
      <c r="Y5" s="55"/>
      <c r="Z5" s="55"/>
      <c r="AA5" s="55"/>
      <c r="AB5" s="55"/>
      <c r="AD5" s="70" t="s">
        <v>369</v>
      </c>
    </row>
    <row r="6" spans="1:30" s="978" customFormat="1" ht="19.5" customHeight="1">
      <c r="A6" s="1478" t="s">
        <v>700</v>
      </c>
      <c r="B6" s="1479"/>
      <c r="C6" s="1484" t="s">
        <v>370</v>
      </c>
      <c r="D6" s="1446"/>
      <c r="E6" s="1448" t="s">
        <v>562</v>
      </c>
      <c r="F6" s="1449"/>
      <c r="G6" s="1448" t="s">
        <v>912</v>
      </c>
      <c r="H6" s="1449"/>
      <c r="I6" s="1445" t="s">
        <v>563</v>
      </c>
      <c r="J6" s="1486"/>
      <c r="K6" s="1458" t="s">
        <v>30</v>
      </c>
      <c r="L6" s="1445" t="s">
        <v>988</v>
      </c>
      <c r="M6" s="1446"/>
      <c r="N6" s="1448" t="s">
        <v>989</v>
      </c>
      <c r="O6" s="1449"/>
      <c r="P6" s="1439" t="s">
        <v>1418</v>
      </c>
      <c r="Q6" s="1440"/>
      <c r="R6" s="1442" t="s">
        <v>1204</v>
      </c>
      <c r="S6" s="1443"/>
      <c r="T6" s="1442" t="s">
        <v>1203</v>
      </c>
      <c r="U6" s="1469"/>
      <c r="V6" s="1471" t="s">
        <v>554</v>
      </c>
      <c r="W6" s="1469"/>
      <c r="X6" s="1467" t="s">
        <v>555</v>
      </c>
      <c r="Y6" s="1449"/>
      <c r="Z6" s="1445" t="s">
        <v>556</v>
      </c>
      <c r="AA6" s="1445" t="s">
        <v>557</v>
      </c>
      <c r="AB6" s="1455" t="s">
        <v>561</v>
      </c>
      <c r="AC6" s="1464" t="s">
        <v>560</v>
      </c>
      <c r="AD6" s="1461" t="s">
        <v>31</v>
      </c>
    </row>
    <row r="7" spans="1:30" s="978" customFormat="1" ht="19.5" customHeight="1">
      <c r="A7" s="1480"/>
      <c r="B7" s="1481"/>
      <c r="C7" s="1485"/>
      <c r="D7" s="1447"/>
      <c r="E7" s="1450"/>
      <c r="F7" s="1451"/>
      <c r="G7" s="1450"/>
      <c r="H7" s="1451"/>
      <c r="I7" s="1447"/>
      <c r="J7" s="1487"/>
      <c r="K7" s="1459"/>
      <c r="L7" s="1447"/>
      <c r="M7" s="1447"/>
      <c r="N7" s="1450"/>
      <c r="O7" s="1451"/>
      <c r="P7" s="1441"/>
      <c r="Q7" s="1441"/>
      <c r="R7" s="1444"/>
      <c r="S7" s="1444"/>
      <c r="T7" s="1444"/>
      <c r="U7" s="1470"/>
      <c r="V7" s="1472"/>
      <c r="W7" s="1470"/>
      <c r="X7" s="1468"/>
      <c r="Y7" s="1451"/>
      <c r="Z7" s="1447"/>
      <c r="AA7" s="1447"/>
      <c r="AB7" s="1456"/>
      <c r="AC7" s="1465"/>
      <c r="AD7" s="1462"/>
    </row>
    <row r="8" spans="1:30" s="978" customFormat="1" ht="12.75" customHeight="1">
      <c r="A8" s="1480"/>
      <c r="B8" s="1481"/>
      <c r="C8" s="1435" t="s">
        <v>371</v>
      </c>
      <c r="D8" s="1437" t="s">
        <v>372</v>
      </c>
      <c r="E8" s="1435" t="s">
        <v>371</v>
      </c>
      <c r="F8" s="1437" t="s">
        <v>372</v>
      </c>
      <c r="G8" s="1435" t="s">
        <v>371</v>
      </c>
      <c r="H8" s="1437" t="s">
        <v>372</v>
      </c>
      <c r="I8" s="1435" t="s">
        <v>371</v>
      </c>
      <c r="J8" s="1437" t="s">
        <v>372</v>
      </c>
      <c r="K8" s="1459"/>
      <c r="L8" s="1435" t="s">
        <v>371</v>
      </c>
      <c r="M8" s="1435" t="s">
        <v>372</v>
      </c>
      <c r="N8" s="1435" t="s">
        <v>371</v>
      </c>
      <c r="O8" s="1435" t="s">
        <v>372</v>
      </c>
      <c r="P8" s="1435" t="s">
        <v>371</v>
      </c>
      <c r="Q8" s="1435" t="s">
        <v>372</v>
      </c>
      <c r="R8" s="1435" t="s">
        <v>371</v>
      </c>
      <c r="S8" s="1437" t="s">
        <v>372</v>
      </c>
      <c r="T8" s="1433" t="s">
        <v>558</v>
      </c>
      <c r="U8" s="1435" t="s">
        <v>559</v>
      </c>
      <c r="V8" s="1433" t="s">
        <v>558</v>
      </c>
      <c r="W8" s="1435" t="s">
        <v>559</v>
      </c>
      <c r="X8" s="1433" t="s">
        <v>558</v>
      </c>
      <c r="Y8" s="1435" t="s">
        <v>559</v>
      </c>
      <c r="Z8" s="1447"/>
      <c r="AA8" s="1447"/>
      <c r="AB8" s="1456"/>
      <c r="AC8" s="1465"/>
      <c r="AD8" s="1462"/>
    </row>
    <row r="9" spans="1:30" s="978" customFormat="1" ht="12.75" customHeight="1">
      <c r="A9" s="1482"/>
      <c r="B9" s="1483"/>
      <c r="C9" s="1436"/>
      <c r="D9" s="1438"/>
      <c r="E9" s="1436"/>
      <c r="F9" s="1438"/>
      <c r="G9" s="1436"/>
      <c r="H9" s="1438"/>
      <c r="I9" s="1436"/>
      <c r="J9" s="1438"/>
      <c r="K9" s="1460"/>
      <c r="L9" s="1436"/>
      <c r="M9" s="1436"/>
      <c r="N9" s="1436"/>
      <c r="O9" s="1436"/>
      <c r="P9" s="1436"/>
      <c r="Q9" s="1436"/>
      <c r="R9" s="1436"/>
      <c r="S9" s="1438"/>
      <c r="T9" s="1434"/>
      <c r="U9" s="1436"/>
      <c r="V9" s="1434"/>
      <c r="W9" s="1436"/>
      <c r="X9" s="1434"/>
      <c r="Y9" s="1436"/>
      <c r="Z9" s="1436"/>
      <c r="AA9" s="1436"/>
      <c r="AB9" s="1457"/>
      <c r="AC9" s="1466"/>
      <c r="AD9" s="1463"/>
    </row>
    <row r="10" spans="1:30" s="947" customFormat="1" ht="17.25" customHeight="1">
      <c r="A10" s="1476" t="s">
        <v>865</v>
      </c>
      <c r="B10" s="1477"/>
      <c r="C10" s="48">
        <v>2568</v>
      </c>
      <c r="D10" s="48">
        <v>39723</v>
      </c>
      <c r="E10" s="48">
        <v>18</v>
      </c>
      <c r="F10" s="48">
        <v>7050</v>
      </c>
      <c r="G10" s="48">
        <v>75</v>
      </c>
      <c r="H10" s="48">
        <v>11633</v>
      </c>
      <c r="I10" s="48">
        <v>1177</v>
      </c>
      <c r="J10" s="48">
        <v>3198</v>
      </c>
      <c r="K10" s="1286" t="s">
        <v>701</v>
      </c>
      <c r="L10" s="46">
        <v>6</v>
      </c>
      <c r="M10" s="46">
        <v>1740</v>
      </c>
      <c r="N10" s="46">
        <v>100</v>
      </c>
      <c r="O10" s="46">
        <v>15622</v>
      </c>
      <c r="P10" s="46">
        <v>581</v>
      </c>
      <c r="Q10" s="46">
        <v>0</v>
      </c>
      <c r="R10" s="46">
        <v>8</v>
      </c>
      <c r="S10" s="46">
        <v>351</v>
      </c>
      <c r="T10" s="48">
        <v>586</v>
      </c>
      <c r="U10" s="48">
        <v>29</v>
      </c>
      <c r="V10" s="48">
        <v>0</v>
      </c>
      <c r="W10" s="48">
        <v>0</v>
      </c>
      <c r="X10" s="48">
        <v>17</v>
      </c>
      <c r="Y10" s="48">
        <v>100</v>
      </c>
      <c r="Z10" s="48">
        <v>2</v>
      </c>
      <c r="AA10" s="48">
        <v>23</v>
      </c>
      <c r="AB10" s="48">
        <v>220</v>
      </c>
      <c r="AC10" s="48">
        <v>312</v>
      </c>
      <c r="AD10" s="71" t="s">
        <v>701</v>
      </c>
    </row>
    <row r="11" spans="1:30" s="947" customFormat="1" ht="17.25" customHeight="1">
      <c r="A11" s="1476" t="s">
        <v>951</v>
      </c>
      <c r="B11" s="1477"/>
      <c r="C11" s="48">
        <v>2629</v>
      </c>
      <c r="D11" s="48">
        <v>40407</v>
      </c>
      <c r="E11" s="48">
        <v>19</v>
      </c>
      <c r="F11" s="48">
        <v>7498</v>
      </c>
      <c r="G11" s="48">
        <v>67</v>
      </c>
      <c r="H11" s="48">
        <v>8618</v>
      </c>
      <c r="I11" s="48">
        <v>1174</v>
      </c>
      <c r="J11" s="48">
        <v>2924</v>
      </c>
      <c r="K11" s="1286" t="s">
        <v>951</v>
      </c>
      <c r="L11" s="46">
        <v>16</v>
      </c>
      <c r="M11" s="46">
        <v>4294</v>
      </c>
      <c r="N11" s="46">
        <v>106</v>
      </c>
      <c r="O11" s="46">
        <v>16599</v>
      </c>
      <c r="P11" s="46">
        <v>615</v>
      </c>
      <c r="Q11" s="46">
        <v>0</v>
      </c>
      <c r="R11" s="46">
        <v>7</v>
      </c>
      <c r="S11" s="46">
        <v>321</v>
      </c>
      <c r="T11" s="48">
        <v>605</v>
      </c>
      <c r="U11" s="48">
        <v>39</v>
      </c>
      <c r="V11" s="48">
        <v>0</v>
      </c>
      <c r="W11" s="48">
        <v>0</v>
      </c>
      <c r="X11" s="48">
        <v>20</v>
      </c>
      <c r="Y11" s="48">
        <v>114</v>
      </c>
      <c r="Z11" s="48">
        <v>2</v>
      </c>
      <c r="AA11" s="48">
        <v>23</v>
      </c>
      <c r="AB11" s="48">
        <v>224</v>
      </c>
      <c r="AC11" s="48">
        <v>312</v>
      </c>
      <c r="AD11" s="71" t="s">
        <v>951</v>
      </c>
    </row>
    <row r="12" spans="1:30" s="947" customFormat="1" ht="17.25" customHeight="1">
      <c r="A12" s="1476" t="s">
        <v>952</v>
      </c>
      <c r="B12" s="1477"/>
      <c r="C12" s="48">
        <v>2705</v>
      </c>
      <c r="D12" s="48">
        <v>42027</v>
      </c>
      <c r="E12" s="48">
        <v>16</v>
      </c>
      <c r="F12" s="48">
        <v>7686</v>
      </c>
      <c r="G12" s="48">
        <v>71</v>
      </c>
      <c r="H12" s="48">
        <v>9779</v>
      </c>
      <c r="I12" s="48">
        <v>1223</v>
      </c>
      <c r="J12" s="48">
        <v>2884</v>
      </c>
      <c r="K12" s="1286" t="s">
        <v>952</v>
      </c>
      <c r="L12" s="46">
        <v>12</v>
      </c>
      <c r="M12" s="46">
        <v>3056</v>
      </c>
      <c r="N12" s="46">
        <v>112</v>
      </c>
      <c r="O12" s="46">
        <v>18197</v>
      </c>
      <c r="P12" s="46">
        <v>634</v>
      </c>
      <c r="Q12" s="46">
        <v>0</v>
      </c>
      <c r="R12" s="46">
        <v>6</v>
      </c>
      <c r="S12" s="46">
        <v>268</v>
      </c>
      <c r="T12" s="48">
        <v>611</v>
      </c>
      <c r="U12" s="48">
        <v>29</v>
      </c>
      <c r="V12" s="48">
        <v>0</v>
      </c>
      <c r="W12" s="48">
        <v>0</v>
      </c>
      <c r="X12" s="48">
        <v>20</v>
      </c>
      <c r="Y12" s="48">
        <v>128</v>
      </c>
      <c r="Z12" s="48">
        <v>2</v>
      </c>
      <c r="AA12" s="48">
        <v>23</v>
      </c>
      <c r="AB12" s="48">
        <v>224</v>
      </c>
      <c r="AC12" s="48">
        <v>311</v>
      </c>
      <c r="AD12" s="71" t="s">
        <v>952</v>
      </c>
    </row>
    <row r="13" spans="1:30" s="1120" customFormat="1" ht="17.25" customHeight="1">
      <c r="A13" s="1476" t="s">
        <v>1049</v>
      </c>
      <c r="B13" s="1477"/>
      <c r="C13" s="48">
        <v>2652</v>
      </c>
      <c r="D13" s="48">
        <v>42017</v>
      </c>
      <c r="E13" s="48">
        <v>19</v>
      </c>
      <c r="F13" s="48">
        <v>7808</v>
      </c>
      <c r="G13" s="48">
        <v>67</v>
      </c>
      <c r="H13" s="48">
        <v>7752</v>
      </c>
      <c r="I13" s="48">
        <v>1223</v>
      </c>
      <c r="J13" s="48">
        <v>2633</v>
      </c>
      <c r="K13" s="1286" t="s">
        <v>1049</v>
      </c>
      <c r="L13" s="46">
        <v>16</v>
      </c>
      <c r="M13" s="46">
        <v>3840</v>
      </c>
      <c r="N13" s="46">
        <v>111</v>
      </c>
      <c r="O13" s="46">
        <v>19596</v>
      </c>
      <c r="P13" s="46">
        <v>580</v>
      </c>
      <c r="Q13" s="46">
        <v>0</v>
      </c>
      <c r="R13" s="46">
        <v>5</v>
      </c>
      <c r="S13" s="46">
        <v>235</v>
      </c>
      <c r="T13" s="48">
        <v>611</v>
      </c>
      <c r="U13" s="48">
        <v>23</v>
      </c>
      <c r="V13" s="48">
        <v>1</v>
      </c>
      <c r="W13" s="48">
        <v>2</v>
      </c>
      <c r="X13" s="48">
        <v>19</v>
      </c>
      <c r="Y13" s="48">
        <v>128</v>
      </c>
      <c r="Z13" s="48">
        <v>2</v>
      </c>
      <c r="AA13" s="48">
        <v>23</v>
      </c>
      <c r="AB13" s="48">
        <v>225</v>
      </c>
      <c r="AC13" s="48">
        <v>310</v>
      </c>
      <c r="AD13" s="71" t="s">
        <v>1049</v>
      </c>
    </row>
    <row r="14" spans="1:30" s="73" customFormat="1" ht="17.25" customHeight="1">
      <c r="A14" s="1473" t="s">
        <v>1609</v>
      </c>
      <c r="B14" s="1474"/>
      <c r="C14" s="27">
        <f>SUM(C16:C38)</f>
        <v>2774</v>
      </c>
      <c r="D14" s="27">
        <f t="shared" ref="D14:AC14" si="0">SUM(D16:D38)</f>
        <v>43712</v>
      </c>
      <c r="E14" s="27">
        <f t="shared" si="0"/>
        <v>19</v>
      </c>
      <c r="F14" s="27">
        <f t="shared" si="0"/>
        <v>7892</v>
      </c>
      <c r="G14" s="27">
        <f t="shared" si="0"/>
        <v>65</v>
      </c>
      <c r="H14" s="27">
        <f t="shared" si="0"/>
        <v>7831</v>
      </c>
      <c r="I14" s="27">
        <f>SUM(I16:I38)</f>
        <v>1256</v>
      </c>
      <c r="J14" s="27">
        <f t="shared" si="0"/>
        <v>2558</v>
      </c>
      <c r="K14" s="1430" t="s">
        <v>1609</v>
      </c>
      <c r="L14" s="42">
        <f t="shared" si="0"/>
        <v>16</v>
      </c>
      <c r="M14" s="42">
        <f t="shared" si="0"/>
        <v>3966</v>
      </c>
      <c r="N14" s="42">
        <f t="shared" si="0"/>
        <v>117</v>
      </c>
      <c r="O14" s="42">
        <f t="shared" si="0"/>
        <v>21146</v>
      </c>
      <c r="P14" s="42">
        <f t="shared" si="0"/>
        <v>651</v>
      </c>
      <c r="Q14" s="42">
        <f t="shared" si="0"/>
        <v>0</v>
      </c>
      <c r="R14" s="42">
        <f t="shared" si="0"/>
        <v>4</v>
      </c>
      <c r="S14" s="42">
        <f t="shared" si="0"/>
        <v>186</v>
      </c>
      <c r="T14" s="42">
        <f t="shared" si="0"/>
        <v>624</v>
      </c>
      <c r="U14" s="27">
        <f t="shared" si="0"/>
        <v>32</v>
      </c>
      <c r="V14" s="27">
        <f t="shared" si="0"/>
        <v>1</v>
      </c>
      <c r="W14" s="27">
        <f t="shared" si="0"/>
        <v>2</v>
      </c>
      <c r="X14" s="27">
        <f t="shared" si="0"/>
        <v>21</v>
      </c>
      <c r="Y14" s="27">
        <f t="shared" si="0"/>
        <v>99</v>
      </c>
      <c r="Z14" s="27">
        <f t="shared" si="0"/>
        <v>2</v>
      </c>
      <c r="AA14" s="27">
        <f t="shared" si="0"/>
        <v>23</v>
      </c>
      <c r="AB14" s="27">
        <f t="shared" si="0"/>
        <v>223</v>
      </c>
      <c r="AC14" s="27">
        <f t="shared" si="0"/>
        <v>311</v>
      </c>
      <c r="AD14" s="1134" t="s">
        <v>1609</v>
      </c>
    </row>
    <row r="15" spans="1:30" s="947" customFormat="1" ht="10.15" customHeight="1">
      <c r="B15" s="948"/>
      <c r="C15" s="48"/>
      <c r="D15" s="48"/>
      <c r="E15" s="48"/>
      <c r="F15" s="48"/>
      <c r="G15" s="48"/>
      <c r="H15" s="48"/>
      <c r="I15" s="48"/>
      <c r="J15" s="48"/>
      <c r="K15" s="1287"/>
      <c r="L15" s="46"/>
      <c r="M15" s="46"/>
      <c r="N15" s="46"/>
      <c r="O15" s="46"/>
      <c r="P15" s="46"/>
      <c r="Q15" s="46"/>
      <c r="R15" s="46"/>
      <c r="S15" s="46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74"/>
    </row>
    <row r="16" spans="1:30" s="947" customFormat="1" ht="16.7" customHeight="1">
      <c r="A16" s="75" t="s">
        <v>240</v>
      </c>
      <c r="B16" s="76" t="s">
        <v>241</v>
      </c>
      <c r="C16" s="48">
        <f>SUM(E16,G16,I16,L16,N16,P16,R16,T16,V16,X16)</f>
        <v>603</v>
      </c>
      <c r="D16" s="48">
        <f>SUM(F16,H16,J16,M16,O16,Q16,S16,U16,W16,Y16)</f>
        <v>9615</v>
      </c>
      <c r="E16" s="719">
        <v>5</v>
      </c>
      <c r="F16" s="719">
        <v>1990</v>
      </c>
      <c r="G16" s="719">
        <v>12</v>
      </c>
      <c r="H16" s="719">
        <v>1110</v>
      </c>
      <c r="I16" s="719">
        <v>270</v>
      </c>
      <c r="J16" s="719">
        <v>542</v>
      </c>
      <c r="K16" s="1287" t="s">
        <v>240</v>
      </c>
      <c r="L16" s="1203">
        <v>1</v>
      </c>
      <c r="M16" s="722">
        <v>299</v>
      </c>
      <c r="N16" s="722">
        <v>30</v>
      </c>
      <c r="O16" s="722">
        <v>5541</v>
      </c>
      <c r="P16" s="722">
        <v>154</v>
      </c>
      <c r="Q16" s="722">
        <v>0</v>
      </c>
      <c r="R16" s="722">
        <v>1</v>
      </c>
      <c r="S16" s="722">
        <v>72</v>
      </c>
      <c r="T16" s="719">
        <v>126</v>
      </c>
      <c r="U16" s="719">
        <v>32</v>
      </c>
      <c r="V16" s="719">
        <v>0</v>
      </c>
      <c r="W16" s="719">
        <v>0</v>
      </c>
      <c r="X16" s="719">
        <v>4</v>
      </c>
      <c r="Y16" s="719">
        <v>29</v>
      </c>
      <c r="Z16" s="719">
        <v>0</v>
      </c>
      <c r="AA16" s="719">
        <v>2</v>
      </c>
      <c r="AB16" s="719">
        <v>14</v>
      </c>
      <c r="AC16" s="719">
        <v>22</v>
      </c>
      <c r="AD16" s="15" t="s">
        <v>241</v>
      </c>
    </row>
    <row r="17" spans="1:30" s="947" customFormat="1" ht="16.7" customHeight="1">
      <c r="A17" s="75" t="s">
        <v>242</v>
      </c>
      <c r="B17" s="76" t="s">
        <v>243</v>
      </c>
      <c r="C17" s="48">
        <f t="shared" ref="C17:C38" si="1">SUM(E17,G17,I17,L17,N17,P17,R17,T17,V17,X17)</f>
        <v>261</v>
      </c>
      <c r="D17" s="48">
        <f t="shared" ref="D17:D38" si="2">SUM(F17,H17,J17,M17,O17,Q17,S17,U17,W17,Y17)</f>
        <v>3561</v>
      </c>
      <c r="E17" s="719">
        <v>1</v>
      </c>
      <c r="F17" s="719">
        <v>351</v>
      </c>
      <c r="G17" s="719">
        <v>10</v>
      </c>
      <c r="H17" s="719">
        <v>358</v>
      </c>
      <c r="I17" s="719">
        <v>111</v>
      </c>
      <c r="J17" s="719">
        <v>154</v>
      </c>
      <c r="K17" s="1287" t="s">
        <v>242</v>
      </c>
      <c r="L17" s="1203">
        <v>0</v>
      </c>
      <c r="M17" s="722">
        <v>0</v>
      </c>
      <c r="N17" s="722">
        <v>13</v>
      </c>
      <c r="O17" s="722">
        <v>2666</v>
      </c>
      <c r="P17" s="722">
        <v>56</v>
      </c>
      <c r="Q17" s="722">
        <v>0</v>
      </c>
      <c r="R17" s="722">
        <v>1</v>
      </c>
      <c r="S17" s="722">
        <v>32</v>
      </c>
      <c r="T17" s="719">
        <v>68</v>
      </c>
      <c r="U17" s="719">
        <v>0</v>
      </c>
      <c r="V17" s="719">
        <v>0</v>
      </c>
      <c r="W17" s="719">
        <v>0</v>
      </c>
      <c r="X17" s="719">
        <v>1</v>
      </c>
      <c r="Y17" s="719">
        <v>0</v>
      </c>
      <c r="Z17" s="719">
        <v>0</v>
      </c>
      <c r="AA17" s="719">
        <v>1</v>
      </c>
      <c r="AB17" s="719">
        <v>12</v>
      </c>
      <c r="AC17" s="719">
        <v>16</v>
      </c>
      <c r="AD17" s="15" t="s">
        <v>243</v>
      </c>
    </row>
    <row r="18" spans="1:30" s="947" customFormat="1" ht="16.7" customHeight="1">
      <c r="A18" s="75" t="s">
        <v>244</v>
      </c>
      <c r="B18" s="76" t="s">
        <v>245</v>
      </c>
      <c r="C18" s="48">
        <f t="shared" si="1"/>
        <v>124</v>
      </c>
      <c r="D18" s="48">
        <f t="shared" si="2"/>
        <v>2218</v>
      </c>
      <c r="E18" s="719">
        <v>2</v>
      </c>
      <c r="F18" s="719">
        <v>556</v>
      </c>
      <c r="G18" s="719">
        <v>1</v>
      </c>
      <c r="H18" s="719">
        <v>30</v>
      </c>
      <c r="I18" s="719">
        <v>60</v>
      </c>
      <c r="J18" s="719">
        <v>92</v>
      </c>
      <c r="K18" s="1287" t="s">
        <v>244</v>
      </c>
      <c r="L18" s="1203">
        <v>2</v>
      </c>
      <c r="M18" s="722">
        <v>821</v>
      </c>
      <c r="N18" s="722">
        <v>3</v>
      </c>
      <c r="O18" s="722">
        <v>692</v>
      </c>
      <c r="P18" s="722">
        <v>31</v>
      </c>
      <c r="Q18" s="722">
        <v>0</v>
      </c>
      <c r="R18" s="722">
        <v>0</v>
      </c>
      <c r="S18" s="722">
        <v>0</v>
      </c>
      <c r="T18" s="719">
        <v>23</v>
      </c>
      <c r="U18" s="719">
        <v>0</v>
      </c>
      <c r="V18" s="719">
        <v>0</v>
      </c>
      <c r="W18" s="719">
        <v>0</v>
      </c>
      <c r="X18" s="719">
        <v>2</v>
      </c>
      <c r="Y18" s="719">
        <v>27</v>
      </c>
      <c r="Z18" s="719">
        <v>0</v>
      </c>
      <c r="AA18" s="719">
        <v>1</v>
      </c>
      <c r="AB18" s="719">
        <v>15</v>
      </c>
      <c r="AC18" s="719">
        <v>16</v>
      </c>
      <c r="AD18" s="15" t="s">
        <v>245</v>
      </c>
    </row>
    <row r="19" spans="1:30" s="947" customFormat="1" ht="16.7" customHeight="1">
      <c r="A19" s="75" t="s">
        <v>246</v>
      </c>
      <c r="B19" s="76" t="s">
        <v>247</v>
      </c>
      <c r="C19" s="48">
        <f t="shared" si="1"/>
        <v>179</v>
      </c>
      <c r="D19" s="48">
        <f t="shared" si="2"/>
        <v>5248</v>
      </c>
      <c r="E19" s="719">
        <v>3</v>
      </c>
      <c r="F19" s="719">
        <v>2049</v>
      </c>
      <c r="G19" s="719">
        <v>2</v>
      </c>
      <c r="H19" s="719">
        <v>97</v>
      </c>
      <c r="I19" s="719">
        <v>74</v>
      </c>
      <c r="J19" s="719">
        <v>151</v>
      </c>
      <c r="K19" s="1287" t="s">
        <v>246</v>
      </c>
      <c r="L19" s="1203">
        <v>3</v>
      </c>
      <c r="M19" s="722">
        <v>755</v>
      </c>
      <c r="N19" s="722">
        <v>8</v>
      </c>
      <c r="O19" s="722">
        <v>2196</v>
      </c>
      <c r="P19" s="722">
        <v>47</v>
      </c>
      <c r="Q19" s="722">
        <v>0</v>
      </c>
      <c r="R19" s="722">
        <v>0</v>
      </c>
      <c r="S19" s="722">
        <v>0</v>
      </c>
      <c r="T19" s="719">
        <v>41</v>
      </c>
      <c r="U19" s="719">
        <v>0</v>
      </c>
      <c r="V19" s="719">
        <v>0</v>
      </c>
      <c r="W19" s="719">
        <v>0</v>
      </c>
      <c r="X19" s="719">
        <v>1</v>
      </c>
      <c r="Y19" s="719">
        <v>0</v>
      </c>
      <c r="Z19" s="719">
        <v>0</v>
      </c>
      <c r="AA19" s="719">
        <v>1</v>
      </c>
      <c r="AB19" s="719">
        <v>14</v>
      </c>
      <c r="AC19" s="719">
        <v>25</v>
      </c>
      <c r="AD19" s="15" t="s">
        <v>247</v>
      </c>
    </row>
    <row r="20" spans="1:30" s="947" customFormat="1" ht="16.7" customHeight="1">
      <c r="A20" s="75" t="s">
        <v>248</v>
      </c>
      <c r="B20" s="76" t="s">
        <v>249</v>
      </c>
      <c r="C20" s="48">
        <f t="shared" si="1"/>
        <v>441</v>
      </c>
      <c r="D20" s="48">
        <f t="shared" si="2"/>
        <v>4277</v>
      </c>
      <c r="E20" s="719">
        <v>3</v>
      </c>
      <c r="F20" s="719">
        <v>946</v>
      </c>
      <c r="G20" s="719">
        <v>10</v>
      </c>
      <c r="H20" s="719">
        <v>1155</v>
      </c>
      <c r="I20" s="719">
        <v>212</v>
      </c>
      <c r="J20" s="719">
        <v>615</v>
      </c>
      <c r="K20" s="1287" t="s">
        <v>248</v>
      </c>
      <c r="L20" s="1203">
        <v>0</v>
      </c>
      <c r="M20" s="722">
        <v>0</v>
      </c>
      <c r="N20" s="722">
        <v>9</v>
      </c>
      <c r="O20" s="722">
        <v>1549</v>
      </c>
      <c r="P20" s="722">
        <v>108</v>
      </c>
      <c r="Q20" s="722">
        <v>0</v>
      </c>
      <c r="R20" s="722">
        <v>0</v>
      </c>
      <c r="S20" s="722">
        <v>0</v>
      </c>
      <c r="T20" s="719">
        <v>91</v>
      </c>
      <c r="U20" s="719">
        <v>0</v>
      </c>
      <c r="V20" s="719">
        <v>0</v>
      </c>
      <c r="W20" s="719">
        <v>0</v>
      </c>
      <c r="X20" s="719">
        <v>8</v>
      </c>
      <c r="Y20" s="719">
        <v>12</v>
      </c>
      <c r="Z20" s="719">
        <v>0</v>
      </c>
      <c r="AA20" s="719">
        <v>2</v>
      </c>
      <c r="AB20" s="719">
        <v>8</v>
      </c>
      <c r="AC20" s="719">
        <v>12</v>
      </c>
      <c r="AD20" s="15" t="s">
        <v>249</v>
      </c>
    </row>
    <row r="21" spans="1:30" s="947" customFormat="1" ht="16.7" customHeight="1">
      <c r="A21" s="75" t="s">
        <v>250</v>
      </c>
      <c r="B21" s="76" t="s">
        <v>251</v>
      </c>
      <c r="C21" s="48">
        <f t="shared" si="1"/>
        <v>117</v>
      </c>
      <c r="D21" s="48">
        <f t="shared" si="2"/>
        <v>2095</v>
      </c>
      <c r="E21" s="719">
        <v>0</v>
      </c>
      <c r="F21" s="719">
        <v>0</v>
      </c>
      <c r="G21" s="719">
        <v>4</v>
      </c>
      <c r="H21" s="719">
        <v>458</v>
      </c>
      <c r="I21" s="719">
        <v>52</v>
      </c>
      <c r="J21" s="719">
        <v>49</v>
      </c>
      <c r="K21" s="1287" t="s">
        <v>250</v>
      </c>
      <c r="L21" s="1203">
        <v>2</v>
      </c>
      <c r="M21" s="722">
        <v>461</v>
      </c>
      <c r="N21" s="722">
        <v>4</v>
      </c>
      <c r="O21" s="722">
        <v>1076</v>
      </c>
      <c r="P21" s="722">
        <v>28</v>
      </c>
      <c r="Q21" s="722">
        <v>0</v>
      </c>
      <c r="R21" s="722">
        <v>1</v>
      </c>
      <c r="S21" s="722">
        <v>51</v>
      </c>
      <c r="T21" s="719">
        <v>26</v>
      </c>
      <c r="U21" s="719">
        <v>0</v>
      </c>
      <c r="V21" s="719">
        <v>0</v>
      </c>
      <c r="W21" s="719">
        <v>0</v>
      </c>
      <c r="X21" s="719">
        <v>0</v>
      </c>
      <c r="Y21" s="719">
        <v>0</v>
      </c>
      <c r="Z21" s="719">
        <v>0</v>
      </c>
      <c r="AA21" s="719">
        <v>1</v>
      </c>
      <c r="AB21" s="719">
        <v>10</v>
      </c>
      <c r="AC21" s="719">
        <v>13</v>
      </c>
      <c r="AD21" s="15" t="s">
        <v>251</v>
      </c>
    </row>
    <row r="22" spans="1:30" s="947" customFormat="1" ht="16.7" customHeight="1">
      <c r="A22" s="75" t="s">
        <v>252</v>
      </c>
      <c r="B22" s="76" t="s">
        <v>253</v>
      </c>
      <c r="C22" s="48">
        <f t="shared" si="1"/>
        <v>121</v>
      </c>
      <c r="D22" s="48">
        <f t="shared" si="2"/>
        <v>2177</v>
      </c>
      <c r="E22" s="719">
        <v>1</v>
      </c>
      <c r="F22" s="719">
        <v>200</v>
      </c>
      <c r="G22" s="719">
        <v>3</v>
      </c>
      <c r="H22" s="719">
        <v>1401</v>
      </c>
      <c r="I22" s="719">
        <v>57</v>
      </c>
      <c r="J22" s="719">
        <v>157</v>
      </c>
      <c r="K22" s="1287" t="s">
        <v>252</v>
      </c>
      <c r="L22" s="1203">
        <v>0</v>
      </c>
      <c r="M22" s="722">
        <v>0</v>
      </c>
      <c r="N22" s="722">
        <v>3</v>
      </c>
      <c r="O22" s="722">
        <v>386</v>
      </c>
      <c r="P22" s="722">
        <v>20</v>
      </c>
      <c r="Q22" s="722">
        <v>0</v>
      </c>
      <c r="R22" s="722">
        <v>1</v>
      </c>
      <c r="S22" s="722">
        <v>31</v>
      </c>
      <c r="T22" s="719">
        <v>35</v>
      </c>
      <c r="U22" s="719">
        <v>0</v>
      </c>
      <c r="V22" s="719">
        <v>1</v>
      </c>
      <c r="W22" s="719">
        <v>2</v>
      </c>
      <c r="X22" s="719">
        <v>0</v>
      </c>
      <c r="Y22" s="719">
        <v>0</v>
      </c>
      <c r="Z22" s="719">
        <v>0</v>
      </c>
      <c r="AA22" s="719">
        <v>1</v>
      </c>
      <c r="AB22" s="719">
        <v>11</v>
      </c>
      <c r="AC22" s="719">
        <v>13</v>
      </c>
      <c r="AD22" s="15" t="s">
        <v>253</v>
      </c>
    </row>
    <row r="23" spans="1:30" s="947" customFormat="1" ht="16.7" customHeight="1">
      <c r="A23" s="75" t="s">
        <v>254</v>
      </c>
      <c r="B23" s="76" t="s">
        <v>255</v>
      </c>
      <c r="C23" s="48">
        <f t="shared" si="1"/>
        <v>96</v>
      </c>
      <c r="D23" s="48">
        <f t="shared" si="2"/>
        <v>1205</v>
      </c>
      <c r="E23" s="719">
        <v>2</v>
      </c>
      <c r="F23" s="719">
        <v>418</v>
      </c>
      <c r="G23" s="719">
        <v>0</v>
      </c>
      <c r="H23" s="719">
        <v>0</v>
      </c>
      <c r="I23" s="719">
        <v>43</v>
      </c>
      <c r="J23" s="719">
        <v>153</v>
      </c>
      <c r="K23" s="1287" t="s">
        <v>254</v>
      </c>
      <c r="L23" s="1203">
        <v>1</v>
      </c>
      <c r="M23" s="722">
        <v>198</v>
      </c>
      <c r="N23" s="722">
        <v>3</v>
      </c>
      <c r="O23" s="722">
        <v>405</v>
      </c>
      <c r="P23" s="722">
        <v>23</v>
      </c>
      <c r="Q23" s="722">
        <v>0</v>
      </c>
      <c r="R23" s="722">
        <v>0</v>
      </c>
      <c r="S23" s="722">
        <v>0</v>
      </c>
      <c r="T23" s="719">
        <v>23</v>
      </c>
      <c r="U23" s="719">
        <v>0</v>
      </c>
      <c r="V23" s="719">
        <v>0</v>
      </c>
      <c r="W23" s="719">
        <v>0</v>
      </c>
      <c r="X23" s="719">
        <v>1</v>
      </c>
      <c r="Y23" s="719">
        <v>31</v>
      </c>
      <c r="Z23" s="719">
        <v>0</v>
      </c>
      <c r="AA23" s="719">
        <v>1</v>
      </c>
      <c r="AB23" s="719">
        <v>18</v>
      </c>
      <c r="AC23" s="719">
        <v>25</v>
      </c>
      <c r="AD23" s="15" t="s">
        <v>255</v>
      </c>
    </row>
    <row r="24" spans="1:30" s="947" customFormat="1" ht="16.7" customHeight="1">
      <c r="A24" s="75" t="s">
        <v>256</v>
      </c>
      <c r="B24" s="76" t="s">
        <v>257</v>
      </c>
      <c r="C24" s="48">
        <f t="shared" si="1"/>
        <v>83</v>
      </c>
      <c r="D24" s="48">
        <f t="shared" si="2"/>
        <v>1337</v>
      </c>
      <c r="E24" s="719">
        <v>1</v>
      </c>
      <c r="F24" s="719">
        <v>897</v>
      </c>
      <c r="G24" s="719">
        <v>2</v>
      </c>
      <c r="H24" s="719">
        <v>184</v>
      </c>
      <c r="I24" s="719">
        <v>46</v>
      </c>
      <c r="J24" s="719">
        <v>57</v>
      </c>
      <c r="K24" s="1287" t="s">
        <v>256</v>
      </c>
      <c r="L24" s="1203">
        <v>0</v>
      </c>
      <c r="M24" s="722">
        <v>0</v>
      </c>
      <c r="N24" s="722">
        <v>1</v>
      </c>
      <c r="O24" s="722">
        <v>199</v>
      </c>
      <c r="P24" s="722">
        <v>18</v>
      </c>
      <c r="Q24" s="722">
        <v>0</v>
      </c>
      <c r="R24" s="722">
        <v>0</v>
      </c>
      <c r="S24" s="722">
        <v>0</v>
      </c>
      <c r="T24" s="719">
        <v>15</v>
      </c>
      <c r="U24" s="719">
        <v>0</v>
      </c>
      <c r="V24" s="719">
        <v>0</v>
      </c>
      <c r="W24" s="719">
        <v>0</v>
      </c>
      <c r="X24" s="719">
        <v>0</v>
      </c>
      <c r="Y24" s="719">
        <v>0</v>
      </c>
      <c r="Z24" s="719">
        <v>0</v>
      </c>
      <c r="AA24" s="719">
        <v>1</v>
      </c>
      <c r="AB24" s="719">
        <v>9</v>
      </c>
      <c r="AC24" s="719">
        <v>13</v>
      </c>
      <c r="AD24" s="15" t="s">
        <v>257</v>
      </c>
    </row>
    <row r="25" spans="1:30" s="947" customFormat="1" ht="16.7" customHeight="1">
      <c r="A25" s="75" t="s">
        <v>258</v>
      </c>
      <c r="B25" s="76" t="s">
        <v>259</v>
      </c>
      <c r="C25" s="48">
        <f t="shared" si="1"/>
        <v>280</v>
      </c>
      <c r="D25" s="48">
        <f t="shared" si="2"/>
        <v>3988</v>
      </c>
      <c r="E25" s="719">
        <v>1</v>
      </c>
      <c r="F25" s="719">
        <v>485</v>
      </c>
      <c r="G25" s="719">
        <v>4</v>
      </c>
      <c r="H25" s="719">
        <v>586</v>
      </c>
      <c r="I25" s="719">
        <v>137</v>
      </c>
      <c r="J25" s="719">
        <v>194</v>
      </c>
      <c r="K25" s="1287" t="s">
        <v>258</v>
      </c>
      <c r="L25" s="1203">
        <v>1</v>
      </c>
      <c r="M25" s="722">
        <v>299</v>
      </c>
      <c r="N25" s="722">
        <v>13</v>
      </c>
      <c r="O25" s="722">
        <v>2424</v>
      </c>
      <c r="P25" s="722">
        <v>64</v>
      </c>
      <c r="Q25" s="722">
        <v>0</v>
      </c>
      <c r="R25" s="722">
        <v>0</v>
      </c>
      <c r="S25" s="722">
        <v>0</v>
      </c>
      <c r="T25" s="719">
        <v>60</v>
      </c>
      <c r="U25" s="719">
        <v>0</v>
      </c>
      <c r="V25" s="719">
        <v>0</v>
      </c>
      <c r="W25" s="719">
        <v>0</v>
      </c>
      <c r="X25" s="719">
        <v>0</v>
      </c>
      <c r="Y25" s="719">
        <v>0</v>
      </c>
      <c r="Z25" s="719">
        <v>0</v>
      </c>
      <c r="AA25" s="719">
        <v>1</v>
      </c>
      <c r="AB25" s="719">
        <v>8</v>
      </c>
      <c r="AC25" s="719">
        <v>10</v>
      </c>
      <c r="AD25" s="15" t="s">
        <v>259</v>
      </c>
    </row>
    <row r="26" spans="1:30" s="947" customFormat="1" ht="16.7" customHeight="1">
      <c r="A26" s="75" t="s">
        <v>260</v>
      </c>
      <c r="B26" s="76" t="s">
        <v>261</v>
      </c>
      <c r="C26" s="48">
        <f t="shared" si="1"/>
        <v>17</v>
      </c>
      <c r="D26" s="48">
        <f t="shared" si="2"/>
        <v>0</v>
      </c>
      <c r="E26" s="719">
        <v>0</v>
      </c>
      <c r="F26" s="719">
        <v>0</v>
      </c>
      <c r="G26" s="719">
        <v>0</v>
      </c>
      <c r="H26" s="719">
        <v>0</v>
      </c>
      <c r="I26" s="719">
        <v>9</v>
      </c>
      <c r="J26" s="719">
        <v>0</v>
      </c>
      <c r="K26" s="1287" t="s">
        <v>260</v>
      </c>
      <c r="L26" s="1203">
        <v>0</v>
      </c>
      <c r="M26" s="722">
        <v>0</v>
      </c>
      <c r="N26" s="722">
        <v>0</v>
      </c>
      <c r="O26" s="722">
        <v>0</v>
      </c>
      <c r="P26" s="722">
        <v>3</v>
      </c>
      <c r="Q26" s="722">
        <v>0</v>
      </c>
      <c r="R26" s="722">
        <v>0</v>
      </c>
      <c r="S26" s="722">
        <v>0</v>
      </c>
      <c r="T26" s="719">
        <v>5</v>
      </c>
      <c r="U26" s="719">
        <v>0</v>
      </c>
      <c r="V26" s="719">
        <v>0</v>
      </c>
      <c r="W26" s="719">
        <v>0</v>
      </c>
      <c r="X26" s="719">
        <v>0</v>
      </c>
      <c r="Y26" s="719">
        <v>0</v>
      </c>
      <c r="Z26" s="719">
        <v>0</v>
      </c>
      <c r="AA26" s="719">
        <v>1</v>
      </c>
      <c r="AB26" s="719">
        <v>7</v>
      </c>
      <c r="AC26" s="719">
        <v>10</v>
      </c>
      <c r="AD26" s="15" t="s">
        <v>261</v>
      </c>
    </row>
    <row r="27" spans="1:30" s="947" customFormat="1" ht="16.7" customHeight="1">
      <c r="A27" s="75" t="s">
        <v>262</v>
      </c>
      <c r="B27" s="76" t="s">
        <v>263</v>
      </c>
      <c r="C27" s="48">
        <f t="shared" si="1"/>
        <v>50</v>
      </c>
      <c r="D27" s="48">
        <f t="shared" si="2"/>
        <v>1407</v>
      </c>
      <c r="E27" s="719">
        <v>0</v>
      </c>
      <c r="F27" s="719">
        <v>0</v>
      </c>
      <c r="G27" s="719">
        <v>3</v>
      </c>
      <c r="H27" s="719">
        <v>250</v>
      </c>
      <c r="I27" s="719">
        <v>20</v>
      </c>
      <c r="J27" s="719">
        <v>158</v>
      </c>
      <c r="K27" s="1287" t="s">
        <v>262</v>
      </c>
      <c r="L27" s="1203">
        <v>2</v>
      </c>
      <c r="M27" s="722">
        <v>299</v>
      </c>
      <c r="N27" s="722">
        <v>6</v>
      </c>
      <c r="O27" s="722">
        <v>700</v>
      </c>
      <c r="P27" s="722">
        <v>9</v>
      </c>
      <c r="Q27" s="722">
        <v>0</v>
      </c>
      <c r="R27" s="722">
        <v>0</v>
      </c>
      <c r="S27" s="722">
        <v>0</v>
      </c>
      <c r="T27" s="719">
        <v>10</v>
      </c>
      <c r="U27" s="719">
        <v>0</v>
      </c>
      <c r="V27" s="719">
        <v>0</v>
      </c>
      <c r="W27" s="719">
        <v>0</v>
      </c>
      <c r="X27" s="719">
        <v>0</v>
      </c>
      <c r="Y27" s="719">
        <v>0</v>
      </c>
      <c r="Z27" s="719">
        <v>0</v>
      </c>
      <c r="AA27" s="719">
        <v>1</v>
      </c>
      <c r="AB27" s="719">
        <v>17</v>
      </c>
      <c r="AC27" s="719">
        <v>21</v>
      </c>
      <c r="AD27" s="15" t="s">
        <v>263</v>
      </c>
    </row>
    <row r="28" spans="1:30" s="947" customFormat="1" ht="16.7" customHeight="1">
      <c r="A28" s="75" t="s">
        <v>264</v>
      </c>
      <c r="B28" s="76" t="s">
        <v>265</v>
      </c>
      <c r="C28" s="48">
        <f t="shared" si="1"/>
        <v>28</v>
      </c>
      <c r="D28" s="48">
        <f t="shared" si="2"/>
        <v>304</v>
      </c>
      <c r="E28" s="719">
        <v>0</v>
      </c>
      <c r="F28" s="719">
        <v>0</v>
      </c>
      <c r="G28" s="719">
        <v>1</v>
      </c>
      <c r="H28" s="719">
        <v>304</v>
      </c>
      <c r="I28" s="719">
        <v>9</v>
      </c>
      <c r="J28" s="719">
        <v>0</v>
      </c>
      <c r="K28" s="1287" t="s">
        <v>264</v>
      </c>
      <c r="L28" s="1203">
        <v>0</v>
      </c>
      <c r="M28" s="722">
        <v>0</v>
      </c>
      <c r="N28" s="722">
        <v>0</v>
      </c>
      <c r="O28" s="722">
        <v>0</v>
      </c>
      <c r="P28" s="722">
        <v>5</v>
      </c>
      <c r="Q28" s="722">
        <v>0</v>
      </c>
      <c r="R28" s="722">
        <v>0</v>
      </c>
      <c r="S28" s="722">
        <v>0</v>
      </c>
      <c r="T28" s="719">
        <v>9</v>
      </c>
      <c r="U28" s="719">
        <v>0</v>
      </c>
      <c r="V28" s="719">
        <v>0</v>
      </c>
      <c r="W28" s="719">
        <v>0</v>
      </c>
      <c r="X28" s="719">
        <v>4</v>
      </c>
      <c r="Y28" s="719">
        <v>0</v>
      </c>
      <c r="Z28" s="719">
        <v>1</v>
      </c>
      <c r="AA28" s="719">
        <v>0</v>
      </c>
      <c r="AB28" s="719">
        <v>6</v>
      </c>
      <c r="AC28" s="719">
        <v>11</v>
      </c>
      <c r="AD28" s="15" t="s">
        <v>265</v>
      </c>
    </row>
    <row r="29" spans="1:30" s="947" customFormat="1" ht="16.7" customHeight="1">
      <c r="A29" s="75" t="s">
        <v>266</v>
      </c>
      <c r="B29" s="76" t="s">
        <v>267</v>
      </c>
      <c r="C29" s="48">
        <f t="shared" si="1"/>
        <v>7</v>
      </c>
      <c r="D29" s="48">
        <f t="shared" si="2"/>
        <v>50</v>
      </c>
      <c r="E29" s="719">
        <v>0</v>
      </c>
      <c r="F29" s="719">
        <v>0</v>
      </c>
      <c r="G29" s="719">
        <v>1</v>
      </c>
      <c r="H29" s="719">
        <v>50</v>
      </c>
      <c r="I29" s="719">
        <v>1</v>
      </c>
      <c r="J29" s="719">
        <v>0</v>
      </c>
      <c r="K29" s="1287" t="s">
        <v>266</v>
      </c>
      <c r="L29" s="1203">
        <v>0</v>
      </c>
      <c r="M29" s="722">
        <v>0</v>
      </c>
      <c r="N29" s="722">
        <v>0</v>
      </c>
      <c r="O29" s="722">
        <v>0</v>
      </c>
      <c r="P29" s="722">
        <v>3</v>
      </c>
      <c r="Q29" s="722">
        <v>0</v>
      </c>
      <c r="R29" s="722">
        <v>0</v>
      </c>
      <c r="S29" s="722">
        <v>0</v>
      </c>
      <c r="T29" s="719">
        <v>2</v>
      </c>
      <c r="U29" s="719">
        <v>0</v>
      </c>
      <c r="V29" s="719">
        <v>0</v>
      </c>
      <c r="W29" s="719">
        <v>0</v>
      </c>
      <c r="X29" s="719">
        <v>0</v>
      </c>
      <c r="Y29" s="719">
        <v>0</v>
      </c>
      <c r="Z29" s="719">
        <v>0</v>
      </c>
      <c r="AA29" s="719">
        <v>1</v>
      </c>
      <c r="AB29" s="719">
        <v>5</v>
      </c>
      <c r="AC29" s="719">
        <v>8</v>
      </c>
      <c r="AD29" s="15" t="s">
        <v>267</v>
      </c>
    </row>
    <row r="30" spans="1:30" s="947" customFormat="1" ht="16.7" customHeight="1">
      <c r="A30" s="75" t="s">
        <v>268</v>
      </c>
      <c r="B30" s="76" t="s">
        <v>269</v>
      </c>
      <c r="C30" s="48">
        <f t="shared" si="1"/>
        <v>38</v>
      </c>
      <c r="D30" s="48">
        <f t="shared" si="2"/>
        <v>233</v>
      </c>
      <c r="E30" s="719">
        <v>0</v>
      </c>
      <c r="F30" s="719">
        <v>0</v>
      </c>
      <c r="G30" s="719">
        <v>1</v>
      </c>
      <c r="H30" s="719">
        <v>58</v>
      </c>
      <c r="I30" s="719">
        <v>18</v>
      </c>
      <c r="J30" s="719">
        <v>37</v>
      </c>
      <c r="K30" s="1287" t="s">
        <v>268</v>
      </c>
      <c r="L30" s="1203">
        <v>0</v>
      </c>
      <c r="M30" s="722">
        <v>0</v>
      </c>
      <c r="N30" s="722">
        <v>1</v>
      </c>
      <c r="O30" s="722">
        <v>138</v>
      </c>
      <c r="P30" s="722">
        <v>9</v>
      </c>
      <c r="Q30" s="722">
        <v>0</v>
      </c>
      <c r="R30" s="722">
        <v>0</v>
      </c>
      <c r="S30" s="722">
        <v>0</v>
      </c>
      <c r="T30" s="719">
        <v>9</v>
      </c>
      <c r="U30" s="719">
        <v>0</v>
      </c>
      <c r="V30" s="719">
        <v>0</v>
      </c>
      <c r="W30" s="719">
        <v>0</v>
      </c>
      <c r="X30" s="719">
        <v>0</v>
      </c>
      <c r="Y30" s="719">
        <v>0</v>
      </c>
      <c r="Z30" s="719">
        <v>0</v>
      </c>
      <c r="AA30" s="1432">
        <v>1</v>
      </c>
      <c r="AB30" s="1432">
        <v>8</v>
      </c>
      <c r="AC30" s="1432">
        <v>13</v>
      </c>
      <c r="AD30" s="15" t="s">
        <v>269</v>
      </c>
    </row>
    <row r="31" spans="1:30" s="947" customFormat="1" ht="16.7" customHeight="1">
      <c r="A31" s="75" t="s">
        <v>270</v>
      </c>
      <c r="B31" s="76" t="s">
        <v>271</v>
      </c>
      <c r="C31" s="48">
        <f t="shared" si="1"/>
        <v>51</v>
      </c>
      <c r="D31" s="48">
        <f t="shared" si="2"/>
        <v>1490</v>
      </c>
      <c r="E31" s="719">
        <v>0</v>
      </c>
      <c r="F31" s="719">
        <v>0</v>
      </c>
      <c r="G31" s="719">
        <v>1</v>
      </c>
      <c r="H31" s="719">
        <v>125</v>
      </c>
      <c r="I31" s="719">
        <v>20</v>
      </c>
      <c r="J31" s="719">
        <v>43</v>
      </c>
      <c r="K31" s="1287" t="s">
        <v>270</v>
      </c>
      <c r="L31" s="1203">
        <v>4</v>
      </c>
      <c r="M31" s="722">
        <v>834</v>
      </c>
      <c r="N31" s="722">
        <v>5</v>
      </c>
      <c r="O31" s="722">
        <v>488</v>
      </c>
      <c r="P31" s="722">
        <v>9</v>
      </c>
      <c r="Q31" s="722">
        <v>0</v>
      </c>
      <c r="R31" s="722">
        <v>0</v>
      </c>
      <c r="S31" s="722">
        <v>0</v>
      </c>
      <c r="T31" s="719">
        <v>12</v>
      </c>
      <c r="U31" s="719">
        <v>0</v>
      </c>
      <c r="V31" s="719">
        <v>0</v>
      </c>
      <c r="W31" s="719">
        <v>0</v>
      </c>
      <c r="X31" s="719">
        <v>0</v>
      </c>
      <c r="Y31" s="719">
        <v>0</v>
      </c>
      <c r="Z31" s="719">
        <v>0</v>
      </c>
      <c r="AA31" s="719">
        <v>1</v>
      </c>
      <c r="AB31" s="719">
        <v>8</v>
      </c>
      <c r="AC31" s="719">
        <v>10</v>
      </c>
      <c r="AD31" s="15" t="s">
        <v>271</v>
      </c>
    </row>
    <row r="32" spans="1:30" s="947" customFormat="1" ht="16.7" customHeight="1">
      <c r="A32" s="75" t="s">
        <v>272</v>
      </c>
      <c r="B32" s="76" t="s">
        <v>273</v>
      </c>
      <c r="C32" s="48">
        <f t="shared" si="1"/>
        <v>35</v>
      </c>
      <c r="D32" s="48">
        <f t="shared" si="2"/>
        <v>322</v>
      </c>
      <c r="E32" s="719">
        <v>0</v>
      </c>
      <c r="F32" s="719">
        <v>0</v>
      </c>
      <c r="G32" s="719">
        <v>1</v>
      </c>
      <c r="H32" s="719">
        <v>79</v>
      </c>
      <c r="I32" s="719">
        <v>13</v>
      </c>
      <c r="J32" s="719">
        <v>50</v>
      </c>
      <c r="K32" s="1287" t="s">
        <v>272</v>
      </c>
      <c r="L32" s="1203">
        <v>0</v>
      </c>
      <c r="M32" s="722">
        <v>0</v>
      </c>
      <c r="N32" s="722">
        <v>2</v>
      </c>
      <c r="O32" s="722">
        <v>193</v>
      </c>
      <c r="P32" s="722">
        <v>8</v>
      </c>
      <c r="Q32" s="722">
        <v>0</v>
      </c>
      <c r="R32" s="722">
        <v>0</v>
      </c>
      <c r="S32" s="722">
        <v>0</v>
      </c>
      <c r="T32" s="719">
        <v>11</v>
      </c>
      <c r="U32" s="719">
        <v>0</v>
      </c>
      <c r="V32" s="719">
        <v>0</v>
      </c>
      <c r="W32" s="719">
        <v>0</v>
      </c>
      <c r="X32" s="719">
        <v>0</v>
      </c>
      <c r="Y32" s="719">
        <v>0</v>
      </c>
      <c r="Z32" s="719">
        <v>0</v>
      </c>
      <c r="AA32" s="719">
        <v>1</v>
      </c>
      <c r="AB32" s="719">
        <v>7</v>
      </c>
      <c r="AC32" s="719">
        <v>10</v>
      </c>
      <c r="AD32" s="15" t="s">
        <v>273</v>
      </c>
    </row>
    <row r="33" spans="1:30" s="947" customFormat="1" ht="16.7" customHeight="1">
      <c r="A33" s="75" t="s">
        <v>274</v>
      </c>
      <c r="B33" s="76" t="s">
        <v>275</v>
      </c>
      <c r="C33" s="48">
        <f t="shared" si="1"/>
        <v>45</v>
      </c>
      <c r="D33" s="48">
        <f t="shared" si="2"/>
        <v>1040</v>
      </c>
      <c r="E33" s="719">
        <v>0</v>
      </c>
      <c r="F33" s="719">
        <v>0</v>
      </c>
      <c r="G33" s="719">
        <v>2</v>
      </c>
      <c r="H33" s="719">
        <v>233</v>
      </c>
      <c r="I33" s="719">
        <v>19</v>
      </c>
      <c r="J33" s="719">
        <v>32</v>
      </c>
      <c r="K33" s="1287" t="s">
        <v>274</v>
      </c>
      <c r="L33" s="1203">
        <v>0</v>
      </c>
      <c r="M33" s="722">
        <v>0</v>
      </c>
      <c r="N33" s="722">
        <v>5</v>
      </c>
      <c r="O33" s="722">
        <v>775</v>
      </c>
      <c r="P33" s="722">
        <v>9</v>
      </c>
      <c r="Q33" s="722">
        <v>0</v>
      </c>
      <c r="R33" s="722">
        <v>0</v>
      </c>
      <c r="S33" s="722">
        <v>0</v>
      </c>
      <c r="T33" s="719">
        <v>10</v>
      </c>
      <c r="U33" s="719">
        <v>0</v>
      </c>
      <c r="V33" s="719">
        <v>0</v>
      </c>
      <c r="W33" s="719">
        <v>0</v>
      </c>
      <c r="X33" s="719">
        <v>0</v>
      </c>
      <c r="Y33" s="719">
        <v>0</v>
      </c>
      <c r="Z33" s="719">
        <v>0</v>
      </c>
      <c r="AA33" s="719">
        <v>1</v>
      </c>
      <c r="AB33" s="719">
        <v>9</v>
      </c>
      <c r="AC33" s="719">
        <v>11</v>
      </c>
      <c r="AD33" s="15" t="s">
        <v>275</v>
      </c>
    </row>
    <row r="34" spans="1:30" s="1081" customFormat="1" ht="16.7" customHeight="1">
      <c r="A34" s="75" t="s">
        <v>276</v>
      </c>
      <c r="B34" s="76" t="s">
        <v>277</v>
      </c>
      <c r="C34" s="48">
        <f t="shared" si="1"/>
        <v>96</v>
      </c>
      <c r="D34" s="48">
        <f t="shared" si="2"/>
        <v>1839</v>
      </c>
      <c r="E34" s="719">
        <v>0</v>
      </c>
      <c r="F34" s="719">
        <v>0</v>
      </c>
      <c r="G34" s="719">
        <v>3</v>
      </c>
      <c r="H34" s="719">
        <v>963</v>
      </c>
      <c r="I34" s="719">
        <v>46</v>
      </c>
      <c r="J34" s="719">
        <v>22</v>
      </c>
      <c r="K34" s="1287" t="s">
        <v>276</v>
      </c>
      <c r="L34" s="1203">
        <v>0</v>
      </c>
      <c r="M34" s="722">
        <v>0</v>
      </c>
      <c r="N34" s="722">
        <v>5</v>
      </c>
      <c r="O34" s="722">
        <v>854</v>
      </c>
      <c r="P34" s="722">
        <v>22</v>
      </c>
      <c r="Q34" s="722">
        <v>0</v>
      </c>
      <c r="R34" s="722">
        <v>0</v>
      </c>
      <c r="S34" s="722">
        <v>0</v>
      </c>
      <c r="T34" s="719">
        <v>20</v>
      </c>
      <c r="U34" s="719">
        <v>0</v>
      </c>
      <c r="V34" s="719">
        <v>0</v>
      </c>
      <c r="W34" s="719">
        <v>0</v>
      </c>
      <c r="X34" s="719">
        <v>0</v>
      </c>
      <c r="Y34" s="719">
        <v>0</v>
      </c>
      <c r="Z34" s="719">
        <v>0</v>
      </c>
      <c r="AA34" s="719">
        <v>1</v>
      </c>
      <c r="AB34" s="719">
        <v>7</v>
      </c>
      <c r="AC34" s="719">
        <v>10</v>
      </c>
      <c r="AD34" s="15" t="s">
        <v>277</v>
      </c>
    </row>
    <row r="35" spans="1:30" s="947" customFormat="1" ht="16.7" customHeight="1">
      <c r="A35" s="75" t="s">
        <v>278</v>
      </c>
      <c r="B35" s="76" t="s">
        <v>279</v>
      </c>
      <c r="C35" s="48">
        <f t="shared" si="1"/>
        <v>38</v>
      </c>
      <c r="D35" s="48">
        <f t="shared" si="2"/>
        <v>639</v>
      </c>
      <c r="E35" s="719">
        <v>0</v>
      </c>
      <c r="F35" s="719">
        <v>0</v>
      </c>
      <c r="G35" s="719">
        <v>1</v>
      </c>
      <c r="H35" s="719">
        <v>181</v>
      </c>
      <c r="I35" s="719">
        <v>16</v>
      </c>
      <c r="J35" s="719">
        <v>0</v>
      </c>
      <c r="K35" s="1287" t="s">
        <v>278</v>
      </c>
      <c r="L35" s="1203">
        <v>0</v>
      </c>
      <c r="M35" s="722">
        <v>0</v>
      </c>
      <c r="N35" s="722">
        <v>2</v>
      </c>
      <c r="O35" s="722">
        <v>458</v>
      </c>
      <c r="P35" s="722">
        <v>10</v>
      </c>
      <c r="Q35" s="722">
        <v>0</v>
      </c>
      <c r="R35" s="722">
        <v>0</v>
      </c>
      <c r="S35" s="722">
        <v>0</v>
      </c>
      <c r="T35" s="719">
        <v>9</v>
      </c>
      <c r="U35" s="719">
        <v>0</v>
      </c>
      <c r="V35" s="719">
        <v>0</v>
      </c>
      <c r="W35" s="719">
        <v>0</v>
      </c>
      <c r="X35" s="719">
        <v>0</v>
      </c>
      <c r="Y35" s="719">
        <v>0</v>
      </c>
      <c r="Z35" s="719">
        <v>0</v>
      </c>
      <c r="AA35" s="719">
        <v>1</v>
      </c>
      <c r="AB35" s="719">
        <v>10</v>
      </c>
      <c r="AC35" s="719">
        <v>16</v>
      </c>
      <c r="AD35" s="15" t="s">
        <v>279</v>
      </c>
    </row>
    <row r="36" spans="1:30" s="947" customFormat="1" ht="16.7" customHeight="1">
      <c r="A36" s="75" t="s">
        <v>280</v>
      </c>
      <c r="B36" s="76" t="s">
        <v>281</v>
      </c>
      <c r="C36" s="48">
        <f t="shared" si="1"/>
        <v>20</v>
      </c>
      <c r="D36" s="48">
        <f t="shared" si="2"/>
        <v>257</v>
      </c>
      <c r="E36" s="719">
        <v>0</v>
      </c>
      <c r="F36" s="719">
        <v>0</v>
      </c>
      <c r="G36" s="719">
        <v>1</v>
      </c>
      <c r="H36" s="719">
        <v>94</v>
      </c>
      <c r="I36" s="719">
        <v>7</v>
      </c>
      <c r="J36" s="719">
        <v>0</v>
      </c>
      <c r="K36" s="1287" t="s">
        <v>280</v>
      </c>
      <c r="L36" s="1203">
        <v>0</v>
      </c>
      <c r="M36" s="722">
        <v>0</v>
      </c>
      <c r="N36" s="722">
        <v>1</v>
      </c>
      <c r="O36" s="722">
        <v>163</v>
      </c>
      <c r="P36" s="722">
        <v>4</v>
      </c>
      <c r="Q36" s="722">
        <v>0</v>
      </c>
      <c r="R36" s="722">
        <v>0</v>
      </c>
      <c r="S36" s="722">
        <v>0</v>
      </c>
      <c r="T36" s="719">
        <v>7</v>
      </c>
      <c r="U36" s="719">
        <v>0</v>
      </c>
      <c r="V36" s="719">
        <v>0</v>
      </c>
      <c r="W36" s="719">
        <v>0</v>
      </c>
      <c r="X36" s="719">
        <v>0</v>
      </c>
      <c r="Y36" s="719">
        <v>0</v>
      </c>
      <c r="Z36" s="719">
        <v>0</v>
      </c>
      <c r="AA36" s="719">
        <v>1</v>
      </c>
      <c r="AB36" s="719">
        <v>9</v>
      </c>
      <c r="AC36" s="719">
        <v>7</v>
      </c>
      <c r="AD36" s="15" t="s">
        <v>281</v>
      </c>
    </row>
    <row r="37" spans="1:30" s="947" customFormat="1" ht="16.7" customHeight="1">
      <c r="A37" s="75" t="s">
        <v>282</v>
      </c>
      <c r="B37" s="76" t="s">
        <v>283</v>
      </c>
      <c r="C37" s="48">
        <f t="shared" si="1"/>
        <v>41</v>
      </c>
      <c r="D37" s="48">
        <f t="shared" si="2"/>
        <v>368</v>
      </c>
      <c r="E37" s="719">
        <v>0</v>
      </c>
      <c r="F37" s="719">
        <v>0</v>
      </c>
      <c r="G37" s="719">
        <v>2</v>
      </c>
      <c r="H37" s="719">
        <v>115</v>
      </c>
      <c r="I37" s="719">
        <v>16</v>
      </c>
      <c r="J37" s="719">
        <v>52</v>
      </c>
      <c r="K37" s="1287" t="s">
        <v>282</v>
      </c>
      <c r="L37" s="1203">
        <v>0</v>
      </c>
      <c r="M37" s="722">
        <v>0</v>
      </c>
      <c r="N37" s="722">
        <v>2</v>
      </c>
      <c r="O37" s="722">
        <v>201</v>
      </c>
      <c r="P37" s="722">
        <v>10</v>
      </c>
      <c r="Q37" s="722">
        <v>0</v>
      </c>
      <c r="R37" s="722">
        <v>0</v>
      </c>
      <c r="S37" s="722">
        <v>0</v>
      </c>
      <c r="T37" s="719">
        <v>11</v>
      </c>
      <c r="U37" s="719">
        <v>0</v>
      </c>
      <c r="V37" s="719">
        <v>0</v>
      </c>
      <c r="W37" s="719">
        <v>0</v>
      </c>
      <c r="X37" s="719">
        <v>0</v>
      </c>
      <c r="Y37" s="719">
        <v>0</v>
      </c>
      <c r="Z37" s="719">
        <v>0</v>
      </c>
      <c r="AA37" s="719">
        <v>1</v>
      </c>
      <c r="AB37" s="719">
        <v>9</v>
      </c>
      <c r="AC37" s="719">
        <v>16</v>
      </c>
      <c r="AD37" s="15" t="s">
        <v>283</v>
      </c>
    </row>
    <row r="38" spans="1:30" s="947" customFormat="1" ht="16.7" customHeight="1" thickBot="1">
      <c r="A38" s="75" t="s">
        <v>284</v>
      </c>
      <c r="B38" s="76" t="s">
        <v>285</v>
      </c>
      <c r="C38" s="48">
        <f t="shared" si="1"/>
        <v>3</v>
      </c>
      <c r="D38" s="48">
        <f t="shared" si="2"/>
        <v>42</v>
      </c>
      <c r="E38" s="719">
        <v>0</v>
      </c>
      <c r="F38" s="719">
        <v>0</v>
      </c>
      <c r="G38" s="719">
        <v>0</v>
      </c>
      <c r="H38" s="719">
        <v>0</v>
      </c>
      <c r="I38" s="719">
        <v>0</v>
      </c>
      <c r="J38" s="719">
        <v>0</v>
      </c>
      <c r="K38" s="166" t="s">
        <v>284</v>
      </c>
      <c r="L38" s="1302">
        <v>0</v>
      </c>
      <c r="M38" s="724">
        <v>0</v>
      </c>
      <c r="N38" s="724">
        <v>1</v>
      </c>
      <c r="O38" s="724">
        <v>42</v>
      </c>
      <c r="P38" s="724">
        <v>1</v>
      </c>
      <c r="Q38" s="724">
        <v>0</v>
      </c>
      <c r="R38" s="724">
        <v>0</v>
      </c>
      <c r="S38" s="724">
        <v>0</v>
      </c>
      <c r="T38" s="719">
        <v>1</v>
      </c>
      <c r="U38" s="719">
        <v>0</v>
      </c>
      <c r="V38" s="719">
        <v>0</v>
      </c>
      <c r="W38" s="719">
        <v>0</v>
      </c>
      <c r="X38" s="719">
        <v>0</v>
      </c>
      <c r="Y38" s="719">
        <v>0</v>
      </c>
      <c r="Z38" s="719">
        <v>1</v>
      </c>
      <c r="AA38" s="719">
        <v>0</v>
      </c>
      <c r="AB38" s="719">
        <v>2</v>
      </c>
      <c r="AC38" s="719">
        <v>3</v>
      </c>
      <c r="AD38" s="21" t="s">
        <v>285</v>
      </c>
    </row>
    <row r="39" spans="1:30" s="80" customFormat="1" ht="11.1" customHeight="1">
      <c r="A39" s="77" t="s">
        <v>373</v>
      </c>
      <c r="B39" s="77"/>
      <c r="C39" s="77"/>
      <c r="D39" s="77"/>
      <c r="E39" s="77"/>
      <c r="F39" s="77"/>
      <c r="G39" s="77"/>
      <c r="H39" s="78"/>
      <c r="I39" s="78"/>
      <c r="J39" s="78" t="s">
        <v>1011</v>
      </c>
      <c r="K39" s="77" t="s">
        <v>600</v>
      </c>
      <c r="L39" s="77"/>
      <c r="M39" s="77"/>
      <c r="N39" s="77"/>
      <c r="O39" s="77"/>
      <c r="P39" s="79"/>
      <c r="Q39" s="79"/>
      <c r="R39" s="79"/>
      <c r="S39" s="77"/>
      <c r="T39" s="77"/>
      <c r="U39" s="77"/>
      <c r="V39" s="77"/>
      <c r="W39" s="77"/>
      <c r="X39" s="77"/>
      <c r="Y39" s="77"/>
      <c r="Z39" s="77"/>
      <c r="AA39" s="77"/>
      <c r="AB39" s="78"/>
      <c r="AC39" s="78"/>
      <c r="AD39" s="78" t="s">
        <v>1011</v>
      </c>
    </row>
    <row r="40" spans="1:30" s="80" customFormat="1" ht="11.1" customHeight="1">
      <c r="A40" s="80" t="s">
        <v>1424</v>
      </c>
      <c r="H40" s="81"/>
      <c r="I40" s="81"/>
      <c r="J40" s="81"/>
      <c r="K40" s="80" t="s">
        <v>1424</v>
      </c>
      <c r="P40" s="82"/>
      <c r="Q40" s="82"/>
      <c r="R40" s="82"/>
      <c r="AB40" s="81"/>
      <c r="AC40" s="81"/>
      <c r="AD40" s="81"/>
    </row>
    <row r="41" spans="1:30" s="80" customFormat="1" ht="11.1" customHeight="1">
      <c r="A41" s="83" t="s">
        <v>1425</v>
      </c>
      <c r="C41" s="83"/>
      <c r="D41" s="83"/>
      <c r="E41" s="83"/>
      <c r="F41" s="83"/>
      <c r="G41" s="83"/>
      <c r="H41" s="83"/>
      <c r="I41" s="83"/>
      <c r="J41" s="81" t="s">
        <v>374</v>
      </c>
      <c r="K41" s="80" t="s">
        <v>1428</v>
      </c>
      <c r="P41" s="82"/>
      <c r="Q41" s="82"/>
      <c r="R41" s="82"/>
      <c r="T41" s="83"/>
      <c r="U41" s="83"/>
      <c r="Y41" s="83"/>
      <c r="Z41" s="83"/>
      <c r="AA41" s="83"/>
      <c r="AB41" s="83"/>
      <c r="AC41" s="83"/>
      <c r="AD41" s="81" t="s">
        <v>374</v>
      </c>
    </row>
    <row r="42" spans="1:30" s="84" customFormat="1" ht="11.1" customHeight="1">
      <c r="A42" s="83" t="s">
        <v>1426</v>
      </c>
      <c r="C42" s="85"/>
      <c r="D42" s="85"/>
      <c r="E42" s="85"/>
      <c r="F42" s="81"/>
      <c r="G42" s="81"/>
      <c r="H42" s="81"/>
      <c r="I42" s="81"/>
      <c r="J42" s="81" t="s">
        <v>375</v>
      </c>
      <c r="K42" s="80" t="s">
        <v>1426</v>
      </c>
      <c r="P42" s="86"/>
      <c r="Q42" s="86"/>
      <c r="R42" s="86"/>
      <c r="T42" s="85"/>
      <c r="U42" s="85"/>
      <c r="Y42" s="85"/>
      <c r="Z42" s="81"/>
      <c r="AA42" s="81"/>
      <c r="AB42" s="81"/>
      <c r="AC42" s="81"/>
      <c r="AD42" s="81" t="s">
        <v>375</v>
      </c>
    </row>
    <row r="43" spans="1:30" s="84" customFormat="1" ht="11.1" customHeight="1">
      <c r="A43" s="80" t="s">
        <v>1427</v>
      </c>
      <c r="C43" s="85"/>
      <c r="D43" s="85"/>
      <c r="E43" s="85"/>
      <c r="F43" s="85"/>
      <c r="G43" s="85"/>
      <c r="H43" s="85"/>
      <c r="I43" s="85"/>
      <c r="J43" s="87" t="s">
        <v>376</v>
      </c>
      <c r="K43" s="80" t="s">
        <v>1429</v>
      </c>
      <c r="P43" s="86"/>
      <c r="Q43" s="86"/>
      <c r="R43" s="86"/>
      <c r="T43" s="85"/>
      <c r="U43" s="85"/>
      <c r="Y43" s="85"/>
      <c r="Z43" s="85"/>
      <c r="AA43" s="85"/>
      <c r="AB43" s="85"/>
      <c r="AC43" s="85"/>
      <c r="AD43" s="87" t="s">
        <v>376</v>
      </c>
    </row>
    <row r="44" spans="1:30" s="978" customFormat="1" ht="11.25">
      <c r="A44" s="5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3"/>
      <c r="N44" s="53"/>
      <c r="O44" s="53"/>
      <c r="P44" s="57"/>
      <c r="Q44" s="57"/>
      <c r="R44" s="57"/>
      <c r="S44" s="53"/>
      <c r="T44" s="53"/>
      <c r="U44" s="53"/>
      <c r="V44" s="56"/>
      <c r="W44" s="56"/>
      <c r="X44" s="56"/>
      <c r="Y44" s="56"/>
      <c r="Z44" s="56"/>
      <c r="AA44" s="56"/>
      <c r="AB44" s="56"/>
      <c r="AC44" s="53"/>
    </row>
    <row r="45" spans="1:30" s="978" customFormat="1" ht="11.25">
      <c r="A45" s="53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3"/>
      <c r="N45" s="53"/>
      <c r="O45" s="53"/>
      <c r="P45" s="57"/>
      <c r="Q45" s="57"/>
      <c r="R45" s="57"/>
      <c r="S45" s="53"/>
      <c r="T45" s="53"/>
      <c r="U45" s="53"/>
      <c r="V45" s="56"/>
      <c r="W45" s="56"/>
      <c r="X45" s="56"/>
      <c r="Y45" s="56"/>
      <c r="Z45" s="56"/>
      <c r="AA45" s="56"/>
      <c r="AB45" s="56"/>
      <c r="AC45" s="53"/>
    </row>
    <row r="46" spans="1:30" s="978" customFormat="1" ht="11.25">
      <c r="A46" s="53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3"/>
      <c r="N46" s="53"/>
      <c r="O46" s="53"/>
      <c r="P46" s="57"/>
      <c r="Q46" s="57"/>
      <c r="R46" s="57"/>
      <c r="S46" s="53"/>
      <c r="T46" s="53"/>
      <c r="U46" s="53"/>
      <c r="V46" s="56"/>
      <c r="W46" s="56"/>
      <c r="X46" s="56"/>
      <c r="Y46" s="56"/>
      <c r="Z46" s="56"/>
      <c r="AA46" s="56"/>
      <c r="AB46" s="56"/>
      <c r="AC46" s="53"/>
    </row>
    <row r="47" spans="1:30" s="978" customFormat="1" ht="11.25">
      <c r="A47" s="53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3"/>
      <c r="N47" s="53"/>
      <c r="O47" s="53"/>
      <c r="P47" s="57"/>
      <c r="Q47" s="57"/>
      <c r="R47" s="57"/>
      <c r="S47" s="53"/>
      <c r="T47" s="53"/>
      <c r="U47" s="53"/>
      <c r="V47" s="56"/>
      <c r="W47" s="56"/>
      <c r="X47" s="56"/>
      <c r="Y47" s="56"/>
      <c r="Z47" s="56"/>
      <c r="AA47" s="56"/>
      <c r="AB47" s="56"/>
      <c r="AC47" s="53"/>
    </row>
    <row r="48" spans="1:30" s="978" customFormat="1" ht="11.25">
      <c r="A48" s="53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3"/>
      <c r="N48" s="53"/>
      <c r="O48" s="53"/>
      <c r="P48" s="57"/>
      <c r="Q48" s="57"/>
      <c r="R48" s="57"/>
      <c r="S48" s="53"/>
      <c r="T48" s="53"/>
      <c r="U48" s="53"/>
      <c r="V48" s="56"/>
      <c r="W48" s="56"/>
      <c r="X48" s="56"/>
      <c r="Y48" s="56"/>
      <c r="Z48" s="56"/>
      <c r="AA48" s="56"/>
      <c r="AB48" s="56"/>
      <c r="AC48" s="53"/>
    </row>
    <row r="49" spans="1:29" s="978" customFormat="1" ht="11.25">
      <c r="A49" s="53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3"/>
      <c r="N49" s="53"/>
      <c r="O49" s="53"/>
      <c r="P49" s="57"/>
      <c r="Q49" s="57"/>
      <c r="R49" s="57"/>
      <c r="S49" s="53"/>
      <c r="T49" s="53"/>
      <c r="U49" s="53"/>
      <c r="V49" s="56"/>
      <c r="W49" s="56"/>
      <c r="X49" s="56"/>
      <c r="Y49" s="56"/>
      <c r="Z49" s="56"/>
      <c r="AA49" s="56"/>
      <c r="AB49" s="56"/>
      <c r="AC49" s="53"/>
    </row>
    <row r="50" spans="1:29" s="978" customFormat="1" ht="11.25">
      <c r="A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3"/>
      <c r="N50" s="53"/>
      <c r="O50" s="53"/>
      <c r="P50" s="57"/>
      <c r="Q50" s="57"/>
      <c r="R50" s="57"/>
      <c r="S50" s="53"/>
      <c r="T50" s="53"/>
      <c r="U50" s="53"/>
      <c r="V50" s="56"/>
      <c r="W50" s="56"/>
      <c r="X50" s="56"/>
      <c r="Y50" s="56"/>
      <c r="Z50" s="56"/>
      <c r="AA50" s="56"/>
      <c r="AB50" s="56"/>
      <c r="AC50" s="53"/>
    </row>
    <row r="51" spans="1:29" s="978" customFormat="1" ht="11.25">
      <c r="A51" s="53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3"/>
      <c r="N51" s="53"/>
      <c r="O51" s="53"/>
      <c r="P51" s="57"/>
      <c r="Q51" s="57"/>
      <c r="R51" s="57"/>
      <c r="S51" s="53"/>
      <c r="T51" s="53"/>
      <c r="U51" s="53"/>
      <c r="V51" s="56"/>
      <c r="W51" s="56"/>
      <c r="X51" s="56"/>
      <c r="Y51" s="56"/>
      <c r="Z51" s="56"/>
      <c r="AA51" s="56"/>
      <c r="AB51" s="56"/>
      <c r="AC51" s="53"/>
    </row>
    <row r="52" spans="1:29" s="978" customFormat="1" ht="11.25">
      <c r="A52" s="53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3"/>
      <c r="N52" s="53"/>
      <c r="O52" s="53"/>
      <c r="P52" s="57"/>
      <c r="Q52" s="57"/>
      <c r="R52" s="57"/>
      <c r="S52" s="53"/>
      <c r="T52" s="53"/>
      <c r="U52" s="53"/>
      <c r="V52" s="56"/>
      <c r="W52" s="56"/>
      <c r="X52" s="56"/>
      <c r="Y52" s="56"/>
      <c r="Z52" s="56"/>
      <c r="AA52" s="56"/>
      <c r="AB52" s="56"/>
      <c r="AC52" s="53"/>
    </row>
    <row r="53" spans="1:29" s="978" customFormat="1" ht="11.25">
      <c r="A53" s="53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3"/>
      <c r="N53" s="53"/>
      <c r="O53" s="53"/>
      <c r="P53" s="57"/>
      <c r="Q53" s="57"/>
      <c r="R53" s="57"/>
      <c r="S53" s="53"/>
      <c r="T53" s="53"/>
      <c r="U53" s="53"/>
      <c r="V53" s="56"/>
      <c r="W53" s="56"/>
      <c r="X53" s="56"/>
      <c r="Y53" s="56"/>
      <c r="Z53" s="56"/>
      <c r="AA53" s="56"/>
      <c r="AB53" s="56"/>
      <c r="AC53" s="53"/>
    </row>
    <row r="54" spans="1:29" s="978" customFormat="1" ht="11.25">
      <c r="A54" s="53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3"/>
      <c r="N54" s="53"/>
      <c r="O54" s="53"/>
      <c r="P54" s="57"/>
      <c r="Q54" s="57"/>
      <c r="R54" s="57"/>
      <c r="S54" s="53"/>
      <c r="T54" s="53"/>
      <c r="U54" s="53"/>
      <c r="V54" s="56"/>
      <c r="W54" s="56"/>
      <c r="X54" s="56"/>
      <c r="Y54" s="56"/>
      <c r="Z54" s="56"/>
      <c r="AA54" s="56"/>
      <c r="AB54" s="56"/>
      <c r="AC54" s="53"/>
    </row>
    <row r="55" spans="1:29" s="978" customFormat="1" ht="11.25">
      <c r="A55" s="53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3"/>
      <c r="N55" s="53"/>
      <c r="O55" s="53"/>
      <c r="P55" s="57"/>
      <c r="Q55" s="57"/>
      <c r="R55" s="57"/>
      <c r="S55" s="53"/>
      <c r="T55" s="53"/>
      <c r="U55" s="53"/>
      <c r="V55" s="56"/>
      <c r="W55" s="56"/>
      <c r="X55" s="56"/>
      <c r="Y55" s="56"/>
      <c r="Z55" s="56"/>
      <c r="AA55" s="56"/>
      <c r="AB55" s="56"/>
      <c r="AC55" s="53"/>
    </row>
    <row r="56" spans="1:29" s="978" customFormat="1" ht="11.25">
      <c r="A56" s="53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3"/>
      <c r="N56" s="53"/>
      <c r="O56" s="53"/>
      <c r="P56" s="57"/>
      <c r="Q56" s="57"/>
      <c r="R56" s="57"/>
      <c r="S56" s="53"/>
      <c r="T56" s="53"/>
      <c r="U56" s="53"/>
      <c r="V56" s="56"/>
      <c r="W56" s="56"/>
      <c r="X56" s="56"/>
      <c r="Y56" s="56"/>
      <c r="Z56" s="56"/>
      <c r="AA56" s="56"/>
      <c r="AB56" s="56"/>
      <c r="AC56" s="53"/>
    </row>
    <row r="57" spans="1:29" s="978" customFormat="1" ht="11.25">
      <c r="A57" s="53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3"/>
      <c r="N57" s="53"/>
      <c r="O57" s="53"/>
      <c r="P57" s="57"/>
      <c r="Q57" s="57"/>
      <c r="R57" s="57"/>
      <c r="S57" s="53"/>
      <c r="T57" s="53"/>
      <c r="U57" s="53"/>
      <c r="V57" s="56"/>
      <c r="W57" s="56"/>
      <c r="X57" s="56"/>
      <c r="Y57" s="56"/>
      <c r="Z57" s="56"/>
      <c r="AA57" s="56"/>
      <c r="AB57" s="56"/>
      <c r="AC57" s="53"/>
    </row>
    <row r="58" spans="1:29" s="978" customFormat="1" ht="11.25">
      <c r="A58" s="53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3"/>
      <c r="N58" s="53"/>
      <c r="O58" s="53"/>
      <c r="P58" s="57"/>
      <c r="Q58" s="57"/>
      <c r="R58" s="57"/>
      <c r="S58" s="53"/>
      <c r="T58" s="53"/>
      <c r="U58" s="53"/>
      <c r="V58" s="56"/>
      <c r="W58" s="56"/>
      <c r="X58" s="56"/>
      <c r="Y58" s="56"/>
      <c r="Z58" s="56"/>
      <c r="AA58" s="56"/>
      <c r="AB58" s="56"/>
      <c r="AC58" s="53"/>
    </row>
    <row r="59" spans="1:29" s="978" customFormat="1" ht="11.25">
      <c r="A59" s="53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3"/>
      <c r="N59" s="53"/>
      <c r="O59" s="53"/>
      <c r="P59" s="57"/>
      <c r="Q59" s="57"/>
      <c r="R59" s="57"/>
      <c r="S59" s="53"/>
      <c r="T59" s="53"/>
      <c r="U59" s="53"/>
      <c r="V59" s="56"/>
      <c r="W59" s="56"/>
      <c r="X59" s="56"/>
      <c r="Y59" s="56"/>
      <c r="Z59" s="56"/>
      <c r="AA59" s="56"/>
      <c r="AB59" s="56"/>
      <c r="AC59" s="53"/>
    </row>
    <row r="60" spans="1:29" s="978" customFormat="1" ht="11.25">
      <c r="A60" s="53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3"/>
      <c r="N60" s="53"/>
      <c r="O60" s="53"/>
      <c r="P60" s="57"/>
      <c r="Q60" s="57"/>
      <c r="R60" s="57"/>
      <c r="S60" s="53"/>
      <c r="T60" s="53"/>
      <c r="U60" s="53"/>
      <c r="V60" s="56"/>
      <c r="W60" s="56"/>
      <c r="X60" s="56"/>
      <c r="Y60" s="56"/>
      <c r="Z60" s="56"/>
      <c r="AA60" s="56"/>
      <c r="AB60" s="56"/>
      <c r="AC60" s="53"/>
    </row>
    <row r="61" spans="1:29" s="978" customFormat="1" ht="11.25">
      <c r="A61" s="53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3"/>
      <c r="N61" s="53"/>
      <c r="O61" s="53"/>
      <c r="P61" s="57"/>
      <c r="Q61" s="57"/>
      <c r="R61" s="57"/>
      <c r="S61" s="53"/>
      <c r="T61" s="53"/>
      <c r="U61" s="53"/>
      <c r="V61" s="56"/>
      <c r="W61" s="56"/>
      <c r="X61" s="56"/>
      <c r="Y61" s="56"/>
      <c r="Z61" s="56"/>
      <c r="AA61" s="56"/>
      <c r="AB61" s="56"/>
      <c r="AC61" s="53"/>
    </row>
    <row r="62" spans="1:29" s="978" customFormat="1" ht="11.25">
      <c r="A62" s="53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3"/>
      <c r="N62" s="53"/>
      <c r="O62" s="53"/>
      <c r="P62" s="57"/>
      <c r="Q62" s="57"/>
      <c r="R62" s="57"/>
      <c r="S62" s="53"/>
      <c r="T62" s="53"/>
      <c r="U62" s="53"/>
      <c r="V62" s="56"/>
      <c r="W62" s="56"/>
      <c r="X62" s="56"/>
      <c r="Y62" s="56"/>
      <c r="Z62" s="56"/>
      <c r="AA62" s="56"/>
      <c r="AB62" s="56"/>
      <c r="AC62" s="53"/>
    </row>
    <row r="63" spans="1:29" s="978" customFormat="1" ht="11.25">
      <c r="A63" s="53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3"/>
      <c r="N63" s="53"/>
      <c r="O63" s="53"/>
      <c r="P63" s="57"/>
      <c r="Q63" s="57"/>
      <c r="R63" s="57"/>
      <c r="S63" s="53"/>
      <c r="T63" s="53"/>
      <c r="U63" s="53"/>
      <c r="V63" s="56"/>
      <c r="W63" s="56"/>
      <c r="X63" s="56"/>
      <c r="Y63" s="56"/>
      <c r="Z63" s="56"/>
      <c r="AA63" s="56"/>
      <c r="AB63" s="56"/>
      <c r="AC63" s="53"/>
    </row>
    <row r="64" spans="1:29" s="978" customFormat="1" ht="11.25">
      <c r="A64" s="53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3"/>
      <c r="N64" s="53"/>
      <c r="O64" s="53"/>
      <c r="P64" s="57"/>
      <c r="Q64" s="57"/>
      <c r="R64" s="57"/>
      <c r="S64" s="53"/>
      <c r="T64" s="53"/>
      <c r="U64" s="53"/>
      <c r="V64" s="56"/>
      <c r="W64" s="56"/>
      <c r="X64" s="56"/>
      <c r="Y64" s="56"/>
      <c r="Z64" s="56"/>
      <c r="AA64" s="56"/>
      <c r="AB64" s="56"/>
      <c r="AC64" s="53"/>
    </row>
    <row r="65" spans="1:29" s="978" customFormat="1" ht="11.25">
      <c r="A65" s="53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3"/>
      <c r="N65" s="53"/>
      <c r="O65" s="53"/>
      <c r="P65" s="57"/>
      <c r="Q65" s="57"/>
      <c r="R65" s="57"/>
      <c r="S65" s="53"/>
      <c r="T65" s="53"/>
      <c r="U65" s="53"/>
      <c r="V65" s="56"/>
      <c r="W65" s="56"/>
      <c r="X65" s="56"/>
      <c r="Y65" s="56"/>
      <c r="Z65" s="56"/>
      <c r="AA65" s="56"/>
      <c r="AB65" s="56"/>
      <c r="AC65" s="53"/>
    </row>
    <row r="66" spans="1:29" s="978" customFormat="1" ht="11.25">
      <c r="A66" s="53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3"/>
      <c r="N66" s="53"/>
      <c r="O66" s="53"/>
      <c r="P66" s="57"/>
      <c r="Q66" s="57"/>
      <c r="R66" s="57"/>
      <c r="S66" s="53"/>
      <c r="T66" s="53"/>
      <c r="U66" s="53"/>
      <c r="V66" s="56"/>
      <c r="W66" s="56"/>
      <c r="X66" s="56"/>
      <c r="Y66" s="56"/>
      <c r="Z66" s="56"/>
      <c r="AA66" s="56"/>
      <c r="AB66" s="56"/>
      <c r="AC66" s="53"/>
    </row>
    <row r="67" spans="1:29" s="978" customFormat="1" ht="11.25">
      <c r="A67" s="53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3"/>
      <c r="N67" s="53"/>
      <c r="O67" s="53"/>
      <c r="P67" s="57"/>
      <c r="Q67" s="57"/>
      <c r="R67" s="57"/>
      <c r="S67" s="53"/>
      <c r="T67" s="53"/>
      <c r="U67" s="53"/>
      <c r="V67" s="56"/>
      <c r="W67" s="56"/>
      <c r="X67" s="56"/>
      <c r="Y67" s="56"/>
      <c r="Z67" s="56"/>
      <c r="AA67" s="56"/>
      <c r="AB67" s="56"/>
      <c r="AC67" s="53"/>
    </row>
    <row r="68" spans="1:29" s="978" customFormat="1" ht="11.25">
      <c r="A68" s="53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3"/>
      <c r="N68" s="53"/>
      <c r="O68" s="53"/>
      <c r="P68" s="57"/>
      <c r="Q68" s="57"/>
      <c r="R68" s="57"/>
      <c r="S68" s="53"/>
      <c r="T68" s="53"/>
      <c r="U68" s="53"/>
      <c r="V68" s="56"/>
      <c r="W68" s="56"/>
      <c r="X68" s="56"/>
      <c r="Y68" s="56"/>
      <c r="Z68" s="56"/>
      <c r="AA68" s="56"/>
      <c r="AB68" s="56"/>
      <c r="AC68" s="53"/>
    </row>
    <row r="69" spans="1:29" s="978" customFormat="1" ht="11.25">
      <c r="A69" s="53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3"/>
      <c r="N69" s="53"/>
      <c r="O69" s="53"/>
      <c r="P69" s="57"/>
      <c r="Q69" s="57"/>
      <c r="R69" s="57"/>
      <c r="S69" s="53"/>
      <c r="T69" s="53"/>
      <c r="U69" s="53"/>
      <c r="V69" s="56"/>
      <c r="W69" s="56"/>
      <c r="X69" s="56"/>
      <c r="Y69" s="56"/>
      <c r="Z69" s="56"/>
      <c r="AA69" s="56"/>
      <c r="AB69" s="56"/>
      <c r="AC69" s="53"/>
    </row>
    <row r="70" spans="1:29" s="978" customFormat="1" ht="11.25">
      <c r="A70" s="53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3"/>
      <c r="N70" s="53"/>
      <c r="O70" s="53"/>
      <c r="P70" s="57"/>
      <c r="Q70" s="57"/>
      <c r="R70" s="57"/>
      <c r="S70" s="53"/>
      <c r="T70" s="53"/>
      <c r="U70" s="53"/>
      <c r="V70" s="56"/>
      <c r="W70" s="56"/>
      <c r="X70" s="56"/>
      <c r="Y70" s="56"/>
      <c r="Z70" s="56"/>
      <c r="AA70" s="56"/>
      <c r="AB70" s="56"/>
      <c r="AC70" s="53"/>
    </row>
    <row r="71" spans="1:29" s="978" customFormat="1" ht="11.25">
      <c r="A71" s="53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3"/>
      <c r="N71" s="53"/>
      <c r="O71" s="53"/>
      <c r="P71" s="57"/>
      <c r="Q71" s="57"/>
      <c r="R71" s="57"/>
      <c r="S71" s="53"/>
      <c r="T71" s="53"/>
      <c r="U71" s="53"/>
      <c r="V71" s="56"/>
      <c r="W71" s="56"/>
      <c r="X71" s="56"/>
      <c r="Y71" s="56"/>
      <c r="Z71" s="56"/>
      <c r="AA71" s="56"/>
      <c r="AB71" s="56"/>
      <c r="AC71" s="53"/>
    </row>
    <row r="72" spans="1:29" s="978" customFormat="1" ht="11.25">
      <c r="A72" s="53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3"/>
      <c r="N72" s="53"/>
      <c r="O72" s="53"/>
      <c r="P72" s="57"/>
      <c r="Q72" s="57"/>
      <c r="R72" s="57"/>
      <c r="S72" s="53"/>
      <c r="T72" s="53"/>
      <c r="U72" s="53"/>
      <c r="V72" s="56"/>
      <c r="W72" s="56"/>
      <c r="X72" s="56"/>
      <c r="Y72" s="56"/>
      <c r="Z72" s="56"/>
      <c r="AA72" s="56"/>
      <c r="AB72" s="56"/>
      <c r="AC72" s="53"/>
    </row>
    <row r="73" spans="1:29" s="978" customFormat="1" ht="11.25">
      <c r="A73" s="53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3"/>
      <c r="N73" s="53"/>
      <c r="O73" s="53"/>
      <c r="P73" s="57"/>
      <c r="Q73" s="57"/>
      <c r="R73" s="57"/>
      <c r="S73" s="53"/>
      <c r="T73" s="53"/>
      <c r="U73" s="53"/>
      <c r="V73" s="56"/>
      <c r="W73" s="56"/>
      <c r="X73" s="56"/>
      <c r="Y73" s="56"/>
      <c r="Z73" s="56"/>
      <c r="AA73" s="56"/>
      <c r="AB73" s="56"/>
      <c r="AC73" s="53"/>
    </row>
    <row r="74" spans="1:29" s="978" customFormat="1" ht="11.25">
      <c r="A74" s="53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3"/>
      <c r="N74" s="53"/>
      <c r="O74" s="53"/>
      <c r="P74" s="57"/>
      <c r="Q74" s="57"/>
      <c r="R74" s="57"/>
      <c r="S74" s="53"/>
      <c r="T74" s="53"/>
      <c r="U74" s="53"/>
      <c r="V74" s="56"/>
      <c r="W74" s="56"/>
      <c r="X74" s="56"/>
      <c r="Y74" s="56"/>
      <c r="Z74" s="56"/>
      <c r="AA74" s="56"/>
      <c r="AB74" s="56"/>
      <c r="AC74" s="53"/>
    </row>
    <row r="75" spans="1:29" s="978" customFormat="1" ht="11.25">
      <c r="A75" s="53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3"/>
      <c r="N75" s="53"/>
      <c r="O75" s="53"/>
      <c r="P75" s="57"/>
      <c r="Q75" s="57"/>
      <c r="R75" s="57"/>
      <c r="S75" s="53"/>
      <c r="T75" s="53"/>
      <c r="U75" s="53"/>
      <c r="V75" s="56"/>
      <c r="W75" s="56"/>
      <c r="X75" s="56"/>
      <c r="Y75" s="56"/>
      <c r="Z75" s="56"/>
      <c r="AA75" s="56"/>
      <c r="AB75" s="56"/>
      <c r="AC75" s="53"/>
    </row>
    <row r="76" spans="1:29" s="978" customFormat="1" ht="11.25">
      <c r="A76" s="53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3"/>
      <c r="N76" s="53"/>
      <c r="O76" s="53"/>
      <c r="P76" s="57"/>
      <c r="Q76" s="57"/>
      <c r="R76" s="57"/>
      <c r="S76" s="53"/>
      <c r="T76" s="53"/>
      <c r="U76" s="53"/>
      <c r="V76" s="56"/>
      <c r="W76" s="56"/>
      <c r="X76" s="56"/>
      <c r="Y76" s="56"/>
      <c r="Z76" s="56"/>
      <c r="AA76" s="56"/>
      <c r="AB76" s="56"/>
      <c r="AC76" s="53"/>
    </row>
    <row r="77" spans="1:29" s="978" customFormat="1" ht="11.25">
      <c r="A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3"/>
      <c r="N77" s="53"/>
      <c r="O77" s="53"/>
      <c r="P77" s="57"/>
      <c r="Q77" s="57"/>
      <c r="R77" s="57"/>
      <c r="S77" s="53"/>
      <c r="T77" s="53"/>
      <c r="U77" s="53"/>
      <c r="V77" s="56"/>
      <c r="W77" s="56"/>
      <c r="X77" s="56"/>
      <c r="Y77" s="56"/>
      <c r="Z77" s="56"/>
      <c r="AA77" s="56"/>
      <c r="AB77" s="56"/>
      <c r="AC77" s="53"/>
    </row>
    <row r="78" spans="1:29" s="978" customFormat="1" ht="11.25">
      <c r="A78" s="53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3"/>
      <c r="N78" s="53"/>
      <c r="O78" s="53"/>
      <c r="P78" s="57"/>
      <c r="Q78" s="57"/>
      <c r="R78" s="57"/>
      <c r="S78" s="53"/>
      <c r="T78" s="53"/>
      <c r="U78" s="53"/>
      <c r="V78" s="56"/>
      <c r="W78" s="56"/>
      <c r="X78" s="56"/>
      <c r="Y78" s="56"/>
      <c r="Z78" s="56"/>
      <c r="AA78" s="56"/>
      <c r="AB78" s="56"/>
      <c r="AC78" s="53"/>
    </row>
    <row r="79" spans="1:29" s="978" customFormat="1" ht="11.25">
      <c r="A79" s="53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3"/>
      <c r="N79" s="53"/>
      <c r="O79" s="53"/>
      <c r="P79" s="57"/>
      <c r="Q79" s="57"/>
      <c r="R79" s="57"/>
      <c r="S79" s="53"/>
      <c r="T79" s="53"/>
      <c r="U79" s="53"/>
      <c r="V79" s="56"/>
      <c r="W79" s="56"/>
      <c r="X79" s="56"/>
      <c r="Y79" s="56"/>
      <c r="Z79" s="56"/>
      <c r="AA79" s="56"/>
      <c r="AB79" s="56"/>
      <c r="AC79" s="53"/>
    </row>
    <row r="80" spans="1:29" s="978" customFormat="1" ht="11.25">
      <c r="A80" s="53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3"/>
      <c r="N80" s="53"/>
      <c r="O80" s="53"/>
      <c r="P80" s="57"/>
      <c r="Q80" s="57"/>
      <c r="R80" s="57"/>
      <c r="S80" s="53"/>
      <c r="T80" s="53"/>
      <c r="U80" s="53"/>
      <c r="V80" s="56"/>
      <c r="W80" s="56"/>
      <c r="X80" s="56"/>
      <c r="Y80" s="56"/>
      <c r="Z80" s="56"/>
      <c r="AA80" s="56"/>
      <c r="AB80" s="56"/>
      <c r="AC80" s="53"/>
    </row>
    <row r="81" spans="1:29" s="978" customFormat="1" ht="11.25">
      <c r="A81" s="53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3"/>
      <c r="N81" s="53"/>
      <c r="O81" s="53"/>
      <c r="P81" s="57"/>
      <c r="Q81" s="57"/>
      <c r="R81" s="57"/>
      <c r="S81" s="53"/>
      <c r="T81" s="53"/>
      <c r="U81" s="53"/>
      <c r="V81" s="56"/>
      <c r="W81" s="56"/>
      <c r="X81" s="56"/>
      <c r="Y81" s="56"/>
      <c r="Z81" s="56"/>
      <c r="AA81" s="56"/>
      <c r="AB81" s="56"/>
      <c r="AC81" s="53"/>
    </row>
    <row r="82" spans="1:29" s="978" customFormat="1" ht="11.25">
      <c r="A82" s="53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3"/>
      <c r="N82" s="53"/>
      <c r="O82" s="53"/>
      <c r="P82" s="57"/>
      <c r="Q82" s="57"/>
      <c r="R82" s="57"/>
      <c r="S82" s="53"/>
      <c r="T82" s="53"/>
      <c r="U82" s="53"/>
      <c r="V82" s="56"/>
      <c r="W82" s="56"/>
      <c r="X82" s="56"/>
      <c r="Y82" s="56"/>
      <c r="Z82" s="56"/>
      <c r="AA82" s="56"/>
      <c r="AB82" s="56"/>
      <c r="AC82" s="53"/>
    </row>
    <row r="83" spans="1:29" s="978" customFormat="1" ht="11.25">
      <c r="A83" s="53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3"/>
      <c r="N83" s="53"/>
      <c r="O83" s="53"/>
      <c r="P83" s="57"/>
      <c r="Q83" s="57"/>
      <c r="R83" s="57"/>
      <c r="S83" s="53"/>
      <c r="T83" s="53"/>
      <c r="U83" s="53"/>
      <c r="V83" s="56"/>
      <c r="W83" s="56"/>
      <c r="X83" s="56"/>
      <c r="Y83" s="56"/>
      <c r="Z83" s="56"/>
      <c r="AA83" s="56"/>
      <c r="AB83" s="56"/>
      <c r="AC83" s="53"/>
    </row>
    <row r="84" spans="1:29" s="978" customFormat="1" ht="11.25">
      <c r="A84" s="53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3"/>
      <c r="N84" s="53"/>
      <c r="O84" s="53"/>
      <c r="P84" s="57"/>
      <c r="Q84" s="57"/>
      <c r="R84" s="57"/>
      <c r="S84" s="53"/>
      <c r="T84" s="53"/>
      <c r="U84" s="53"/>
      <c r="V84" s="56"/>
      <c r="W84" s="56"/>
      <c r="X84" s="56"/>
      <c r="Y84" s="56"/>
      <c r="Z84" s="56"/>
      <c r="AA84" s="56"/>
      <c r="AB84" s="56"/>
      <c r="AC84" s="53"/>
    </row>
    <row r="85" spans="1:29" s="978" customFormat="1" ht="11.25">
      <c r="A85" s="53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3"/>
      <c r="N85" s="53"/>
      <c r="O85" s="53"/>
      <c r="P85" s="57"/>
      <c r="Q85" s="57"/>
      <c r="R85" s="57"/>
      <c r="S85" s="53"/>
      <c r="T85" s="53"/>
      <c r="U85" s="53"/>
      <c r="V85" s="56"/>
      <c r="W85" s="56"/>
      <c r="X85" s="56"/>
      <c r="Y85" s="56"/>
      <c r="Z85" s="56"/>
      <c r="AA85" s="56"/>
      <c r="AB85" s="56"/>
      <c r="AC85" s="53"/>
    </row>
    <row r="86" spans="1:29" s="978" customFormat="1" ht="11.25">
      <c r="A86" s="53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3"/>
      <c r="N86" s="53"/>
      <c r="O86" s="53"/>
      <c r="P86" s="57"/>
      <c r="Q86" s="57"/>
      <c r="R86" s="57"/>
      <c r="S86" s="53"/>
      <c r="T86" s="53"/>
      <c r="U86" s="53"/>
      <c r="V86" s="56"/>
      <c r="W86" s="56"/>
      <c r="X86" s="56"/>
      <c r="Y86" s="56"/>
      <c r="Z86" s="56"/>
      <c r="AA86" s="56"/>
      <c r="AB86" s="56"/>
      <c r="AC86" s="53"/>
    </row>
    <row r="87" spans="1:29" s="978" customFormat="1" ht="11.25">
      <c r="A87" s="53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3"/>
      <c r="N87" s="53"/>
      <c r="O87" s="53"/>
      <c r="P87" s="57"/>
      <c r="Q87" s="57"/>
      <c r="R87" s="57"/>
      <c r="S87" s="53"/>
      <c r="T87" s="53"/>
      <c r="U87" s="53"/>
      <c r="V87" s="56"/>
      <c r="W87" s="56"/>
      <c r="X87" s="56"/>
      <c r="Y87" s="56"/>
      <c r="Z87" s="56"/>
      <c r="AA87" s="56"/>
      <c r="AB87" s="56"/>
      <c r="AC87" s="53"/>
    </row>
  </sheetData>
  <sheetProtection selectLockedCells="1"/>
  <mergeCells count="49">
    <mergeCell ref="A14:B14"/>
    <mergeCell ref="A3:J3"/>
    <mergeCell ref="A10:B10"/>
    <mergeCell ref="A11:B11"/>
    <mergeCell ref="A12:B12"/>
    <mergeCell ref="A13:B13"/>
    <mergeCell ref="A6:B9"/>
    <mergeCell ref="C6:D7"/>
    <mergeCell ref="I6:J7"/>
    <mergeCell ref="I8:I9"/>
    <mergeCell ref="E6:F7"/>
    <mergeCell ref="J8:J9"/>
    <mergeCell ref="G6:H7"/>
    <mergeCell ref="K3:S3"/>
    <mergeCell ref="T3:AD3"/>
    <mergeCell ref="A4:J4"/>
    <mergeCell ref="AB6:AB9"/>
    <mergeCell ref="N8:N9"/>
    <mergeCell ref="K6:K9"/>
    <mergeCell ref="M8:M9"/>
    <mergeCell ref="AD6:AD9"/>
    <mergeCell ref="Z6:Z9"/>
    <mergeCell ref="AA6:AA9"/>
    <mergeCell ref="AC6:AC9"/>
    <mergeCell ref="X6:Y7"/>
    <mergeCell ref="U8:U9"/>
    <mergeCell ref="T6:U7"/>
    <mergeCell ref="V6:W7"/>
    <mergeCell ref="T8:T9"/>
    <mergeCell ref="P6:Q7"/>
    <mergeCell ref="R6:S7"/>
    <mergeCell ref="P8:P9"/>
    <mergeCell ref="L6:M7"/>
    <mergeCell ref="N6:O7"/>
    <mergeCell ref="O8:O9"/>
    <mergeCell ref="L8:L9"/>
    <mergeCell ref="Q8:Q9"/>
    <mergeCell ref="R8:R9"/>
    <mergeCell ref="S8:S9"/>
    <mergeCell ref="X8:X9"/>
    <mergeCell ref="Y8:Y9"/>
    <mergeCell ref="C8:C9"/>
    <mergeCell ref="D8:D9"/>
    <mergeCell ref="E8:E9"/>
    <mergeCell ref="F8:F9"/>
    <mergeCell ref="G8:G9"/>
    <mergeCell ref="H8:H9"/>
    <mergeCell ref="V8:V9"/>
    <mergeCell ref="W8:W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0" max="42" man="1"/>
    <brk id="19" max="4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88"/>
  <sheetViews>
    <sheetView view="pageBreakPreview" zoomScaleNormal="100" zoomScaleSheetLayoutView="100" workbookViewId="0">
      <selection activeCell="O14" sqref="O14"/>
    </sheetView>
  </sheetViews>
  <sheetFormatPr defaultRowHeight="14.25"/>
  <cols>
    <col min="1" max="1" width="9.625" style="88" customWidth="1"/>
    <col min="2" max="2" width="9.625" style="90" customWidth="1"/>
    <col min="3" max="7" width="8.625" style="90" customWidth="1"/>
    <col min="8" max="8" width="9.125" style="90" customWidth="1"/>
    <col min="9" max="9" width="10.875" style="90" customWidth="1"/>
    <col min="10" max="14" width="13.625" style="90" customWidth="1"/>
    <col min="15" max="15" width="14.25" style="88" customWidth="1"/>
    <col min="16" max="16384" width="9" style="89"/>
  </cols>
  <sheetData>
    <row r="1" spans="1:16" s="396" customFormat="1" ht="14.1" customHeight="1">
      <c r="A1" s="173" t="s">
        <v>1488</v>
      </c>
      <c r="B1" s="792"/>
      <c r="C1" s="792"/>
      <c r="D1" s="792"/>
      <c r="E1" s="792"/>
      <c r="F1" s="792"/>
      <c r="G1" s="792"/>
      <c r="H1" s="792"/>
      <c r="I1" s="792"/>
      <c r="J1" s="792"/>
      <c r="K1" s="792"/>
      <c r="L1" s="792"/>
      <c r="M1" s="792"/>
      <c r="N1" s="792"/>
      <c r="O1" s="392" t="s">
        <v>1489</v>
      </c>
    </row>
    <row r="2" spans="1:16" s="178" customFormat="1" ht="14.1" customHeight="1">
      <c r="A2" s="173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392"/>
    </row>
    <row r="3" spans="1:16" s="929" customFormat="1" ht="20.100000000000001" customHeight="1">
      <c r="A3" s="1475" t="s">
        <v>377</v>
      </c>
      <c r="B3" s="1475"/>
      <c r="C3" s="1475"/>
      <c r="D3" s="1475"/>
      <c r="E3" s="1475"/>
      <c r="F3" s="1475"/>
      <c r="G3" s="1475"/>
      <c r="H3" s="1475"/>
      <c r="I3" s="1475"/>
      <c r="J3" s="1490" t="s">
        <v>564</v>
      </c>
      <c r="K3" s="1490"/>
      <c r="L3" s="1490"/>
      <c r="M3" s="1490"/>
      <c r="N3" s="1490"/>
      <c r="O3" s="1490"/>
    </row>
    <row r="4" spans="1:16" s="936" customFormat="1" ht="24" customHeight="1">
      <c r="A4" s="940"/>
      <c r="B4" s="940"/>
      <c r="C4" s="940"/>
      <c r="D4" s="940"/>
      <c r="E4" s="940"/>
      <c r="F4" s="940"/>
      <c r="G4" s="940"/>
      <c r="H4" s="940"/>
      <c r="I4" s="940"/>
      <c r="J4" s="1490" t="s">
        <v>565</v>
      </c>
      <c r="K4" s="1490"/>
      <c r="L4" s="1490"/>
      <c r="M4" s="1490"/>
      <c r="N4" s="1490"/>
      <c r="O4" s="1490"/>
    </row>
    <row r="5" spans="1:16" s="67" customFormat="1" ht="18" customHeight="1" thickBot="1">
      <c r="A5" s="67" t="s">
        <v>286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972" t="s">
        <v>29</v>
      </c>
    </row>
    <row r="6" spans="1:16" s="978" customFormat="1" ht="24.95" customHeight="1">
      <c r="A6" s="1458" t="s">
        <v>30</v>
      </c>
      <c r="B6" s="1496" t="s">
        <v>608</v>
      </c>
      <c r="C6" s="1467"/>
      <c r="D6" s="1497"/>
      <c r="E6" s="1446" t="s">
        <v>378</v>
      </c>
      <c r="F6" s="1446"/>
      <c r="G6" s="1445" t="s">
        <v>379</v>
      </c>
      <c r="H6" s="1445" t="s">
        <v>410</v>
      </c>
      <c r="I6" s="1491" t="s">
        <v>380</v>
      </c>
      <c r="J6" s="1484" t="s">
        <v>1385</v>
      </c>
      <c r="K6" s="1484" t="s">
        <v>381</v>
      </c>
      <c r="L6" s="1445" t="s">
        <v>382</v>
      </c>
      <c r="M6" s="1445" t="s">
        <v>383</v>
      </c>
      <c r="N6" s="1445" t="s">
        <v>384</v>
      </c>
      <c r="O6" s="1461" t="s">
        <v>351</v>
      </c>
    </row>
    <row r="7" spans="1:16" s="978" customFormat="1" ht="18" customHeight="1">
      <c r="A7" s="1459"/>
      <c r="B7" s="655"/>
      <c r="C7" s="1435" t="s">
        <v>606</v>
      </c>
      <c r="D7" s="1435" t="s">
        <v>607</v>
      </c>
      <c r="E7" s="1435" t="s">
        <v>385</v>
      </c>
      <c r="F7" s="1435" t="s">
        <v>386</v>
      </c>
      <c r="G7" s="1447"/>
      <c r="H7" s="1447"/>
      <c r="I7" s="1492"/>
      <c r="J7" s="1494"/>
      <c r="K7" s="1485"/>
      <c r="L7" s="1447"/>
      <c r="M7" s="1441"/>
      <c r="N7" s="1441"/>
      <c r="O7" s="1462"/>
    </row>
    <row r="8" spans="1:16" s="978" customFormat="1" ht="18" customHeight="1">
      <c r="A8" s="1460"/>
      <c r="B8" s="656"/>
      <c r="C8" s="1488"/>
      <c r="D8" s="1488"/>
      <c r="E8" s="1488"/>
      <c r="F8" s="1488"/>
      <c r="G8" s="1436"/>
      <c r="H8" s="1436"/>
      <c r="I8" s="1493"/>
      <c r="J8" s="1495"/>
      <c r="K8" s="1489"/>
      <c r="L8" s="1436"/>
      <c r="M8" s="1488"/>
      <c r="N8" s="1488"/>
      <c r="O8" s="1463"/>
    </row>
    <row r="9" spans="1:16" s="160" customFormat="1" ht="18.95" customHeight="1">
      <c r="A9" s="928" t="s">
        <v>701</v>
      </c>
      <c r="B9" s="48">
        <v>21316</v>
      </c>
      <c r="C9" s="48">
        <v>7290</v>
      </c>
      <c r="D9" s="48">
        <v>14026</v>
      </c>
      <c r="E9" s="48">
        <v>3094</v>
      </c>
      <c r="F9" s="48">
        <v>50</v>
      </c>
      <c r="G9" s="48">
        <v>759</v>
      </c>
      <c r="H9" s="48">
        <v>741</v>
      </c>
      <c r="I9" s="43">
        <v>201</v>
      </c>
      <c r="J9" s="48">
        <v>13</v>
      </c>
      <c r="K9" s="48">
        <v>6236</v>
      </c>
      <c r="L9" s="48">
        <v>6433</v>
      </c>
      <c r="M9" s="48">
        <v>3629</v>
      </c>
      <c r="N9" s="43">
        <v>160</v>
      </c>
      <c r="O9" s="71" t="s">
        <v>701</v>
      </c>
    </row>
    <row r="10" spans="1:16" s="160" customFormat="1" ht="18.95" customHeight="1">
      <c r="A10" s="928" t="s">
        <v>951</v>
      </c>
      <c r="B10" s="48">
        <v>23198</v>
      </c>
      <c r="C10" s="48">
        <v>6833</v>
      </c>
      <c r="D10" s="48">
        <v>16365</v>
      </c>
      <c r="E10" s="48">
        <v>3205</v>
      </c>
      <c r="F10" s="48">
        <v>1</v>
      </c>
      <c r="G10" s="48">
        <v>797</v>
      </c>
      <c r="H10" s="48">
        <v>781</v>
      </c>
      <c r="I10" s="43">
        <v>222</v>
      </c>
      <c r="J10" s="48">
        <v>17</v>
      </c>
      <c r="K10" s="48">
        <v>6592</v>
      </c>
      <c r="L10" s="48">
        <v>7165</v>
      </c>
      <c r="M10" s="48">
        <v>4205</v>
      </c>
      <c r="N10" s="43">
        <v>213</v>
      </c>
      <c r="O10" s="71" t="s">
        <v>951</v>
      </c>
    </row>
    <row r="11" spans="1:16" s="160" customFormat="1" ht="18.95" customHeight="1">
      <c r="A11" s="928" t="s">
        <v>952</v>
      </c>
      <c r="B11" s="48">
        <v>24106</v>
      </c>
      <c r="C11" s="48">
        <v>7008</v>
      </c>
      <c r="D11" s="48">
        <v>17098</v>
      </c>
      <c r="E11" s="48">
        <v>3268</v>
      </c>
      <c r="F11" s="48">
        <v>2</v>
      </c>
      <c r="G11" s="48">
        <v>816</v>
      </c>
      <c r="H11" s="48">
        <v>787</v>
      </c>
      <c r="I11" s="43">
        <v>228</v>
      </c>
      <c r="J11" s="48">
        <v>20</v>
      </c>
      <c r="K11" s="48">
        <v>6823</v>
      </c>
      <c r="L11" s="48">
        <v>7559</v>
      </c>
      <c r="M11" s="48">
        <v>4394</v>
      </c>
      <c r="N11" s="43">
        <v>209</v>
      </c>
      <c r="O11" s="71" t="s">
        <v>952</v>
      </c>
    </row>
    <row r="12" spans="1:16" s="160" customFormat="1" ht="18.95" customHeight="1">
      <c r="A12" s="1119" t="s">
        <v>1049</v>
      </c>
      <c r="B12" s="48">
        <v>26362</v>
      </c>
      <c r="C12" s="48">
        <v>7627</v>
      </c>
      <c r="D12" s="48">
        <v>18735</v>
      </c>
      <c r="E12" s="48">
        <v>3327</v>
      </c>
      <c r="F12" s="48">
        <v>6</v>
      </c>
      <c r="G12" s="48">
        <v>863</v>
      </c>
      <c r="H12" s="48">
        <v>825</v>
      </c>
      <c r="I12" s="43">
        <v>431</v>
      </c>
      <c r="J12" s="48">
        <v>27</v>
      </c>
      <c r="K12" s="48">
        <v>7463</v>
      </c>
      <c r="L12" s="48">
        <v>8438</v>
      </c>
      <c r="M12" s="48">
        <v>4759</v>
      </c>
      <c r="N12" s="43">
        <v>223</v>
      </c>
      <c r="O12" s="71" t="s">
        <v>1049</v>
      </c>
    </row>
    <row r="13" spans="1:16" s="978" customFormat="1" ht="19.5" customHeight="1">
      <c r="A13" s="1430" t="s">
        <v>1609</v>
      </c>
      <c r="B13" s="27">
        <f>SUM(B15:B37)</f>
        <v>27217</v>
      </c>
      <c r="C13" s="27">
        <f>SUM(C15:C37)</f>
        <v>7612</v>
      </c>
      <c r="D13" s="27">
        <f>SUM(D15:D37)</f>
        <v>19605</v>
      </c>
      <c r="E13" s="27">
        <f t="shared" ref="E13:N13" si="0">SUM(E15:E37)</f>
        <v>3399</v>
      </c>
      <c r="F13" s="27">
        <f t="shared" si="0"/>
        <v>13</v>
      </c>
      <c r="G13" s="27">
        <f t="shared" si="0"/>
        <v>851</v>
      </c>
      <c r="H13" s="27">
        <f t="shared" si="0"/>
        <v>808</v>
      </c>
      <c r="I13" s="657">
        <f t="shared" si="0"/>
        <v>457</v>
      </c>
      <c r="J13" s="27">
        <f t="shared" si="0"/>
        <v>24</v>
      </c>
      <c r="K13" s="27">
        <f t="shared" si="0"/>
        <v>7753</v>
      </c>
      <c r="L13" s="27">
        <f t="shared" si="0"/>
        <v>8671</v>
      </c>
      <c r="M13" s="27">
        <f t="shared" si="0"/>
        <v>5025</v>
      </c>
      <c r="N13" s="657">
        <f t="shared" si="0"/>
        <v>216</v>
      </c>
      <c r="O13" s="1136" t="s">
        <v>1609</v>
      </c>
    </row>
    <row r="14" spans="1:16" s="978" customFormat="1" ht="6" customHeight="1">
      <c r="A14" s="950"/>
      <c r="B14" s="27"/>
      <c r="C14" s="27"/>
      <c r="D14" s="27"/>
      <c r="E14" s="27"/>
      <c r="F14" s="27"/>
      <c r="G14" s="27"/>
      <c r="H14" s="27"/>
      <c r="I14" s="43"/>
      <c r="J14" s="27"/>
      <c r="K14" s="27"/>
      <c r="L14" s="27"/>
      <c r="M14" s="27"/>
      <c r="N14" s="43"/>
      <c r="O14" s="72"/>
    </row>
    <row r="15" spans="1:16" s="41" customFormat="1" ht="17.850000000000001" customHeight="1">
      <c r="A15" s="948" t="s">
        <v>240</v>
      </c>
      <c r="B15" s="48">
        <f>IF(SUM(C15:D15)=SUM(E15:N15),SUM(C15:D15),"ERR!!")</f>
        <v>7589</v>
      </c>
      <c r="C15" s="719">
        <v>1652</v>
      </c>
      <c r="D15" s="719">
        <v>5937</v>
      </c>
      <c r="E15" s="721">
        <v>824</v>
      </c>
      <c r="F15" s="721">
        <v>10</v>
      </c>
      <c r="G15" s="721">
        <v>212</v>
      </c>
      <c r="H15" s="721">
        <v>166</v>
      </c>
      <c r="I15" s="721">
        <v>69</v>
      </c>
      <c r="J15" s="721">
        <v>6</v>
      </c>
      <c r="K15" s="721">
        <v>2546</v>
      </c>
      <c r="L15" s="721">
        <v>2328</v>
      </c>
      <c r="M15" s="721">
        <v>1356</v>
      </c>
      <c r="N15" s="721">
        <v>72</v>
      </c>
      <c r="O15" s="15" t="s">
        <v>241</v>
      </c>
      <c r="P15" s="204"/>
    </row>
    <row r="16" spans="1:16" s="41" customFormat="1" ht="17.850000000000001" customHeight="1">
      <c r="A16" s="948" t="s">
        <v>242</v>
      </c>
      <c r="B16" s="48">
        <f t="shared" ref="B16:B37" si="1">IF(SUM(C16:D16)=SUM(E16:N16),SUM(C16:D16),"ERR!!")</f>
        <v>2679</v>
      </c>
      <c r="C16" s="719">
        <v>839</v>
      </c>
      <c r="D16" s="719">
        <v>1840</v>
      </c>
      <c r="E16" s="721">
        <v>339</v>
      </c>
      <c r="F16" s="721">
        <v>0</v>
      </c>
      <c r="G16" s="721">
        <v>75</v>
      </c>
      <c r="H16" s="721">
        <v>96</v>
      </c>
      <c r="I16" s="721">
        <v>160</v>
      </c>
      <c r="J16" s="721">
        <v>0</v>
      </c>
      <c r="K16" s="721">
        <v>698</v>
      </c>
      <c r="L16" s="721">
        <v>838</v>
      </c>
      <c r="M16" s="721">
        <v>450</v>
      </c>
      <c r="N16" s="721">
        <v>23</v>
      </c>
      <c r="O16" s="15" t="s">
        <v>243</v>
      </c>
      <c r="P16" s="204"/>
    </row>
    <row r="17" spans="1:16" s="41" customFormat="1" ht="17.850000000000001" customHeight="1">
      <c r="A17" s="948" t="s">
        <v>244</v>
      </c>
      <c r="B17" s="48">
        <f t="shared" si="1"/>
        <v>1253</v>
      </c>
      <c r="C17" s="719">
        <v>329</v>
      </c>
      <c r="D17" s="719">
        <v>924</v>
      </c>
      <c r="E17" s="721">
        <v>159</v>
      </c>
      <c r="F17" s="721">
        <v>2</v>
      </c>
      <c r="G17" s="721">
        <v>40</v>
      </c>
      <c r="H17" s="721">
        <v>32</v>
      </c>
      <c r="I17" s="721">
        <v>9</v>
      </c>
      <c r="J17" s="721">
        <v>0</v>
      </c>
      <c r="K17" s="721">
        <v>385</v>
      </c>
      <c r="L17" s="721">
        <v>367</v>
      </c>
      <c r="M17" s="721">
        <v>247</v>
      </c>
      <c r="N17" s="721">
        <v>12</v>
      </c>
      <c r="O17" s="15" t="s">
        <v>245</v>
      </c>
      <c r="P17" s="204"/>
    </row>
    <row r="18" spans="1:16" s="41" customFormat="1" ht="17.850000000000001" customHeight="1">
      <c r="A18" s="948" t="s">
        <v>246</v>
      </c>
      <c r="B18" s="48">
        <f t="shared" si="1"/>
        <v>2216</v>
      </c>
      <c r="C18" s="1204">
        <v>740</v>
      </c>
      <c r="D18" s="1204">
        <v>1476</v>
      </c>
      <c r="E18" s="1205">
        <v>325</v>
      </c>
      <c r="F18" s="1205">
        <v>1</v>
      </c>
      <c r="G18" s="1205">
        <v>53</v>
      </c>
      <c r="H18" s="1205">
        <v>54</v>
      </c>
      <c r="I18" s="1205">
        <v>26</v>
      </c>
      <c r="J18" s="1205">
        <v>16</v>
      </c>
      <c r="K18" s="1205">
        <v>779</v>
      </c>
      <c r="L18" s="1205">
        <v>625</v>
      </c>
      <c r="M18" s="1205">
        <v>310</v>
      </c>
      <c r="N18" s="1205">
        <v>27</v>
      </c>
      <c r="O18" s="15" t="s">
        <v>247</v>
      </c>
      <c r="P18" s="204"/>
    </row>
    <row r="19" spans="1:16" s="41" customFormat="1" ht="17.850000000000001" customHeight="1">
      <c r="A19" s="948" t="s">
        <v>248</v>
      </c>
      <c r="B19" s="48">
        <f t="shared" si="1"/>
        <v>3866</v>
      </c>
      <c r="C19" s="719">
        <v>1353</v>
      </c>
      <c r="D19" s="719">
        <v>2513</v>
      </c>
      <c r="E19" s="721">
        <v>547</v>
      </c>
      <c r="F19" s="721">
        <v>0</v>
      </c>
      <c r="G19" s="721">
        <v>144</v>
      </c>
      <c r="H19" s="721">
        <v>102</v>
      </c>
      <c r="I19" s="721">
        <v>24</v>
      </c>
      <c r="J19" s="721">
        <v>0</v>
      </c>
      <c r="K19" s="721">
        <v>1153</v>
      </c>
      <c r="L19" s="721">
        <v>933</v>
      </c>
      <c r="M19" s="721">
        <v>942</v>
      </c>
      <c r="N19" s="721">
        <v>21</v>
      </c>
      <c r="O19" s="15" t="s">
        <v>249</v>
      </c>
      <c r="P19" s="204"/>
    </row>
    <row r="20" spans="1:16" s="41" customFormat="1" ht="17.850000000000001" customHeight="1">
      <c r="A20" s="948" t="s">
        <v>250</v>
      </c>
      <c r="B20" s="48">
        <f t="shared" si="1"/>
        <v>1245</v>
      </c>
      <c r="C20" s="719">
        <v>366</v>
      </c>
      <c r="D20" s="719">
        <v>879</v>
      </c>
      <c r="E20" s="721">
        <v>129</v>
      </c>
      <c r="F20" s="721">
        <v>0</v>
      </c>
      <c r="G20" s="721">
        <v>41</v>
      </c>
      <c r="H20" s="721">
        <v>44</v>
      </c>
      <c r="I20" s="721">
        <v>10</v>
      </c>
      <c r="J20" s="721">
        <v>1</v>
      </c>
      <c r="K20" s="721">
        <v>219</v>
      </c>
      <c r="L20" s="721">
        <v>553</v>
      </c>
      <c r="M20" s="721">
        <v>242</v>
      </c>
      <c r="N20" s="721">
        <v>6</v>
      </c>
      <c r="O20" s="15" t="s">
        <v>251</v>
      </c>
      <c r="P20" s="204"/>
    </row>
    <row r="21" spans="1:16" s="41" customFormat="1" ht="17.850000000000001" customHeight="1">
      <c r="A21" s="1082" t="s">
        <v>252</v>
      </c>
      <c r="B21" s="48">
        <f t="shared" si="1"/>
        <v>1068</v>
      </c>
      <c r="C21" s="719">
        <v>356</v>
      </c>
      <c r="D21" s="719">
        <v>712</v>
      </c>
      <c r="E21" s="721">
        <v>133</v>
      </c>
      <c r="F21" s="721">
        <v>0</v>
      </c>
      <c r="G21" s="721">
        <v>29</v>
      </c>
      <c r="H21" s="721">
        <v>47</v>
      </c>
      <c r="I21" s="721">
        <v>67</v>
      </c>
      <c r="J21" s="721">
        <v>1</v>
      </c>
      <c r="K21" s="721">
        <v>262</v>
      </c>
      <c r="L21" s="721">
        <v>343</v>
      </c>
      <c r="M21" s="721">
        <v>180</v>
      </c>
      <c r="N21" s="721">
        <v>6</v>
      </c>
      <c r="O21" s="15" t="s">
        <v>253</v>
      </c>
      <c r="P21" s="204"/>
    </row>
    <row r="22" spans="1:16" s="41" customFormat="1" ht="17.850000000000001" customHeight="1">
      <c r="A22" s="1082" t="s">
        <v>254</v>
      </c>
      <c r="B22" s="48">
        <f t="shared" si="1"/>
        <v>666</v>
      </c>
      <c r="C22" s="719">
        <v>205</v>
      </c>
      <c r="D22" s="719">
        <v>461</v>
      </c>
      <c r="E22" s="721">
        <v>93</v>
      </c>
      <c r="F22" s="721">
        <v>0</v>
      </c>
      <c r="G22" s="721">
        <v>26</v>
      </c>
      <c r="H22" s="721">
        <v>24</v>
      </c>
      <c r="I22" s="721">
        <v>4</v>
      </c>
      <c r="J22" s="721">
        <v>0</v>
      </c>
      <c r="K22" s="721">
        <v>187</v>
      </c>
      <c r="L22" s="721">
        <v>215</v>
      </c>
      <c r="M22" s="721">
        <v>113</v>
      </c>
      <c r="N22" s="721">
        <v>4</v>
      </c>
      <c r="O22" s="15" t="s">
        <v>255</v>
      </c>
      <c r="P22" s="204"/>
    </row>
    <row r="23" spans="1:16" s="41" customFormat="1" ht="17.850000000000001" customHeight="1">
      <c r="A23" s="1082" t="s">
        <v>256</v>
      </c>
      <c r="B23" s="48">
        <f t="shared" si="1"/>
        <v>804</v>
      </c>
      <c r="C23" s="719">
        <v>180</v>
      </c>
      <c r="D23" s="719">
        <v>624</v>
      </c>
      <c r="E23" s="721">
        <v>102</v>
      </c>
      <c r="F23" s="721">
        <v>0</v>
      </c>
      <c r="G23" s="721">
        <v>23</v>
      </c>
      <c r="H23" s="721">
        <v>18</v>
      </c>
      <c r="I23" s="721">
        <v>14</v>
      </c>
      <c r="J23" s="721">
        <v>0</v>
      </c>
      <c r="K23" s="721">
        <v>232</v>
      </c>
      <c r="L23" s="721">
        <v>280</v>
      </c>
      <c r="M23" s="721">
        <v>132</v>
      </c>
      <c r="N23" s="721">
        <v>3</v>
      </c>
      <c r="O23" s="15" t="s">
        <v>257</v>
      </c>
      <c r="P23" s="204"/>
    </row>
    <row r="24" spans="1:16" s="41" customFormat="1" ht="17.850000000000001" customHeight="1">
      <c r="A24" s="1082" t="s">
        <v>258</v>
      </c>
      <c r="B24" s="48">
        <f t="shared" si="1"/>
        <v>2560</v>
      </c>
      <c r="C24" s="719">
        <v>640</v>
      </c>
      <c r="D24" s="719">
        <v>1920</v>
      </c>
      <c r="E24" s="721">
        <v>334</v>
      </c>
      <c r="F24" s="721">
        <v>0</v>
      </c>
      <c r="G24" s="721">
        <v>98</v>
      </c>
      <c r="H24" s="721">
        <v>86</v>
      </c>
      <c r="I24" s="721">
        <v>21</v>
      </c>
      <c r="J24" s="721">
        <v>0</v>
      </c>
      <c r="K24" s="721">
        <v>640</v>
      </c>
      <c r="L24" s="721">
        <v>828</v>
      </c>
      <c r="M24" s="721">
        <v>538</v>
      </c>
      <c r="N24" s="721">
        <v>15</v>
      </c>
      <c r="O24" s="15" t="s">
        <v>259</v>
      </c>
      <c r="P24" s="204"/>
    </row>
    <row r="25" spans="1:16" s="41" customFormat="1" ht="17.850000000000001" customHeight="1">
      <c r="A25" s="1082" t="s">
        <v>260</v>
      </c>
      <c r="B25" s="48">
        <f t="shared" si="1"/>
        <v>68</v>
      </c>
      <c r="C25" s="719">
        <v>39</v>
      </c>
      <c r="D25" s="719">
        <v>29</v>
      </c>
      <c r="E25" s="721">
        <v>9</v>
      </c>
      <c r="F25" s="721">
        <v>0</v>
      </c>
      <c r="G25" s="721">
        <v>3</v>
      </c>
      <c r="H25" s="721">
        <v>5</v>
      </c>
      <c r="I25" s="721">
        <v>0</v>
      </c>
      <c r="J25" s="721">
        <v>0</v>
      </c>
      <c r="K25" s="719">
        <v>1</v>
      </c>
      <c r="L25" s="721">
        <v>29</v>
      </c>
      <c r="M25" s="721">
        <v>21</v>
      </c>
      <c r="N25" s="721">
        <v>0</v>
      </c>
      <c r="O25" s="15" t="s">
        <v>261</v>
      </c>
      <c r="P25" s="204"/>
    </row>
    <row r="26" spans="1:16" s="41" customFormat="1" ht="17.850000000000001" customHeight="1">
      <c r="A26" s="1082" t="s">
        <v>262</v>
      </c>
      <c r="B26" s="48">
        <f t="shared" si="1"/>
        <v>391</v>
      </c>
      <c r="C26" s="719">
        <v>115</v>
      </c>
      <c r="D26" s="719">
        <v>276</v>
      </c>
      <c r="E26" s="721">
        <v>47</v>
      </c>
      <c r="F26" s="721">
        <v>0</v>
      </c>
      <c r="G26" s="721">
        <v>10</v>
      </c>
      <c r="H26" s="721">
        <v>16</v>
      </c>
      <c r="I26" s="721">
        <v>8</v>
      </c>
      <c r="J26" s="721">
        <v>0</v>
      </c>
      <c r="K26" s="721">
        <v>69</v>
      </c>
      <c r="L26" s="721">
        <v>180</v>
      </c>
      <c r="M26" s="721">
        <v>60</v>
      </c>
      <c r="N26" s="721">
        <v>1</v>
      </c>
      <c r="O26" s="15" t="s">
        <v>263</v>
      </c>
      <c r="P26" s="204"/>
    </row>
    <row r="27" spans="1:16" s="41" customFormat="1" ht="17.25" customHeight="1">
      <c r="A27" s="948" t="s">
        <v>264</v>
      </c>
      <c r="B27" s="48">
        <f t="shared" si="1"/>
        <v>110</v>
      </c>
      <c r="C27" s="719">
        <v>54</v>
      </c>
      <c r="D27" s="719">
        <v>56</v>
      </c>
      <c r="E27" s="721">
        <v>25</v>
      </c>
      <c r="F27" s="719">
        <v>0</v>
      </c>
      <c r="G27" s="719">
        <v>5</v>
      </c>
      <c r="H27" s="719">
        <v>9</v>
      </c>
      <c r="I27" s="721">
        <v>1</v>
      </c>
      <c r="J27" s="721">
        <v>0</v>
      </c>
      <c r="K27" s="721">
        <v>27</v>
      </c>
      <c r="L27" s="721">
        <v>36</v>
      </c>
      <c r="M27" s="721">
        <v>7</v>
      </c>
      <c r="N27" s="721">
        <v>0</v>
      </c>
      <c r="O27" s="15" t="s">
        <v>265</v>
      </c>
      <c r="P27" s="204"/>
    </row>
    <row r="28" spans="1:16" s="41" customFormat="1" ht="17.850000000000001" customHeight="1">
      <c r="A28" s="948" t="s">
        <v>266</v>
      </c>
      <c r="B28" s="48">
        <f t="shared" si="1"/>
        <v>34</v>
      </c>
      <c r="C28" s="719">
        <v>9</v>
      </c>
      <c r="D28" s="719">
        <v>25</v>
      </c>
      <c r="E28" s="721">
        <v>3</v>
      </c>
      <c r="F28" s="721">
        <v>0</v>
      </c>
      <c r="G28" s="721">
        <v>3</v>
      </c>
      <c r="H28" s="721">
        <v>2</v>
      </c>
      <c r="I28" s="721">
        <v>0</v>
      </c>
      <c r="J28" s="721">
        <v>0</v>
      </c>
      <c r="K28" s="721">
        <v>5</v>
      </c>
      <c r="L28" s="721">
        <v>18</v>
      </c>
      <c r="M28" s="721">
        <v>3</v>
      </c>
      <c r="N28" s="721">
        <v>0</v>
      </c>
      <c r="O28" s="15" t="s">
        <v>267</v>
      </c>
      <c r="P28" s="204"/>
    </row>
    <row r="29" spans="1:16" s="41" customFormat="1" ht="17.850000000000001" customHeight="1">
      <c r="A29" s="948" t="s">
        <v>268</v>
      </c>
      <c r="B29" s="48">
        <f t="shared" si="1"/>
        <v>219</v>
      </c>
      <c r="C29" s="719">
        <v>69</v>
      </c>
      <c r="D29" s="719">
        <v>150</v>
      </c>
      <c r="E29" s="721">
        <v>27</v>
      </c>
      <c r="F29" s="721">
        <v>0</v>
      </c>
      <c r="G29" s="721">
        <v>10</v>
      </c>
      <c r="H29" s="721">
        <v>10</v>
      </c>
      <c r="I29" s="721">
        <v>2</v>
      </c>
      <c r="J29" s="721">
        <v>0</v>
      </c>
      <c r="K29" s="721">
        <v>30</v>
      </c>
      <c r="L29" s="721">
        <v>99</v>
      </c>
      <c r="M29" s="721">
        <v>39</v>
      </c>
      <c r="N29" s="721">
        <v>2</v>
      </c>
      <c r="O29" s="15" t="s">
        <v>269</v>
      </c>
      <c r="P29" s="204"/>
    </row>
    <row r="30" spans="1:16" s="41" customFormat="1" ht="17.850000000000001" customHeight="1">
      <c r="A30" s="948" t="s">
        <v>270</v>
      </c>
      <c r="B30" s="48">
        <f t="shared" si="1"/>
        <v>408</v>
      </c>
      <c r="C30" s="719">
        <v>71</v>
      </c>
      <c r="D30" s="719">
        <v>337</v>
      </c>
      <c r="E30" s="721">
        <v>52</v>
      </c>
      <c r="F30" s="721">
        <v>0</v>
      </c>
      <c r="G30" s="721">
        <v>9</v>
      </c>
      <c r="H30" s="721">
        <v>17</v>
      </c>
      <c r="I30" s="721">
        <v>8</v>
      </c>
      <c r="J30" s="721">
        <v>0</v>
      </c>
      <c r="K30" s="721">
        <v>94</v>
      </c>
      <c r="L30" s="721">
        <v>151</v>
      </c>
      <c r="M30" s="721">
        <v>74</v>
      </c>
      <c r="N30" s="721">
        <v>3</v>
      </c>
      <c r="O30" s="15" t="s">
        <v>271</v>
      </c>
      <c r="P30" s="204"/>
    </row>
    <row r="31" spans="1:16" s="41" customFormat="1" ht="17.850000000000001" customHeight="1">
      <c r="A31" s="948" t="s">
        <v>272</v>
      </c>
      <c r="B31" s="48">
        <f t="shared" si="1"/>
        <v>185</v>
      </c>
      <c r="C31" s="719">
        <v>52</v>
      </c>
      <c r="D31" s="719">
        <v>133</v>
      </c>
      <c r="E31" s="721">
        <v>29</v>
      </c>
      <c r="F31" s="721">
        <v>0</v>
      </c>
      <c r="G31" s="721">
        <v>9</v>
      </c>
      <c r="H31" s="721">
        <v>11</v>
      </c>
      <c r="I31" s="721">
        <v>3</v>
      </c>
      <c r="J31" s="721">
        <v>0</v>
      </c>
      <c r="K31" s="721">
        <v>27</v>
      </c>
      <c r="L31" s="721">
        <v>86</v>
      </c>
      <c r="M31" s="721">
        <v>19</v>
      </c>
      <c r="N31" s="721">
        <v>1</v>
      </c>
      <c r="O31" s="15" t="s">
        <v>273</v>
      </c>
      <c r="P31" s="204"/>
    </row>
    <row r="32" spans="1:16" s="41" customFormat="1" ht="17.850000000000001" customHeight="1">
      <c r="A32" s="948" t="s">
        <v>274</v>
      </c>
      <c r="B32" s="48">
        <f t="shared" si="1"/>
        <v>370</v>
      </c>
      <c r="C32" s="719">
        <v>105</v>
      </c>
      <c r="D32" s="719">
        <v>265</v>
      </c>
      <c r="E32" s="721">
        <v>41</v>
      </c>
      <c r="F32" s="721">
        <v>0</v>
      </c>
      <c r="G32" s="721">
        <v>9</v>
      </c>
      <c r="H32" s="721">
        <v>13</v>
      </c>
      <c r="I32" s="721">
        <v>7</v>
      </c>
      <c r="J32" s="721">
        <v>0</v>
      </c>
      <c r="K32" s="721">
        <v>89</v>
      </c>
      <c r="L32" s="721">
        <v>153</v>
      </c>
      <c r="M32" s="721">
        <v>52</v>
      </c>
      <c r="N32" s="721">
        <v>6</v>
      </c>
      <c r="O32" s="15" t="s">
        <v>275</v>
      </c>
      <c r="P32" s="204"/>
    </row>
    <row r="33" spans="1:16" s="41" customFormat="1" ht="17.850000000000001" customHeight="1">
      <c r="A33" s="948" t="s">
        <v>276</v>
      </c>
      <c r="B33" s="48">
        <f t="shared" si="1"/>
        <v>702</v>
      </c>
      <c r="C33" s="719">
        <v>178</v>
      </c>
      <c r="D33" s="719">
        <v>524</v>
      </c>
      <c r="E33" s="721">
        <v>88</v>
      </c>
      <c r="F33" s="721">
        <v>0</v>
      </c>
      <c r="G33" s="721">
        <v>27</v>
      </c>
      <c r="H33" s="721">
        <v>24</v>
      </c>
      <c r="I33" s="721">
        <v>8</v>
      </c>
      <c r="J33" s="721">
        <v>0</v>
      </c>
      <c r="K33" s="721">
        <v>119</v>
      </c>
      <c r="L33" s="721">
        <v>310</v>
      </c>
      <c r="M33" s="721">
        <v>121</v>
      </c>
      <c r="N33" s="721">
        <v>5</v>
      </c>
      <c r="O33" s="15" t="s">
        <v>277</v>
      </c>
      <c r="P33" s="204"/>
    </row>
    <row r="34" spans="1:16" s="41" customFormat="1" ht="17.850000000000001" customHeight="1">
      <c r="A34" s="948" t="s">
        <v>278</v>
      </c>
      <c r="B34" s="48">
        <f t="shared" si="1"/>
        <v>330</v>
      </c>
      <c r="C34" s="1203">
        <v>124</v>
      </c>
      <c r="D34" s="1203">
        <v>206</v>
      </c>
      <c r="E34" s="721">
        <v>39</v>
      </c>
      <c r="F34" s="721">
        <v>0</v>
      </c>
      <c r="G34" s="721">
        <v>10</v>
      </c>
      <c r="H34" s="721">
        <v>12</v>
      </c>
      <c r="I34" s="721">
        <v>3</v>
      </c>
      <c r="J34" s="721">
        <v>0</v>
      </c>
      <c r="K34" s="721">
        <v>78</v>
      </c>
      <c r="L34" s="721">
        <v>126</v>
      </c>
      <c r="M34" s="721">
        <v>55</v>
      </c>
      <c r="N34" s="721">
        <v>7</v>
      </c>
      <c r="O34" s="15" t="s">
        <v>279</v>
      </c>
      <c r="P34" s="204"/>
    </row>
    <row r="35" spans="1:16" s="41" customFormat="1" ht="17.850000000000001" customHeight="1">
      <c r="A35" s="948" t="s">
        <v>280</v>
      </c>
      <c r="B35" s="48">
        <f t="shared" si="1"/>
        <v>146</v>
      </c>
      <c r="C35" s="1203">
        <v>35</v>
      </c>
      <c r="D35" s="1203">
        <v>111</v>
      </c>
      <c r="E35" s="721">
        <v>17</v>
      </c>
      <c r="F35" s="721">
        <v>0</v>
      </c>
      <c r="G35" s="721">
        <v>4</v>
      </c>
      <c r="H35" s="721">
        <v>7</v>
      </c>
      <c r="I35" s="721">
        <v>10</v>
      </c>
      <c r="J35" s="721">
        <v>0</v>
      </c>
      <c r="K35" s="721">
        <v>32</v>
      </c>
      <c r="L35" s="721">
        <v>57</v>
      </c>
      <c r="M35" s="721">
        <v>18</v>
      </c>
      <c r="N35" s="721">
        <v>1</v>
      </c>
      <c r="O35" s="15" t="s">
        <v>281</v>
      </c>
      <c r="P35" s="204"/>
    </row>
    <row r="36" spans="1:16" s="41" customFormat="1" ht="17.850000000000001" customHeight="1">
      <c r="A36" s="948" t="s">
        <v>282</v>
      </c>
      <c r="B36" s="48">
        <f t="shared" si="1"/>
        <v>301</v>
      </c>
      <c r="C36" s="1203">
        <v>99</v>
      </c>
      <c r="D36" s="1203">
        <v>202</v>
      </c>
      <c r="E36" s="721">
        <v>37</v>
      </c>
      <c r="F36" s="721">
        <v>0</v>
      </c>
      <c r="G36" s="721">
        <v>10</v>
      </c>
      <c r="H36" s="721">
        <v>12</v>
      </c>
      <c r="I36" s="721">
        <v>3</v>
      </c>
      <c r="J36" s="721">
        <v>0</v>
      </c>
      <c r="K36" s="721">
        <v>79</v>
      </c>
      <c r="L36" s="721">
        <v>113</v>
      </c>
      <c r="M36" s="721">
        <v>46</v>
      </c>
      <c r="N36" s="721">
        <v>1</v>
      </c>
      <c r="O36" s="15" t="s">
        <v>283</v>
      </c>
      <c r="P36" s="204"/>
    </row>
    <row r="37" spans="1:16" s="41" customFormat="1" ht="17.850000000000001" customHeight="1" thickBot="1">
      <c r="A37" s="948" t="s">
        <v>284</v>
      </c>
      <c r="B37" s="44">
        <f t="shared" si="1"/>
        <v>7</v>
      </c>
      <c r="C37" s="719">
        <v>2</v>
      </c>
      <c r="D37" s="719">
        <v>5</v>
      </c>
      <c r="E37" s="721">
        <v>0</v>
      </c>
      <c r="F37" s="721">
        <v>0</v>
      </c>
      <c r="G37" s="721">
        <v>1</v>
      </c>
      <c r="H37" s="721">
        <v>1</v>
      </c>
      <c r="I37" s="721">
        <v>0</v>
      </c>
      <c r="J37" s="721">
        <v>0</v>
      </c>
      <c r="K37" s="721">
        <v>2</v>
      </c>
      <c r="L37" s="1203">
        <v>3</v>
      </c>
      <c r="M37" s="721">
        <v>0</v>
      </c>
      <c r="N37" s="721">
        <v>0</v>
      </c>
      <c r="O37" s="15" t="s">
        <v>285</v>
      </c>
      <c r="P37" s="204"/>
    </row>
    <row r="38" spans="1:16" s="84" customFormat="1" ht="12.95" customHeight="1">
      <c r="A38" s="77" t="s">
        <v>601</v>
      </c>
      <c r="B38" s="1345"/>
      <c r="C38" s="578"/>
      <c r="D38" s="578"/>
      <c r="E38" s="578"/>
      <c r="F38" s="578"/>
      <c r="G38" s="578"/>
      <c r="H38" s="578"/>
      <c r="I38" s="578"/>
      <c r="J38" s="578"/>
      <c r="K38" s="578"/>
      <c r="L38" s="578"/>
      <c r="M38" s="578"/>
      <c r="N38" s="578"/>
      <c r="O38" s="78" t="s">
        <v>1011</v>
      </c>
    </row>
    <row r="39" spans="1:16" s="84" customFormat="1" ht="11.1" customHeight="1">
      <c r="A39" s="80" t="s">
        <v>1430</v>
      </c>
      <c r="B39" s="1345"/>
      <c r="O39" s="81" t="s">
        <v>1431</v>
      </c>
    </row>
    <row r="40" spans="1:16" s="978" customFormat="1" ht="11.25">
      <c r="A40" s="67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</row>
    <row r="41" spans="1:16" s="978" customFormat="1" ht="11.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3"/>
    </row>
    <row r="42" spans="1:16" s="978" customFormat="1" ht="11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3"/>
    </row>
    <row r="43" spans="1:16" s="978" customFormat="1" ht="11.25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3"/>
    </row>
    <row r="44" spans="1:16" s="978" customFormat="1" ht="11.25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3"/>
    </row>
    <row r="45" spans="1:16" s="978" customFormat="1" ht="11.25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3"/>
    </row>
    <row r="46" spans="1:16" s="978" customFormat="1" ht="11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3"/>
    </row>
    <row r="47" spans="1:16" s="978" customFormat="1" ht="11.25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3"/>
    </row>
    <row r="48" spans="1:16" s="978" customFormat="1" ht="11.25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3"/>
    </row>
    <row r="49" spans="1:15" s="978" customFormat="1" ht="11.25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3"/>
    </row>
    <row r="50" spans="1:15" s="978" customFormat="1" ht="11.2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3"/>
    </row>
    <row r="51" spans="1:15" s="978" customFormat="1" ht="11.25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3"/>
    </row>
    <row r="52" spans="1:15" s="978" customFormat="1" ht="11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3"/>
    </row>
    <row r="53" spans="1:15" s="978" customFormat="1" ht="11.25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3"/>
    </row>
    <row r="54" spans="1:15" s="978" customFormat="1" ht="11.25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3"/>
    </row>
    <row r="55" spans="1:15" s="978" customFormat="1" ht="11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3"/>
    </row>
    <row r="56" spans="1:15" s="978" customFormat="1" ht="11.25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3"/>
    </row>
    <row r="57" spans="1:15" s="978" customFormat="1" ht="11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3"/>
    </row>
    <row r="58" spans="1:15" s="978" customFormat="1" ht="11.25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3"/>
    </row>
    <row r="59" spans="1:15" s="978" customFormat="1" ht="11.25">
      <c r="A59" s="53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3"/>
    </row>
    <row r="60" spans="1:15" s="978" customFormat="1" ht="11.25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3"/>
    </row>
    <row r="61" spans="1:15" s="978" customFormat="1" ht="11.25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3"/>
    </row>
    <row r="62" spans="1:15" s="978" customFormat="1" ht="11.25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3"/>
    </row>
    <row r="63" spans="1:15" s="978" customFormat="1" ht="11.25">
      <c r="A63" s="5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3"/>
    </row>
    <row r="64" spans="1:15" s="978" customFormat="1" ht="11.25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3"/>
    </row>
    <row r="65" spans="1:15" s="978" customFormat="1" ht="11.25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3"/>
    </row>
    <row r="66" spans="1:15" s="978" customFormat="1" ht="11.25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3"/>
    </row>
    <row r="67" spans="1:15" s="978" customFormat="1" ht="11.25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3"/>
    </row>
    <row r="68" spans="1:15" s="978" customFormat="1" ht="11.25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3"/>
    </row>
    <row r="69" spans="1:15" s="978" customFormat="1" ht="11.25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3"/>
    </row>
    <row r="70" spans="1:15" s="978" customFormat="1" ht="11.25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3"/>
    </row>
    <row r="71" spans="1:15" s="978" customFormat="1" ht="11.25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3"/>
    </row>
    <row r="72" spans="1:15" s="978" customFormat="1" ht="11.25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3"/>
    </row>
    <row r="73" spans="1:15" s="978" customFormat="1" ht="11.25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3"/>
    </row>
    <row r="74" spans="1:15" s="978" customFormat="1" ht="11.25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3"/>
    </row>
    <row r="75" spans="1:15" s="978" customFormat="1" ht="11.25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3"/>
    </row>
    <row r="76" spans="1:15" s="978" customFormat="1" ht="11.25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3"/>
    </row>
    <row r="77" spans="1:15" s="978" customFormat="1" ht="11.25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3"/>
    </row>
    <row r="78" spans="1:15" s="978" customFormat="1" ht="11.25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3"/>
    </row>
    <row r="79" spans="1:15" s="978" customFormat="1" ht="11.25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3"/>
    </row>
    <row r="80" spans="1:15" s="978" customFormat="1" ht="11.25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3"/>
    </row>
    <row r="81" spans="1:15" s="978" customFormat="1" ht="11.25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3"/>
    </row>
    <row r="82" spans="1:15" s="978" customFormat="1" ht="11.25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3"/>
    </row>
    <row r="83" spans="1:15" s="978" customFormat="1" ht="11.25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3"/>
    </row>
    <row r="84" spans="1:15" s="978" customFormat="1" ht="11.25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3"/>
    </row>
    <row r="85" spans="1:15" s="978" customFormat="1" ht="11.25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3"/>
    </row>
    <row r="86" spans="1:15" s="978" customFormat="1" ht="11.25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3"/>
    </row>
    <row r="87" spans="1:15" s="978" customFormat="1" ht="11.25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3"/>
    </row>
    <row r="88" spans="1:15" s="978" customFormat="1" ht="11.25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3"/>
    </row>
  </sheetData>
  <sheetProtection selectLockedCells="1"/>
  <mergeCells count="19">
    <mergeCell ref="A3:I3"/>
    <mergeCell ref="J3:O3"/>
    <mergeCell ref="J4:O4"/>
    <mergeCell ref="A6:A8"/>
    <mergeCell ref="E6:F6"/>
    <mergeCell ref="G6:G8"/>
    <mergeCell ref="H6:H8"/>
    <mergeCell ref="I6:I8"/>
    <mergeCell ref="J6:J8"/>
    <mergeCell ref="C7:C8"/>
    <mergeCell ref="D7:D8"/>
    <mergeCell ref="B6:D6"/>
    <mergeCell ref="O6:O8"/>
    <mergeCell ref="E7:E8"/>
    <mergeCell ref="F7:F8"/>
    <mergeCell ref="K6:K8"/>
    <mergeCell ref="L6:L8"/>
    <mergeCell ref="M6:M8"/>
    <mergeCell ref="N6:N8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view="pageBreakPreview" topLeftCell="N1" zoomScaleNormal="100" zoomScaleSheetLayoutView="100" workbookViewId="0">
      <selection activeCell="AC16" sqref="AC16"/>
    </sheetView>
  </sheetViews>
  <sheetFormatPr defaultColWidth="8" defaultRowHeight="14.25"/>
  <cols>
    <col min="1" max="1" width="10.625" style="93" customWidth="1"/>
    <col min="2" max="5" width="8.625" style="92" customWidth="1"/>
    <col min="6" max="8" width="9.125" style="92" customWidth="1"/>
    <col min="9" max="9" width="9.625" style="92" customWidth="1"/>
    <col min="10" max="10" width="12" style="89" customWidth="1"/>
    <col min="11" max="11" width="11.625" style="63" customWidth="1"/>
    <col min="12" max="12" width="11.625" style="93" customWidth="1"/>
    <col min="13" max="15" width="11.625" style="89" customWidth="1"/>
    <col min="16" max="16" width="12.375" style="651" customWidth="1"/>
    <col min="17" max="17" width="8.5" style="93" customWidth="1"/>
    <col min="18" max="18" width="9.75" style="89" customWidth="1"/>
    <col min="19" max="19" width="9.625" style="89" customWidth="1"/>
    <col min="20" max="20" width="10.625" style="93" customWidth="1"/>
    <col min="21" max="21" width="9.625" style="89" customWidth="1"/>
    <col min="22" max="22" width="11.75" style="89" customWidth="1"/>
    <col min="23" max="23" width="12" style="89" customWidth="1"/>
    <col min="24" max="24" width="10.125" style="89" customWidth="1"/>
    <col min="25" max="28" width="15.625" style="89" customWidth="1"/>
    <col min="29" max="29" width="19.75" style="651" customWidth="1"/>
    <col min="30" max="16384" width="8" style="89"/>
  </cols>
  <sheetData>
    <row r="1" spans="1:29" s="396" customFormat="1" ht="14.1" customHeight="1">
      <c r="A1" s="173" t="s">
        <v>1490</v>
      </c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  <c r="O1" s="796"/>
      <c r="P1" s="392" t="s">
        <v>1491</v>
      </c>
      <c r="Q1" s="173" t="s">
        <v>1492</v>
      </c>
      <c r="R1" s="796"/>
      <c r="S1" s="796"/>
      <c r="T1" s="796"/>
      <c r="U1" s="796"/>
      <c r="V1" s="796"/>
      <c r="W1" s="796"/>
      <c r="X1" s="796"/>
      <c r="Y1" s="796"/>
      <c r="Z1" s="796"/>
      <c r="AA1" s="796"/>
      <c r="AB1" s="796"/>
      <c r="AC1" s="392" t="s">
        <v>1493</v>
      </c>
    </row>
    <row r="2" spans="1:29" s="978" customFormat="1" ht="14.1" customHeight="1">
      <c r="A2" s="94"/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986"/>
      <c r="Q2" s="94"/>
      <c r="R2" s="652"/>
      <c r="S2" s="652"/>
      <c r="T2" s="652"/>
      <c r="U2" s="652"/>
      <c r="V2" s="652"/>
      <c r="W2" s="652"/>
      <c r="X2" s="652"/>
      <c r="Y2" s="652"/>
      <c r="Z2" s="652"/>
      <c r="AA2" s="652"/>
      <c r="AB2" s="652"/>
      <c r="AC2" s="986"/>
    </row>
    <row r="3" spans="1:29" s="929" customFormat="1" ht="20.100000000000001" customHeight="1">
      <c r="A3" s="1452" t="s">
        <v>387</v>
      </c>
      <c r="B3" s="1452"/>
      <c r="C3" s="1452"/>
      <c r="D3" s="1452"/>
      <c r="E3" s="1452"/>
      <c r="F3" s="1452"/>
      <c r="G3" s="1452"/>
      <c r="H3" s="1452"/>
      <c r="I3" s="1452"/>
      <c r="J3" s="1452" t="s">
        <v>388</v>
      </c>
      <c r="K3" s="1452"/>
      <c r="L3" s="1452"/>
      <c r="M3" s="1452"/>
      <c r="N3" s="1452"/>
      <c r="O3" s="1452"/>
      <c r="P3" s="1452"/>
      <c r="Q3" s="1452" t="s">
        <v>389</v>
      </c>
      <c r="R3" s="1452"/>
      <c r="S3" s="1452"/>
      <c r="T3" s="1452"/>
      <c r="U3" s="1452"/>
      <c r="V3" s="1452"/>
      <c r="W3" s="1452"/>
      <c r="X3" s="1452"/>
      <c r="Y3" s="1452" t="s">
        <v>1</v>
      </c>
      <c r="Z3" s="1452"/>
      <c r="AA3" s="1452"/>
      <c r="AB3" s="1452"/>
      <c r="AC3" s="1452"/>
    </row>
    <row r="4" spans="1:29" s="936" customFormat="1" ht="18" customHeight="1">
      <c r="M4" s="940"/>
      <c r="N4" s="940"/>
      <c r="O4" s="940"/>
      <c r="P4" s="940"/>
      <c r="R4" s="940"/>
      <c r="S4" s="940"/>
      <c r="U4" s="940"/>
      <c r="V4" s="940"/>
      <c r="W4" s="940"/>
      <c r="X4" s="940"/>
      <c r="Z4" s="940"/>
      <c r="AA4" s="940"/>
      <c r="AB4" s="940"/>
      <c r="AC4" s="940"/>
    </row>
    <row r="5" spans="1:29" s="978" customFormat="1" ht="18" customHeight="1" thickBot="1">
      <c r="A5" s="67" t="s">
        <v>286</v>
      </c>
      <c r="B5" s="56"/>
      <c r="C5" s="56"/>
      <c r="D5" s="56"/>
      <c r="E5" s="56"/>
      <c r="F5" s="56"/>
      <c r="G5" s="56"/>
      <c r="H5" s="56"/>
      <c r="I5" s="56"/>
      <c r="K5" s="57"/>
      <c r="P5" s="68" t="s">
        <v>29</v>
      </c>
      <c r="Q5" s="67" t="s">
        <v>286</v>
      </c>
      <c r="AC5" s="68" t="s">
        <v>29</v>
      </c>
    </row>
    <row r="6" spans="1:29" s="978" customFormat="1" ht="18.75" customHeight="1">
      <c r="A6" s="1501" t="s">
        <v>30</v>
      </c>
      <c r="B6" s="1496" t="s">
        <v>608</v>
      </c>
      <c r="C6" s="1467"/>
      <c r="D6" s="1497"/>
      <c r="E6" s="1515" t="s">
        <v>390</v>
      </c>
      <c r="F6" s="1516"/>
      <c r="G6" s="1516"/>
      <c r="H6" s="1516"/>
      <c r="I6" s="1516"/>
      <c r="J6" s="1505" t="s">
        <v>1205</v>
      </c>
      <c r="K6" s="1505"/>
      <c r="L6" s="1505"/>
      <c r="M6" s="1505"/>
      <c r="N6" s="1505"/>
      <c r="O6" s="1517"/>
      <c r="P6" s="1498" t="s">
        <v>28</v>
      </c>
      <c r="Q6" s="1501" t="s">
        <v>30</v>
      </c>
      <c r="R6" s="1504" t="s">
        <v>1205</v>
      </c>
      <c r="S6" s="1505"/>
      <c r="T6" s="1505"/>
      <c r="U6" s="1505"/>
      <c r="V6" s="1505"/>
      <c r="W6" s="1505"/>
      <c r="X6" s="1505"/>
      <c r="Y6" s="1443" t="s">
        <v>391</v>
      </c>
      <c r="Z6" s="1443"/>
      <c r="AA6" s="1443"/>
      <c r="AB6" s="1479"/>
      <c r="AC6" s="1498" t="s">
        <v>28</v>
      </c>
    </row>
    <row r="7" spans="1:29" s="978" customFormat="1" ht="16.5" customHeight="1">
      <c r="A7" s="1502"/>
      <c r="B7" s="648"/>
      <c r="C7" s="1521" t="s">
        <v>610</v>
      </c>
      <c r="D7" s="1521" t="s">
        <v>611</v>
      </c>
      <c r="E7" s="1525"/>
      <c r="F7" s="1435" t="s">
        <v>3</v>
      </c>
      <c r="G7" s="1435" t="s">
        <v>392</v>
      </c>
      <c r="H7" s="1435" t="s">
        <v>1206</v>
      </c>
      <c r="I7" s="1526" t="s">
        <v>1207</v>
      </c>
      <c r="J7" s="1529" t="s">
        <v>4</v>
      </c>
      <c r="K7" s="1518" t="s">
        <v>393</v>
      </c>
      <c r="L7" s="1509" t="s">
        <v>1208</v>
      </c>
      <c r="M7" s="1509" t="s">
        <v>394</v>
      </c>
      <c r="N7" s="1509" t="s">
        <v>395</v>
      </c>
      <c r="O7" s="1511" t="s">
        <v>396</v>
      </c>
      <c r="P7" s="1499"/>
      <c r="Q7" s="1502"/>
      <c r="R7" s="1506" t="s">
        <v>397</v>
      </c>
      <c r="S7" s="1509" t="s">
        <v>382</v>
      </c>
      <c r="T7" s="1509" t="s">
        <v>398</v>
      </c>
      <c r="U7" s="1509" t="s">
        <v>1432</v>
      </c>
      <c r="V7" s="1509" t="s">
        <v>399</v>
      </c>
      <c r="W7" s="1509" t="s">
        <v>400</v>
      </c>
      <c r="X7" s="1526" t="s">
        <v>401</v>
      </c>
      <c r="Y7" s="1514"/>
      <c r="Z7" s="1509" t="s">
        <v>1209</v>
      </c>
      <c r="AA7" s="1509" t="s">
        <v>402</v>
      </c>
      <c r="AB7" s="1511" t="s">
        <v>403</v>
      </c>
      <c r="AC7" s="1499"/>
    </row>
    <row r="8" spans="1:29" s="978" customFormat="1" ht="16.5" customHeight="1">
      <c r="A8" s="1502"/>
      <c r="B8" s="648"/>
      <c r="C8" s="1522"/>
      <c r="D8" s="1522"/>
      <c r="E8" s="1447"/>
      <c r="F8" s="1447"/>
      <c r="G8" s="1447"/>
      <c r="H8" s="1435"/>
      <c r="I8" s="1492"/>
      <c r="J8" s="1530"/>
      <c r="K8" s="1519"/>
      <c r="L8" s="1509"/>
      <c r="M8" s="1441"/>
      <c r="N8" s="1441"/>
      <c r="O8" s="1511"/>
      <c r="P8" s="1499"/>
      <c r="Q8" s="1502"/>
      <c r="R8" s="1507"/>
      <c r="S8" s="1441"/>
      <c r="T8" s="1509"/>
      <c r="U8" s="1441"/>
      <c r="V8" s="1509"/>
      <c r="W8" s="1509"/>
      <c r="X8" s="1526"/>
      <c r="Y8" s="1485"/>
      <c r="Z8" s="1509"/>
      <c r="AA8" s="1441"/>
      <c r="AB8" s="1512"/>
      <c r="AC8" s="1499"/>
    </row>
    <row r="9" spans="1:29" s="978" customFormat="1" ht="16.5" customHeight="1">
      <c r="A9" s="1502"/>
      <c r="B9" s="648"/>
      <c r="C9" s="1522"/>
      <c r="D9" s="1522"/>
      <c r="E9" s="1447"/>
      <c r="F9" s="1447"/>
      <c r="G9" s="1447"/>
      <c r="H9" s="1435"/>
      <c r="I9" s="1492"/>
      <c r="J9" s="1530"/>
      <c r="K9" s="1519"/>
      <c r="L9" s="1509"/>
      <c r="M9" s="1441"/>
      <c r="N9" s="1441"/>
      <c r="O9" s="1511"/>
      <c r="P9" s="1499"/>
      <c r="Q9" s="1502"/>
      <c r="R9" s="1507"/>
      <c r="S9" s="1441"/>
      <c r="T9" s="1509"/>
      <c r="U9" s="1441"/>
      <c r="V9" s="1509"/>
      <c r="W9" s="1509"/>
      <c r="X9" s="1526"/>
      <c r="Y9" s="1485"/>
      <c r="Z9" s="1509"/>
      <c r="AA9" s="1441"/>
      <c r="AB9" s="1512"/>
      <c r="AC9" s="1499"/>
    </row>
    <row r="10" spans="1:29" s="978" customFormat="1" ht="16.5" customHeight="1">
      <c r="A10" s="1503"/>
      <c r="B10" s="649"/>
      <c r="C10" s="1523"/>
      <c r="D10" s="1523"/>
      <c r="E10" s="1436"/>
      <c r="F10" s="1436"/>
      <c r="G10" s="1436"/>
      <c r="H10" s="1528"/>
      <c r="I10" s="1493"/>
      <c r="J10" s="1531"/>
      <c r="K10" s="1520"/>
      <c r="L10" s="1510"/>
      <c r="M10" s="1488"/>
      <c r="N10" s="1488"/>
      <c r="O10" s="1524"/>
      <c r="P10" s="1500"/>
      <c r="Q10" s="1503"/>
      <c r="R10" s="1508"/>
      <c r="S10" s="1488"/>
      <c r="T10" s="1510"/>
      <c r="U10" s="1488"/>
      <c r="V10" s="1510"/>
      <c r="W10" s="1510"/>
      <c r="X10" s="1527"/>
      <c r="Y10" s="1489"/>
      <c r="Z10" s="1510"/>
      <c r="AA10" s="1488"/>
      <c r="AB10" s="1513"/>
      <c r="AC10" s="1500"/>
    </row>
    <row r="11" spans="1:29" s="160" customFormat="1" ht="17.45" customHeight="1">
      <c r="A11" s="928" t="s">
        <v>701</v>
      </c>
      <c r="B11" s="48">
        <v>1129</v>
      </c>
      <c r="C11" s="48">
        <v>425</v>
      </c>
      <c r="D11" s="48">
        <v>704</v>
      </c>
      <c r="E11" s="48">
        <v>882</v>
      </c>
      <c r="F11" s="46">
        <v>86</v>
      </c>
      <c r="G11" s="46">
        <v>33</v>
      </c>
      <c r="H11" s="46">
        <v>42</v>
      </c>
      <c r="I11" s="46">
        <v>3</v>
      </c>
      <c r="J11" s="46">
        <v>5</v>
      </c>
      <c r="K11" s="46">
        <v>271</v>
      </c>
      <c r="L11" s="46">
        <v>61</v>
      </c>
      <c r="M11" s="46">
        <v>44</v>
      </c>
      <c r="N11" s="46">
        <v>40</v>
      </c>
      <c r="O11" s="46">
        <v>108</v>
      </c>
      <c r="P11" s="946" t="s">
        <v>701</v>
      </c>
      <c r="Q11" s="653" t="s">
        <v>701</v>
      </c>
      <c r="R11" s="46">
        <v>21</v>
      </c>
      <c r="S11" s="46">
        <v>120</v>
      </c>
      <c r="T11" s="46">
        <v>6</v>
      </c>
      <c r="U11" s="46">
        <v>26</v>
      </c>
      <c r="V11" s="46">
        <v>13</v>
      </c>
      <c r="W11" s="46">
        <v>1</v>
      </c>
      <c r="X11" s="46">
        <v>2</v>
      </c>
      <c r="Y11" s="46">
        <v>247</v>
      </c>
      <c r="Z11" s="46">
        <v>121</v>
      </c>
      <c r="AA11" s="46">
        <v>34</v>
      </c>
      <c r="AB11" s="46">
        <v>92</v>
      </c>
      <c r="AC11" s="71" t="s">
        <v>701</v>
      </c>
    </row>
    <row r="12" spans="1:29" s="160" customFormat="1" ht="17.45" customHeight="1">
      <c r="A12" s="928" t="s">
        <v>951</v>
      </c>
      <c r="B12" s="48">
        <v>1158</v>
      </c>
      <c r="C12" s="48">
        <v>426</v>
      </c>
      <c r="D12" s="48">
        <v>732</v>
      </c>
      <c r="E12" s="48">
        <v>933</v>
      </c>
      <c r="F12" s="46">
        <v>86</v>
      </c>
      <c r="G12" s="46">
        <v>30</v>
      </c>
      <c r="H12" s="46">
        <v>44</v>
      </c>
      <c r="I12" s="46">
        <v>2</v>
      </c>
      <c r="J12" s="46">
        <v>3</v>
      </c>
      <c r="K12" s="46">
        <v>292</v>
      </c>
      <c r="L12" s="46">
        <v>67</v>
      </c>
      <c r="M12" s="46">
        <v>49</v>
      </c>
      <c r="N12" s="46">
        <v>45</v>
      </c>
      <c r="O12" s="46">
        <v>109</v>
      </c>
      <c r="P12" s="946" t="s">
        <v>951</v>
      </c>
      <c r="Q12" s="653" t="s">
        <v>951</v>
      </c>
      <c r="R12" s="46">
        <v>23</v>
      </c>
      <c r="S12" s="46">
        <v>140</v>
      </c>
      <c r="T12" s="46">
        <v>5</v>
      </c>
      <c r="U12" s="46">
        <v>20</v>
      </c>
      <c r="V12" s="46">
        <v>15</v>
      </c>
      <c r="W12" s="46">
        <v>0</v>
      </c>
      <c r="X12" s="46">
        <v>3</v>
      </c>
      <c r="Y12" s="46">
        <v>225</v>
      </c>
      <c r="Z12" s="46">
        <v>105</v>
      </c>
      <c r="AA12" s="46">
        <v>36</v>
      </c>
      <c r="AB12" s="46">
        <v>84</v>
      </c>
      <c r="AC12" s="71" t="s">
        <v>951</v>
      </c>
    </row>
    <row r="13" spans="1:29" s="160" customFormat="1" ht="17.45" customHeight="1">
      <c r="A13" s="928" t="s">
        <v>952</v>
      </c>
      <c r="B13" s="48">
        <v>1172</v>
      </c>
      <c r="C13" s="48">
        <v>427</v>
      </c>
      <c r="D13" s="48">
        <v>745</v>
      </c>
      <c r="E13" s="48">
        <v>953</v>
      </c>
      <c r="F13" s="46">
        <v>77</v>
      </c>
      <c r="G13" s="46">
        <v>27</v>
      </c>
      <c r="H13" s="46">
        <v>36</v>
      </c>
      <c r="I13" s="46">
        <v>2</v>
      </c>
      <c r="J13" s="46">
        <v>2</v>
      </c>
      <c r="K13" s="46">
        <v>296</v>
      </c>
      <c r="L13" s="46">
        <v>73</v>
      </c>
      <c r="M13" s="46">
        <v>57</v>
      </c>
      <c r="N13" s="46">
        <v>53</v>
      </c>
      <c r="O13" s="46">
        <v>109</v>
      </c>
      <c r="P13" s="946" t="s">
        <v>952</v>
      </c>
      <c r="Q13" s="653" t="s">
        <v>952</v>
      </c>
      <c r="R13" s="46">
        <v>19</v>
      </c>
      <c r="S13" s="46">
        <v>138</v>
      </c>
      <c r="T13" s="46">
        <v>7</v>
      </c>
      <c r="U13" s="46">
        <v>34</v>
      </c>
      <c r="V13" s="46">
        <v>18</v>
      </c>
      <c r="W13" s="46">
        <v>0</v>
      </c>
      <c r="X13" s="46">
        <v>5</v>
      </c>
      <c r="Y13" s="46">
        <v>219</v>
      </c>
      <c r="Z13" s="46">
        <v>87</v>
      </c>
      <c r="AA13" s="46">
        <v>36</v>
      </c>
      <c r="AB13" s="46">
        <v>96</v>
      </c>
      <c r="AC13" s="71" t="s">
        <v>952</v>
      </c>
    </row>
    <row r="14" spans="1:29" s="160" customFormat="1" ht="17.45" customHeight="1">
      <c r="A14" s="1119" t="s">
        <v>1049</v>
      </c>
      <c r="B14" s="48">
        <v>1164</v>
      </c>
      <c r="C14" s="48">
        <v>444</v>
      </c>
      <c r="D14" s="48">
        <v>720</v>
      </c>
      <c r="E14" s="48">
        <v>915</v>
      </c>
      <c r="F14" s="46">
        <v>72</v>
      </c>
      <c r="G14" s="46">
        <v>30</v>
      </c>
      <c r="H14" s="46">
        <v>33</v>
      </c>
      <c r="I14" s="46">
        <v>2</v>
      </c>
      <c r="J14" s="46">
        <v>2</v>
      </c>
      <c r="K14" s="46">
        <v>288</v>
      </c>
      <c r="L14" s="46">
        <v>65</v>
      </c>
      <c r="M14" s="46">
        <v>58</v>
      </c>
      <c r="N14" s="46">
        <v>52</v>
      </c>
      <c r="O14" s="46">
        <v>104</v>
      </c>
      <c r="P14" s="1122" t="s">
        <v>1049</v>
      </c>
      <c r="Q14" s="653" t="s">
        <v>1049</v>
      </c>
      <c r="R14" s="46">
        <v>18</v>
      </c>
      <c r="S14" s="46">
        <v>131</v>
      </c>
      <c r="T14" s="46">
        <v>6</v>
      </c>
      <c r="U14" s="46">
        <v>27</v>
      </c>
      <c r="V14" s="46">
        <v>23</v>
      </c>
      <c r="W14" s="46">
        <v>0</v>
      </c>
      <c r="X14" s="46">
        <v>4</v>
      </c>
      <c r="Y14" s="46">
        <v>249</v>
      </c>
      <c r="Z14" s="46">
        <v>113</v>
      </c>
      <c r="AA14" s="46">
        <v>43</v>
      </c>
      <c r="AB14" s="46">
        <v>93</v>
      </c>
      <c r="AC14" s="71" t="s">
        <v>1049</v>
      </c>
    </row>
    <row r="15" spans="1:29" s="160" customFormat="1" ht="17.45" customHeight="1">
      <c r="A15" s="1430" t="s">
        <v>1610</v>
      </c>
      <c r="B15" s="42">
        <f>SUM(B17:B39)</f>
        <v>1270</v>
      </c>
      <c r="C15" s="42">
        <f>SUM(C17:C39)</f>
        <v>445</v>
      </c>
      <c r="D15" s="42">
        <f>SUM(D17:D39)</f>
        <v>825</v>
      </c>
      <c r="E15" s="42">
        <f t="shared" ref="E15:O15" si="0">SUM(E17:E39)</f>
        <v>997</v>
      </c>
      <c r="F15" s="42">
        <f t="shared" si="0"/>
        <v>76</v>
      </c>
      <c r="G15" s="42">
        <f t="shared" si="0"/>
        <v>33</v>
      </c>
      <c r="H15" s="42">
        <f t="shared" si="0"/>
        <v>32</v>
      </c>
      <c r="I15" s="42">
        <f t="shared" si="0"/>
        <v>2</v>
      </c>
      <c r="J15" s="42">
        <f t="shared" si="0"/>
        <v>2</v>
      </c>
      <c r="K15" s="42">
        <f t="shared" si="0"/>
        <v>336</v>
      </c>
      <c r="L15" s="42">
        <f t="shared" si="0"/>
        <v>76</v>
      </c>
      <c r="M15" s="42">
        <f t="shared" si="0"/>
        <v>58</v>
      </c>
      <c r="N15" s="42">
        <f t="shared" si="0"/>
        <v>59</v>
      </c>
      <c r="O15" s="42">
        <f t="shared" si="0"/>
        <v>101</v>
      </c>
      <c r="P15" s="1136" t="s">
        <v>1609</v>
      </c>
      <c r="Q15" s="1430" t="s">
        <v>1610</v>
      </c>
      <c r="R15" s="42">
        <f>SUM(R17:R39)</f>
        <v>24</v>
      </c>
      <c r="S15" s="42">
        <f>SUM(S17:S39)</f>
        <v>128</v>
      </c>
      <c r="T15" s="42">
        <f>SUM(T17:T39)</f>
        <v>12</v>
      </c>
      <c r="U15" s="42">
        <f t="shared" ref="U15:AB15" si="1">SUM(U17:U39)</f>
        <v>27</v>
      </c>
      <c r="V15" s="42">
        <f t="shared" si="1"/>
        <v>26</v>
      </c>
      <c r="W15" s="42">
        <f t="shared" si="1"/>
        <v>0</v>
      </c>
      <c r="X15" s="42">
        <f t="shared" si="1"/>
        <v>5</v>
      </c>
      <c r="Y15" s="42">
        <f t="shared" si="1"/>
        <v>273</v>
      </c>
      <c r="Z15" s="42">
        <f t="shared" si="1"/>
        <v>109</v>
      </c>
      <c r="AA15" s="42">
        <f t="shared" si="1"/>
        <v>34</v>
      </c>
      <c r="AB15" s="42">
        <f t="shared" si="1"/>
        <v>130</v>
      </c>
      <c r="AC15" s="1136" t="s">
        <v>1610</v>
      </c>
    </row>
    <row r="16" spans="1:29" s="978" customFormat="1" ht="14.25" customHeight="1">
      <c r="A16" s="948"/>
      <c r="B16" s="27"/>
      <c r="C16" s="27"/>
      <c r="D16" s="27"/>
      <c r="E16" s="48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74"/>
      <c r="Q16" s="94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48"/>
      <c r="AC16" s="15"/>
    </row>
    <row r="17" spans="1:29" s="41" customFormat="1" ht="17.25" customHeight="1">
      <c r="A17" s="948" t="s">
        <v>240</v>
      </c>
      <c r="B17" s="48">
        <f>IF(SUM(E17,Y17)=SUM(C17:D17),E17+Y17,"ERR!""")</f>
        <v>92</v>
      </c>
      <c r="C17" s="719">
        <v>29</v>
      </c>
      <c r="D17" s="719">
        <v>63</v>
      </c>
      <c r="E17" s="48">
        <f>SUM(F17:O17,R17:X17)</f>
        <v>79</v>
      </c>
      <c r="F17" s="722">
        <v>6</v>
      </c>
      <c r="G17" s="722">
        <v>3</v>
      </c>
      <c r="H17" s="722">
        <v>2</v>
      </c>
      <c r="I17" s="722">
        <v>0</v>
      </c>
      <c r="J17" s="722">
        <v>0</v>
      </c>
      <c r="K17" s="722">
        <v>26</v>
      </c>
      <c r="L17" s="722">
        <v>8</v>
      </c>
      <c r="M17" s="722">
        <v>5</v>
      </c>
      <c r="N17" s="722">
        <v>6</v>
      </c>
      <c r="O17" s="722">
        <v>11</v>
      </c>
      <c r="P17" s="15" t="s">
        <v>5</v>
      </c>
      <c r="Q17" s="948" t="s">
        <v>240</v>
      </c>
      <c r="R17" s="722">
        <v>1</v>
      </c>
      <c r="S17" s="722">
        <v>6</v>
      </c>
      <c r="T17" s="722">
        <v>1</v>
      </c>
      <c r="U17" s="722">
        <v>1</v>
      </c>
      <c r="V17" s="722">
        <v>3</v>
      </c>
      <c r="W17" s="722">
        <v>0</v>
      </c>
      <c r="X17" s="722">
        <v>0</v>
      </c>
      <c r="Y17" s="46">
        <f>SUM(Z17:AB17)</f>
        <v>13</v>
      </c>
      <c r="Z17" s="722">
        <v>6</v>
      </c>
      <c r="AA17" s="722">
        <v>3</v>
      </c>
      <c r="AB17" s="722">
        <v>4</v>
      </c>
      <c r="AC17" s="15" t="s">
        <v>5</v>
      </c>
    </row>
    <row r="18" spans="1:29" s="41" customFormat="1" ht="17.25" customHeight="1">
      <c r="A18" s="948" t="s">
        <v>242</v>
      </c>
      <c r="B18" s="48">
        <f t="shared" ref="B18:B39" si="2">IF(SUM(E18,Y18)=SUM(C18:D18),E18+Y18,"ERR!""")</f>
        <v>69</v>
      </c>
      <c r="C18" s="719">
        <v>19</v>
      </c>
      <c r="D18" s="719">
        <v>50</v>
      </c>
      <c r="E18" s="48">
        <f t="shared" ref="E18:E39" si="3">SUM(F18:O18,R18:X18)</f>
        <v>57</v>
      </c>
      <c r="F18" s="722">
        <v>3</v>
      </c>
      <c r="G18" s="722">
        <v>1</v>
      </c>
      <c r="H18" s="722">
        <v>2</v>
      </c>
      <c r="I18" s="722">
        <v>0</v>
      </c>
      <c r="J18" s="722">
        <v>0</v>
      </c>
      <c r="K18" s="722">
        <v>22</v>
      </c>
      <c r="L18" s="722">
        <v>4</v>
      </c>
      <c r="M18" s="722">
        <v>5</v>
      </c>
      <c r="N18" s="722">
        <v>4</v>
      </c>
      <c r="O18" s="722">
        <v>7</v>
      </c>
      <c r="P18" s="15" t="s">
        <v>6</v>
      </c>
      <c r="Q18" s="948" t="s">
        <v>242</v>
      </c>
      <c r="R18" s="722">
        <v>0</v>
      </c>
      <c r="S18" s="722">
        <v>4</v>
      </c>
      <c r="T18" s="722">
        <v>0</v>
      </c>
      <c r="U18" s="722">
        <v>0</v>
      </c>
      <c r="V18" s="722">
        <v>5</v>
      </c>
      <c r="W18" s="722">
        <v>0</v>
      </c>
      <c r="X18" s="722">
        <v>0</v>
      </c>
      <c r="Y18" s="46">
        <f t="shared" ref="Y18:Y38" si="4">SUM(Z18:AB18)</f>
        <v>12</v>
      </c>
      <c r="Z18" s="722">
        <v>9</v>
      </c>
      <c r="AA18" s="722">
        <v>0</v>
      </c>
      <c r="AB18" s="722">
        <v>3</v>
      </c>
      <c r="AC18" s="15" t="s">
        <v>6</v>
      </c>
    </row>
    <row r="19" spans="1:29" s="41" customFormat="1" ht="17.25" customHeight="1">
      <c r="A19" s="948" t="s">
        <v>244</v>
      </c>
      <c r="B19" s="48">
        <f t="shared" si="2"/>
        <v>59</v>
      </c>
      <c r="C19" s="719">
        <v>19</v>
      </c>
      <c r="D19" s="719">
        <v>40</v>
      </c>
      <c r="E19" s="48">
        <f t="shared" si="3"/>
        <v>42</v>
      </c>
      <c r="F19" s="722">
        <v>2</v>
      </c>
      <c r="G19" s="722">
        <v>1</v>
      </c>
      <c r="H19" s="722">
        <v>1</v>
      </c>
      <c r="I19" s="722" t="s">
        <v>1394</v>
      </c>
      <c r="J19" s="722">
        <v>0</v>
      </c>
      <c r="K19" s="722">
        <v>20</v>
      </c>
      <c r="L19" s="722">
        <v>3</v>
      </c>
      <c r="M19" s="722">
        <v>3</v>
      </c>
      <c r="N19" s="722">
        <v>1</v>
      </c>
      <c r="O19" s="722">
        <v>2</v>
      </c>
      <c r="P19" s="15" t="s">
        <v>7</v>
      </c>
      <c r="Q19" s="948" t="s">
        <v>244</v>
      </c>
      <c r="R19" s="722">
        <v>4</v>
      </c>
      <c r="S19" s="722">
        <v>3</v>
      </c>
      <c r="T19" s="722">
        <v>0</v>
      </c>
      <c r="U19" s="722">
        <v>2</v>
      </c>
      <c r="V19" s="722">
        <v>0</v>
      </c>
      <c r="W19" s="722">
        <v>0</v>
      </c>
      <c r="X19" s="722">
        <v>0</v>
      </c>
      <c r="Y19" s="46">
        <f t="shared" si="4"/>
        <v>17</v>
      </c>
      <c r="Z19" s="722">
        <v>14</v>
      </c>
      <c r="AA19" s="722">
        <v>1</v>
      </c>
      <c r="AB19" s="722">
        <v>2</v>
      </c>
      <c r="AC19" s="15" t="s">
        <v>7</v>
      </c>
    </row>
    <row r="20" spans="1:29" s="41" customFormat="1" ht="17.25" customHeight="1">
      <c r="A20" s="948" t="s">
        <v>246</v>
      </c>
      <c r="B20" s="48">
        <f t="shared" si="2"/>
        <v>66</v>
      </c>
      <c r="C20" s="719">
        <v>31</v>
      </c>
      <c r="D20" s="719">
        <v>35</v>
      </c>
      <c r="E20" s="48">
        <f t="shared" si="3"/>
        <v>54</v>
      </c>
      <c r="F20" s="722">
        <v>2</v>
      </c>
      <c r="G20" s="722">
        <v>3</v>
      </c>
      <c r="H20" s="722">
        <v>2</v>
      </c>
      <c r="I20" s="722">
        <v>1</v>
      </c>
      <c r="J20" s="722">
        <v>0</v>
      </c>
      <c r="K20" s="722">
        <v>10</v>
      </c>
      <c r="L20" s="722">
        <v>4</v>
      </c>
      <c r="M20" s="722">
        <v>4</v>
      </c>
      <c r="N20" s="722">
        <v>4</v>
      </c>
      <c r="O20" s="722">
        <v>5</v>
      </c>
      <c r="P20" s="15" t="s">
        <v>8</v>
      </c>
      <c r="Q20" s="948" t="s">
        <v>246</v>
      </c>
      <c r="R20" s="722">
        <v>3</v>
      </c>
      <c r="S20" s="722">
        <v>8</v>
      </c>
      <c r="T20" s="722">
        <v>0</v>
      </c>
      <c r="U20" s="722">
        <v>3</v>
      </c>
      <c r="V20" s="722">
        <v>5</v>
      </c>
      <c r="W20" s="722">
        <v>0</v>
      </c>
      <c r="X20" s="722">
        <v>0</v>
      </c>
      <c r="Y20" s="46">
        <f t="shared" si="4"/>
        <v>12</v>
      </c>
      <c r="Z20" s="722">
        <v>5</v>
      </c>
      <c r="AA20" s="722">
        <v>1</v>
      </c>
      <c r="AB20" s="722">
        <v>6</v>
      </c>
      <c r="AC20" s="15" t="s">
        <v>8</v>
      </c>
    </row>
    <row r="21" spans="1:29" s="41" customFormat="1" ht="17.25" customHeight="1">
      <c r="A21" s="948" t="s">
        <v>248</v>
      </c>
      <c r="B21" s="48">
        <f t="shared" si="2"/>
        <v>78</v>
      </c>
      <c r="C21" s="719">
        <v>25</v>
      </c>
      <c r="D21" s="719">
        <v>53</v>
      </c>
      <c r="E21" s="48">
        <f t="shared" si="3"/>
        <v>59</v>
      </c>
      <c r="F21" s="722">
        <v>2</v>
      </c>
      <c r="G21" s="722">
        <v>0</v>
      </c>
      <c r="H21" s="722">
        <v>0</v>
      </c>
      <c r="I21" s="722">
        <v>0</v>
      </c>
      <c r="J21" s="722">
        <v>0</v>
      </c>
      <c r="K21" s="722">
        <v>33</v>
      </c>
      <c r="L21" s="722">
        <v>9</v>
      </c>
      <c r="M21" s="722">
        <v>5</v>
      </c>
      <c r="N21" s="722">
        <v>2</v>
      </c>
      <c r="O21" s="722">
        <v>3</v>
      </c>
      <c r="P21" s="15" t="s">
        <v>9</v>
      </c>
      <c r="Q21" s="948" t="s">
        <v>248</v>
      </c>
      <c r="R21" s="722">
        <v>1</v>
      </c>
      <c r="S21" s="722">
        <v>2</v>
      </c>
      <c r="T21" s="722">
        <v>1</v>
      </c>
      <c r="U21" s="722">
        <v>0</v>
      </c>
      <c r="V21" s="722">
        <v>0</v>
      </c>
      <c r="W21" s="722">
        <v>0</v>
      </c>
      <c r="X21" s="722">
        <v>1</v>
      </c>
      <c r="Y21" s="46">
        <f t="shared" si="4"/>
        <v>19</v>
      </c>
      <c r="Z21" s="722">
        <v>7</v>
      </c>
      <c r="AA21" s="722">
        <v>4</v>
      </c>
      <c r="AB21" s="722">
        <v>8</v>
      </c>
      <c r="AC21" s="15" t="s">
        <v>9</v>
      </c>
    </row>
    <row r="22" spans="1:29" s="41" customFormat="1" ht="17.25" customHeight="1">
      <c r="A22" s="948" t="s">
        <v>250</v>
      </c>
      <c r="B22" s="48">
        <f t="shared" si="2"/>
        <v>49</v>
      </c>
      <c r="C22" s="719">
        <v>18</v>
      </c>
      <c r="D22" s="719">
        <v>31</v>
      </c>
      <c r="E22" s="48">
        <f t="shared" si="3"/>
        <v>40</v>
      </c>
      <c r="F22" s="722">
        <v>2</v>
      </c>
      <c r="G22" s="722">
        <v>1</v>
      </c>
      <c r="H22" s="722">
        <v>1</v>
      </c>
      <c r="I22" s="722">
        <v>1</v>
      </c>
      <c r="J22" s="722">
        <v>0</v>
      </c>
      <c r="K22" s="722">
        <v>14</v>
      </c>
      <c r="L22" s="722">
        <v>3</v>
      </c>
      <c r="M22" s="722">
        <v>3</v>
      </c>
      <c r="N22" s="722">
        <v>1</v>
      </c>
      <c r="O22" s="722">
        <v>4</v>
      </c>
      <c r="P22" s="15" t="s">
        <v>10</v>
      </c>
      <c r="Q22" s="948" t="s">
        <v>250</v>
      </c>
      <c r="R22" s="722">
        <v>2</v>
      </c>
      <c r="S22" s="722">
        <v>2</v>
      </c>
      <c r="T22" s="722">
        <v>1</v>
      </c>
      <c r="U22" s="722">
        <v>2</v>
      </c>
      <c r="V22" s="722">
        <v>3</v>
      </c>
      <c r="W22" s="722">
        <v>0</v>
      </c>
      <c r="X22" s="722">
        <v>0</v>
      </c>
      <c r="Y22" s="46">
        <f t="shared" si="4"/>
        <v>9</v>
      </c>
      <c r="Z22" s="722">
        <v>5</v>
      </c>
      <c r="AA22" s="722">
        <v>2</v>
      </c>
      <c r="AB22" s="722">
        <v>2</v>
      </c>
      <c r="AC22" s="15" t="s">
        <v>10</v>
      </c>
    </row>
    <row r="23" spans="1:29" s="41" customFormat="1" ht="17.25" customHeight="1">
      <c r="A23" s="948" t="s">
        <v>252</v>
      </c>
      <c r="B23" s="48">
        <f t="shared" si="2"/>
        <v>55</v>
      </c>
      <c r="C23" s="719">
        <v>16</v>
      </c>
      <c r="D23" s="719">
        <v>39</v>
      </c>
      <c r="E23" s="48">
        <f t="shared" si="3"/>
        <v>46</v>
      </c>
      <c r="F23" s="722">
        <v>2</v>
      </c>
      <c r="G23" s="722">
        <v>2</v>
      </c>
      <c r="H23" s="722">
        <v>1</v>
      </c>
      <c r="I23" s="722">
        <v>0</v>
      </c>
      <c r="J23" s="722">
        <v>0</v>
      </c>
      <c r="K23" s="722">
        <v>13</v>
      </c>
      <c r="L23" s="722">
        <v>3</v>
      </c>
      <c r="M23" s="722">
        <v>3</v>
      </c>
      <c r="N23" s="722">
        <v>2</v>
      </c>
      <c r="O23" s="722">
        <v>11</v>
      </c>
      <c r="P23" s="15" t="s">
        <v>11</v>
      </c>
      <c r="Q23" s="948" t="s">
        <v>252</v>
      </c>
      <c r="R23" s="722">
        <v>0</v>
      </c>
      <c r="S23" s="722">
        <v>2</v>
      </c>
      <c r="T23" s="722">
        <v>1</v>
      </c>
      <c r="U23" s="722">
        <v>2</v>
      </c>
      <c r="V23" s="722">
        <v>4</v>
      </c>
      <c r="W23" s="722">
        <v>0</v>
      </c>
      <c r="X23" s="722">
        <v>0</v>
      </c>
      <c r="Y23" s="46">
        <f t="shared" si="4"/>
        <v>9</v>
      </c>
      <c r="Z23" s="722">
        <v>3</v>
      </c>
      <c r="AA23" s="722">
        <v>1</v>
      </c>
      <c r="AB23" s="722">
        <v>5</v>
      </c>
      <c r="AC23" s="15" t="s">
        <v>11</v>
      </c>
    </row>
    <row r="24" spans="1:29" s="41" customFormat="1" ht="17.25" customHeight="1">
      <c r="A24" s="948" t="s">
        <v>254</v>
      </c>
      <c r="B24" s="48">
        <f t="shared" si="2"/>
        <v>99</v>
      </c>
      <c r="C24" s="719">
        <v>27</v>
      </c>
      <c r="D24" s="719">
        <v>72</v>
      </c>
      <c r="E24" s="48">
        <f t="shared" si="3"/>
        <v>63</v>
      </c>
      <c r="F24" s="722">
        <v>2</v>
      </c>
      <c r="G24" s="722">
        <v>1</v>
      </c>
      <c r="H24" s="722">
        <v>2</v>
      </c>
      <c r="I24" s="722">
        <v>0</v>
      </c>
      <c r="J24" s="722">
        <v>0</v>
      </c>
      <c r="K24" s="722">
        <v>27</v>
      </c>
      <c r="L24" s="722">
        <v>4</v>
      </c>
      <c r="M24" s="722">
        <v>2</v>
      </c>
      <c r="N24" s="722">
        <v>3</v>
      </c>
      <c r="O24" s="722">
        <v>4</v>
      </c>
      <c r="P24" s="15" t="s">
        <v>12</v>
      </c>
      <c r="Q24" s="948" t="s">
        <v>254</v>
      </c>
      <c r="R24" s="722">
        <v>5</v>
      </c>
      <c r="S24" s="722">
        <v>12</v>
      </c>
      <c r="T24" s="722">
        <v>0</v>
      </c>
      <c r="U24" s="722">
        <v>1</v>
      </c>
      <c r="V24" s="722">
        <v>0</v>
      </c>
      <c r="W24" s="722">
        <v>0</v>
      </c>
      <c r="X24" s="722">
        <v>0</v>
      </c>
      <c r="Y24" s="46">
        <f t="shared" si="4"/>
        <v>36</v>
      </c>
      <c r="Z24" s="722">
        <v>9</v>
      </c>
      <c r="AA24" s="722">
        <v>5</v>
      </c>
      <c r="AB24" s="722">
        <v>22</v>
      </c>
      <c r="AC24" s="15" t="s">
        <v>12</v>
      </c>
    </row>
    <row r="25" spans="1:29" s="41" customFormat="1" ht="17.25" customHeight="1">
      <c r="A25" s="948" t="s">
        <v>256</v>
      </c>
      <c r="B25" s="48">
        <f t="shared" si="2"/>
        <v>53</v>
      </c>
      <c r="C25" s="719">
        <v>21</v>
      </c>
      <c r="D25" s="719">
        <v>32</v>
      </c>
      <c r="E25" s="48">
        <f t="shared" si="3"/>
        <v>39</v>
      </c>
      <c r="F25" s="722">
        <v>2</v>
      </c>
      <c r="G25" s="722">
        <v>2</v>
      </c>
      <c r="H25" s="722">
        <v>1</v>
      </c>
      <c r="I25" s="722">
        <v>0</v>
      </c>
      <c r="J25" s="722">
        <v>0</v>
      </c>
      <c r="K25" s="722">
        <v>12</v>
      </c>
      <c r="L25" s="722">
        <v>2</v>
      </c>
      <c r="M25" s="722">
        <v>2</v>
      </c>
      <c r="N25" s="722">
        <v>2</v>
      </c>
      <c r="O25" s="722">
        <v>6</v>
      </c>
      <c r="P25" s="15" t="s">
        <v>13</v>
      </c>
      <c r="Q25" s="948" t="s">
        <v>256</v>
      </c>
      <c r="R25" s="722">
        <v>0</v>
      </c>
      <c r="S25" s="722">
        <v>3</v>
      </c>
      <c r="T25" s="722">
        <v>2</v>
      </c>
      <c r="U25" s="722">
        <v>4</v>
      </c>
      <c r="V25" s="722">
        <v>1</v>
      </c>
      <c r="W25" s="722">
        <v>0</v>
      </c>
      <c r="X25" s="722">
        <v>0</v>
      </c>
      <c r="Y25" s="46">
        <f t="shared" si="4"/>
        <v>14</v>
      </c>
      <c r="Z25" s="722">
        <v>7</v>
      </c>
      <c r="AA25" s="722">
        <v>1</v>
      </c>
      <c r="AB25" s="722">
        <v>6</v>
      </c>
      <c r="AC25" s="15" t="s">
        <v>13</v>
      </c>
    </row>
    <row r="26" spans="1:29" s="41" customFormat="1" ht="17.25" customHeight="1">
      <c r="A26" s="948" t="s">
        <v>258</v>
      </c>
      <c r="B26" s="48">
        <f t="shared" si="2"/>
        <v>65</v>
      </c>
      <c r="C26" s="722">
        <v>20</v>
      </c>
      <c r="D26" s="722">
        <v>45</v>
      </c>
      <c r="E26" s="48">
        <f t="shared" si="3"/>
        <v>55</v>
      </c>
      <c r="F26" s="722">
        <v>3</v>
      </c>
      <c r="G26" s="722">
        <v>1</v>
      </c>
      <c r="H26" s="722">
        <v>2</v>
      </c>
      <c r="I26" s="722">
        <v>0</v>
      </c>
      <c r="J26" s="722">
        <v>0</v>
      </c>
      <c r="K26" s="722">
        <v>15</v>
      </c>
      <c r="L26" s="722">
        <v>5</v>
      </c>
      <c r="M26" s="722">
        <v>3</v>
      </c>
      <c r="N26" s="722">
        <v>7</v>
      </c>
      <c r="O26" s="722">
        <v>5</v>
      </c>
      <c r="P26" s="15" t="s">
        <v>14</v>
      </c>
      <c r="Q26" s="948" t="s">
        <v>258</v>
      </c>
      <c r="R26" s="722">
        <v>2</v>
      </c>
      <c r="S26" s="722">
        <v>9</v>
      </c>
      <c r="T26" s="722">
        <v>0</v>
      </c>
      <c r="U26" s="722">
        <v>3</v>
      </c>
      <c r="V26" s="722">
        <v>0</v>
      </c>
      <c r="W26" s="722">
        <v>0</v>
      </c>
      <c r="X26" s="722">
        <v>0</v>
      </c>
      <c r="Y26" s="46">
        <f t="shared" si="4"/>
        <v>10</v>
      </c>
      <c r="Z26" s="722">
        <v>3</v>
      </c>
      <c r="AA26" s="722">
        <v>2</v>
      </c>
      <c r="AB26" s="722">
        <v>5</v>
      </c>
      <c r="AC26" s="15" t="s">
        <v>14</v>
      </c>
    </row>
    <row r="27" spans="1:29" s="41" customFormat="1" ht="17.25" customHeight="1">
      <c r="A27" s="948" t="s">
        <v>260</v>
      </c>
      <c r="B27" s="48">
        <f t="shared" si="2"/>
        <v>41</v>
      </c>
      <c r="C27" s="719">
        <v>11</v>
      </c>
      <c r="D27" s="719">
        <v>30</v>
      </c>
      <c r="E27" s="48">
        <f t="shared" si="3"/>
        <v>37</v>
      </c>
      <c r="F27" s="722">
        <v>4</v>
      </c>
      <c r="G27" s="722">
        <v>1</v>
      </c>
      <c r="H27" s="722">
        <v>1</v>
      </c>
      <c r="I27" s="722">
        <v>0</v>
      </c>
      <c r="J27" s="722">
        <v>0</v>
      </c>
      <c r="K27" s="722">
        <v>12</v>
      </c>
      <c r="L27" s="722">
        <v>2</v>
      </c>
      <c r="M27" s="722">
        <v>1</v>
      </c>
      <c r="N27" s="722">
        <v>4</v>
      </c>
      <c r="O27" s="722">
        <v>4</v>
      </c>
      <c r="P27" s="15" t="s">
        <v>15</v>
      </c>
      <c r="Q27" s="948" t="s">
        <v>260</v>
      </c>
      <c r="R27" s="722">
        <v>1</v>
      </c>
      <c r="S27" s="722">
        <v>7</v>
      </c>
      <c r="T27" s="722">
        <v>0</v>
      </c>
      <c r="U27" s="722">
        <v>0</v>
      </c>
      <c r="V27" s="722">
        <v>0</v>
      </c>
      <c r="W27" s="722">
        <v>0</v>
      </c>
      <c r="X27" s="722">
        <v>0</v>
      </c>
      <c r="Y27" s="46">
        <f t="shared" si="4"/>
        <v>4</v>
      </c>
      <c r="Z27" s="722">
        <v>2</v>
      </c>
      <c r="AA27" s="722">
        <v>0</v>
      </c>
      <c r="AB27" s="722">
        <v>2</v>
      </c>
      <c r="AC27" s="15" t="s">
        <v>15</v>
      </c>
    </row>
    <row r="28" spans="1:29" s="41" customFormat="1" ht="17.25" customHeight="1">
      <c r="A28" s="948" t="s">
        <v>262</v>
      </c>
      <c r="B28" s="48">
        <f t="shared" si="2"/>
        <v>43</v>
      </c>
      <c r="C28" s="719">
        <v>17</v>
      </c>
      <c r="D28" s="719">
        <v>26</v>
      </c>
      <c r="E28" s="48">
        <f t="shared" si="3"/>
        <v>35</v>
      </c>
      <c r="F28" s="722">
        <v>3</v>
      </c>
      <c r="G28" s="722">
        <v>1</v>
      </c>
      <c r="H28" s="722">
        <v>1</v>
      </c>
      <c r="I28" s="722" t="s">
        <v>1394</v>
      </c>
      <c r="J28" s="722">
        <v>2</v>
      </c>
      <c r="K28" s="722">
        <v>12</v>
      </c>
      <c r="L28" s="722">
        <v>2</v>
      </c>
      <c r="M28" s="722">
        <v>2</v>
      </c>
      <c r="N28" s="722">
        <v>1</v>
      </c>
      <c r="O28" s="722">
        <v>4</v>
      </c>
      <c r="P28" s="15" t="s">
        <v>16</v>
      </c>
      <c r="Q28" s="948" t="s">
        <v>262</v>
      </c>
      <c r="R28" s="722" t="s">
        <v>1394</v>
      </c>
      <c r="S28" s="722">
        <v>2</v>
      </c>
      <c r="T28" s="722" t="s">
        <v>1394</v>
      </c>
      <c r="U28" s="722">
        <v>2</v>
      </c>
      <c r="V28" s="722">
        <v>3</v>
      </c>
      <c r="W28" s="722" t="s">
        <v>1394</v>
      </c>
      <c r="X28" s="722" t="s">
        <v>1394</v>
      </c>
      <c r="Y28" s="46">
        <f t="shared" si="4"/>
        <v>8</v>
      </c>
      <c r="Z28" s="722">
        <v>3</v>
      </c>
      <c r="AA28" s="722">
        <v>1</v>
      </c>
      <c r="AB28" s="722">
        <v>4</v>
      </c>
      <c r="AC28" s="15" t="s">
        <v>16</v>
      </c>
    </row>
    <row r="29" spans="1:29" s="41" customFormat="1" ht="17.25" customHeight="1">
      <c r="A29" s="948" t="s">
        <v>264</v>
      </c>
      <c r="B29" s="48">
        <f t="shared" si="2"/>
        <v>45</v>
      </c>
      <c r="C29" s="719">
        <v>24</v>
      </c>
      <c r="D29" s="719">
        <v>21</v>
      </c>
      <c r="E29" s="48">
        <f t="shared" si="3"/>
        <v>36</v>
      </c>
      <c r="F29" s="722">
        <v>9</v>
      </c>
      <c r="G29" s="722">
        <v>2</v>
      </c>
      <c r="H29" s="722">
        <v>2</v>
      </c>
      <c r="I29" s="722">
        <v>0</v>
      </c>
      <c r="J29" s="722">
        <v>0</v>
      </c>
      <c r="K29" s="722">
        <v>9</v>
      </c>
      <c r="L29" s="722">
        <v>2</v>
      </c>
      <c r="M29" s="722">
        <v>2</v>
      </c>
      <c r="N29" s="722">
        <v>1</v>
      </c>
      <c r="O29" s="722">
        <v>0</v>
      </c>
      <c r="P29" s="15" t="s">
        <v>17</v>
      </c>
      <c r="Q29" s="948" t="s">
        <v>264</v>
      </c>
      <c r="R29" s="722">
        <v>1</v>
      </c>
      <c r="S29" s="722">
        <v>8</v>
      </c>
      <c r="T29" s="722">
        <v>0</v>
      </c>
      <c r="U29" s="722">
        <v>0</v>
      </c>
      <c r="V29" s="722">
        <v>0</v>
      </c>
      <c r="W29" s="722">
        <v>0</v>
      </c>
      <c r="X29" s="722">
        <v>0</v>
      </c>
      <c r="Y29" s="46">
        <f t="shared" si="4"/>
        <v>9</v>
      </c>
      <c r="Z29" s="722">
        <v>4</v>
      </c>
      <c r="AA29" s="722">
        <v>2</v>
      </c>
      <c r="AB29" s="722">
        <v>3</v>
      </c>
      <c r="AC29" s="15" t="s">
        <v>17</v>
      </c>
    </row>
    <row r="30" spans="1:29" s="41" customFormat="1" ht="17.25" customHeight="1">
      <c r="A30" s="948" t="s">
        <v>266</v>
      </c>
      <c r="B30" s="48">
        <f t="shared" si="2"/>
        <v>34</v>
      </c>
      <c r="C30" s="719">
        <v>13</v>
      </c>
      <c r="D30" s="719">
        <v>21</v>
      </c>
      <c r="E30" s="48">
        <f t="shared" si="3"/>
        <v>29</v>
      </c>
      <c r="F30" s="722">
        <v>2</v>
      </c>
      <c r="G30" s="722">
        <v>1</v>
      </c>
      <c r="H30" s="722">
        <v>1</v>
      </c>
      <c r="I30" s="722">
        <v>0</v>
      </c>
      <c r="J30" s="722">
        <v>0</v>
      </c>
      <c r="K30" s="722">
        <v>14</v>
      </c>
      <c r="L30" s="722">
        <v>2</v>
      </c>
      <c r="M30" s="722">
        <v>1</v>
      </c>
      <c r="N30" s="722">
        <v>2</v>
      </c>
      <c r="O30" s="722">
        <v>2</v>
      </c>
      <c r="P30" s="15" t="s">
        <v>18</v>
      </c>
      <c r="Q30" s="948" t="s">
        <v>266</v>
      </c>
      <c r="R30" s="722">
        <v>0</v>
      </c>
      <c r="S30" s="722">
        <v>3</v>
      </c>
      <c r="T30" s="722">
        <v>0</v>
      </c>
      <c r="U30" s="722">
        <v>1</v>
      </c>
      <c r="V30" s="722">
        <v>0</v>
      </c>
      <c r="W30" s="722">
        <v>0</v>
      </c>
      <c r="X30" s="722">
        <v>0</v>
      </c>
      <c r="Y30" s="46">
        <f t="shared" si="4"/>
        <v>5</v>
      </c>
      <c r="Z30" s="722">
        <v>2</v>
      </c>
      <c r="AA30" s="722">
        <v>0</v>
      </c>
      <c r="AB30" s="722">
        <v>3</v>
      </c>
      <c r="AC30" s="15" t="s">
        <v>18</v>
      </c>
    </row>
    <row r="31" spans="1:29" s="41" customFormat="1" ht="17.25" customHeight="1">
      <c r="A31" s="948" t="s">
        <v>268</v>
      </c>
      <c r="B31" s="48">
        <f t="shared" si="2"/>
        <v>36</v>
      </c>
      <c r="C31" s="719">
        <v>13</v>
      </c>
      <c r="D31" s="719">
        <v>23</v>
      </c>
      <c r="E31" s="48">
        <f t="shared" si="3"/>
        <v>33</v>
      </c>
      <c r="F31" s="722">
        <v>2</v>
      </c>
      <c r="G31" s="722">
        <v>2</v>
      </c>
      <c r="H31" s="722">
        <v>2</v>
      </c>
      <c r="I31" s="722">
        <v>0</v>
      </c>
      <c r="J31" s="722">
        <v>0</v>
      </c>
      <c r="K31" s="722">
        <v>8</v>
      </c>
      <c r="L31" s="722">
        <v>2</v>
      </c>
      <c r="M31" s="722">
        <v>1</v>
      </c>
      <c r="N31" s="722">
        <v>3</v>
      </c>
      <c r="O31" s="722">
        <v>4</v>
      </c>
      <c r="P31" s="15" t="s">
        <v>19</v>
      </c>
      <c r="Q31" s="948" t="s">
        <v>268</v>
      </c>
      <c r="R31" s="722">
        <v>0</v>
      </c>
      <c r="S31" s="722">
        <v>8</v>
      </c>
      <c r="T31" s="722">
        <v>1</v>
      </c>
      <c r="U31" s="722">
        <v>0</v>
      </c>
      <c r="V31" s="722">
        <v>0</v>
      </c>
      <c r="W31" s="722">
        <v>0</v>
      </c>
      <c r="X31" s="722">
        <v>0</v>
      </c>
      <c r="Y31" s="46">
        <f t="shared" si="4"/>
        <v>3</v>
      </c>
      <c r="Z31" s="722">
        <v>1</v>
      </c>
      <c r="AA31" s="722">
        <v>0</v>
      </c>
      <c r="AB31" s="722">
        <v>2</v>
      </c>
      <c r="AC31" s="15" t="s">
        <v>19</v>
      </c>
    </row>
    <row r="32" spans="1:29" s="41" customFormat="1" ht="17.25" customHeight="1">
      <c r="A32" s="948" t="s">
        <v>270</v>
      </c>
      <c r="B32" s="48">
        <f t="shared" si="2"/>
        <v>40</v>
      </c>
      <c r="C32" s="719">
        <v>19</v>
      </c>
      <c r="D32" s="719">
        <v>21</v>
      </c>
      <c r="E32" s="48">
        <f t="shared" si="3"/>
        <v>34</v>
      </c>
      <c r="F32" s="722">
        <v>2</v>
      </c>
      <c r="G32" s="722">
        <v>2</v>
      </c>
      <c r="H32" s="722">
        <v>2</v>
      </c>
      <c r="I32" s="722">
        <v>0</v>
      </c>
      <c r="J32" s="722">
        <v>0</v>
      </c>
      <c r="K32" s="722">
        <v>8</v>
      </c>
      <c r="L32" s="722">
        <v>1</v>
      </c>
      <c r="M32" s="722">
        <v>1</v>
      </c>
      <c r="N32" s="722">
        <v>1</v>
      </c>
      <c r="O32" s="722">
        <v>4</v>
      </c>
      <c r="P32" s="15" t="s">
        <v>20</v>
      </c>
      <c r="Q32" s="948" t="s">
        <v>270</v>
      </c>
      <c r="R32" s="722">
        <v>1</v>
      </c>
      <c r="S32" s="722">
        <v>7</v>
      </c>
      <c r="T32" s="722">
        <v>2</v>
      </c>
      <c r="U32" s="722">
        <v>3</v>
      </c>
      <c r="V32" s="722">
        <v>0</v>
      </c>
      <c r="W32" s="722">
        <v>0</v>
      </c>
      <c r="X32" s="722">
        <v>0</v>
      </c>
      <c r="Y32" s="46">
        <f t="shared" si="4"/>
        <v>6</v>
      </c>
      <c r="Z32" s="722">
        <v>2</v>
      </c>
      <c r="AA32" s="722">
        <v>1</v>
      </c>
      <c r="AB32" s="722">
        <v>3</v>
      </c>
      <c r="AC32" s="15" t="s">
        <v>20</v>
      </c>
    </row>
    <row r="33" spans="1:29" s="41" customFormat="1" ht="17.25" customHeight="1">
      <c r="A33" s="948" t="s">
        <v>272</v>
      </c>
      <c r="B33" s="48">
        <f t="shared" si="2"/>
        <v>38</v>
      </c>
      <c r="C33" s="719">
        <v>12</v>
      </c>
      <c r="D33" s="719">
        <v>26</v>
      </c>
      <c r="E33" s="48">
        <f t="shared" si="3"/>
        <v>34</v>
      </c>
      <c r="F33" s="722">
        <v>2</v>
      </c>
      <c r="G33" s="722">
        <v>1</v>
      </c>
      <c r="H33" s="722">
        <v>1</v>
      </c>
      <c r="I33" s="722">
        <v>0</v>
      </c>
      <c r="J33" s="722">
        <v>0</v>
      </c>
      <c r="K33" s="722">
        <v>7</v>
      </c>
      <c r="L33" s="722">
        <v>3</v>
      </c>
      <c r="M33" s="722">
        <v>1</v>
      </c>
      <c r="N33" s="722">
        <v>4</v>
      </c>
      <c r="O33" s="722">
        <v>5</v>
      </c>
      <c r="P33" s="15" t="s">
        <v>21</v>
      </c>
      <c r="Q33" s="948" t="s">
        <v>272</v>
      </c>
      <c r="R33" s="722">
        <v>1</v>
      </c>
      <c r="S33" s="722">
        <v>9</v>
      </c>
      <c r="T33" s="722">
        <v>0</v>
      </c>
      <c r="U33" s="722">
        <v>0</v>
      </c>
      <c r="V33" s="722">
        <v>0</v>
      </c>
      <c r="W33" s="722">
        <v>0</v>
      </c>
      <c r="X33" s="722">
        <v>0</v>
      </c>
      <c r="Y33" s="46">
        <f t="shared" si="4"/>
        <v>4</v>
      </c>
      <c r="Z33" s="722">
        <v>2</v>
      </c>
      <c r="AA33" s="722">
        <v>1</v>
      </c>
      <c r="AB33" s="722">
        <v>1</v>
      </c>
      <c r="AC33" s="15" t="s">
        <v>21</v>
      </c>
    </row>
    <row r="34" spans="1:29" s="41" customFormat="1" ht="17.25" customHeight="1">
      <c r="A34" s="948" t="s">
        <v>274</v>
      </c>
      <c r="B34" s="48">
        <f t="shared" si="2"/>
        <v>42</v>
      </c>
      <c r="C34" s="719">
        <v>15</v>
      </c>
      <c r="D34" s="719">
        <v>27</v>
      </c>
      <c r="E34" s="48">
        <f t="shared" si="3"/>
        <v>36</v>
      </c>
      <c r="F34" s="722">
        <v>2</v>
      </c>
      <c r="G34" s="722">
        <v>1</v>
      </c>
      <c r="H34" s="722">
        <v>2</v>
      </c>
      <c r="I34" s="722">
        <v>0</v>
      </c>
      <c r="J34" s="722">
        <v>0</v>
      </c>
      <c r="K34" s="722">
        <v>5</v>
      </c>
      <c r="L34" s="722">
        <v>4</v>
      </c>
      <c r="M34" s="722">
        <v>2</v>
      </c>
      <c r="N34" s="722">
        <v>4</v>
      </c>
      <c r="O34" s="722">
        <v>6</v>
      </c>
      <c r="P34" s="15" t="s">
        <v>22</v>
      </c>
      <c r="Q34" s="948" t="s">
        <v>274</v>
      </c>
      <c r="R34" s="722">
        <v>1</v>
      </c>
      <c r="S34" s="722">
        <v>6</v>
      </c>
      <c r="T34" s="722">
        <v>1</v>
      </c>
      <c r="U34" s="722">
        <v>2</v>
      </c>
      <c r="V34" s="722">
        <v>0</v>
      </c>
      <c r="W34" s="722">
        <v>0</v>
      </c>
      <c r="X34" s="722">
        <v>0</v>
      </c>
      <c r="Y34" s="46">
        <f t="shared" si="4"/>
        <v>6</v>
      </c>
      <c r="Z34" s="722">
        <v>2</v>
      </c>
      <c r="AA34" s="722">
        <v>2</v>
      </c>
      <c r="AB34" s="722">
        <v>2</v>
      </c>
      <c r="AC34" s="15" t="s">
        <v>22</v>
      </c>
    </row>
    <row r="35" spans="1:29" s="41" customFormat="1" ht="17.25" customHeight="1">
      <c r="A35" s="948" t="s">
        <v>276</v>
      </c>
      <c r="B35" s="48">
        <f t="shared" si="2"/>
        <v>44</v>
      </c>
      <c r="C35" s="719">
        <v>17</v>
      </c>
      <c r="D35" s="719">
        <v>27</v>
      </c>
      <c r="E35" s="48">
        <f t="shared" si="3"/>
        <v>31</v>
      </c>
      <c r="F35" s="722">
        <v>2</v>
      </c>
      <c r="G35" s="722">
        <v>2</v>
      </c>
      <c r="H35" s="722">
        <v>1</v>
      </c>
      <c r="I35" s="722">
        <v>0</v>
      </c>
      <c r="J35" s="722">
        <v>0</v>
      </c>
      <c r="K35" s="722">
        <v>7</v>
      </c>
      <c r="L35" s="722">
        <v>4</v>
      </c>
      <c r="M35" s="722">
        <v>3</v>
      </c>
      <c r="N35" s="722">
        <v>1</v>
      </c>
      <c r="O35" s="722">
        <v>4</v>
      </c>
      <c r="P35" s="15" t="s">
        <v>23</v>
      </c>
      <c r="Q35" s="948" t="s">
        <v>276</v>
      </c>
      <c r="R35" s="722">
        <v>0</v>
      </c>
      <c r="S35" s="722">
        <v>5</v>
      </c>
      <c r="T35" s="722">
        <v>0</v>
      </c>
      <c r="U35" s="722">
        <v>0</v>
      </c>
      <c r="V35" s="722">
        <v>2</v>
      </c>
      <c r="W35" s="722">
        <v>0</v>
      </c>
      <c r="X35" s="722">
        <v>0</v>
      </c>
      <c r="Y35" s="46">
        <f t="shared" si="4"/>
        <v>13</v>
      </c>
      <c r="Z35" s="722">
        <v>8</v>
      </c>
      <c r="AA35" s="722">
        <v>1</v>
      </c>
      <c r="AB35" s="722">
        <v>4</v>
      </c>
      <c r="AC35" s="15" t="s">
        <v>23</v>
      </c>
    </row>
    <row r="36" spans="1:29" s="41" customFormat="1" ht="17.25" customHeight="1">
      <c r="A36" s="948" t="s">
        <v>278</v>
      </c>
      <c r="B36" s="48">
        <f t="shared" si="2"/>
        <v>40</v>
      </c>
      <c r="C36" s="719">
        <v>13</v>
      </c>
      <c r="D36" s="719">
        <v>27</v>
      </c>
      <c r="E36" s="48">
        <f t="shared" si="3"/>
        <v>32</v>
      </c>
      <c r="F36" s="722">
        <v>2</v>
      </c>
      <c r="G36" s="722">
        <v>1</v>
      </c>
      <c r="H36" s="722">
        <v>1</v>
      </c>
      <c r="I36" s="722">
        <v>0</v>
      </c>
      <c r="J36" s="722">
        <v>0</v>
      </c>
      <c r="K36" s="722">
        <v>9</v>
      </c>
      <c r="L36" s="722">
        <v>2</v>
      </c>
      <c r="M36" s="722">
        <v>2</v>
      </c>
      <c r="N36" s="722">
        <v>3</v>
      </c>
      <c r="O36" s="722">
        <v>4</v>
      </c>
      <c r="P36" s="15" t="s">
        <v>24</v>
      </c>
      <c r="Q36" s="948" t="s">
        <v>278</v>
      </c>
      <c r="R36" s="722">
        <v>0</v>
      </c>
      <c r="S36" s="722">
        <v>8</v>
      </c>
      <c r="T36" s="722">
        <v>0</v>
      </c>
      <c r="U36" s="722">
        <v>0</v>
      </c>
      <c r="V36" s="722">
        <v>0</v>
      </c>
      <c r="W36" s="722">
        <v>0</v>
      </c>
      <c r="X36" s="722">
        <v>0</v>
      </c>
      <c r="Y36" s="46">
        <f t="shared" si="4"/>
        <v>8</v>
      </c>
      <c r="Z36" s="722">
        <v>3</v>
      </c>
      <c r="AA36" s="722">
        <v>2</v>
      </c>
      <c r="AB36" s="722">
        <v>3</v>
      </c>
      <c r="AC36" s="15" t="s">
        <v>24</v>
      </c>
    </row>
    <row r="37" spans="1:29" s="41" customFormat="1" ht="17.25" customHeight="1">
      <c r="A37" s="948" t="s">
        <v>280</v>
      </c>
      <c r="B37" s="48">
        <f t="shared" si="2"/>
        <v>36</v>
      </c>
      <c r="C37" s="719">
        <v>15</v>
      </c>
      <c r="D37" s="719">
        <v>21</v>
      </c>
      <c r="E37" s="48">
        <f t="shared" si="3"/>
        <v>23</v>
      </c>
      <c r="F37" s="722">
        <v>2</v>
      </c>
      <c r="G37" s="722">
        <v>2</v>
      </c>
      <c r="H37" s="722">
        <v>1</v>
      </c>
      <c r="I37" s="722">
        <v>0</v>
      </c>
      <c r="J37" s="722">
        <v>0</v>
      </c>
      <c r="K37" s="722">
        <v>8</v>
      </c>
      <c r="L37" s="722">
        <v>3</v>
      </c>
      <c r="M37" s="722">
        <v>2</v>
      </c>
      <c r="N37" s="722">
        <v>1</v>
      </c>
      <c r="O37" s="722">
        <v>2</v>
      </c>
      <c r="P37" s="15" t="s">
        <v>25</v>
      </c>
      <c r="Q37" s="948" t="s">
        <v>280</v>
      </c>
      <c r="R37" s="722">
        <v>0</v>
      </c>
      <c r="S37" s="722">
        <v>2</v>
      </c>
      <c r="T37" s="722">
        <v>0</v>
      </c>
      <c r="U37" s="722">
        <v>0</v>
      </c>
      <c r="V37" s="722">
        <v>0</v>
      </c>
      <c r="W37" s="722">
        <v>0</v>
      </c>
      <c r="X37" s="722">
        <v>0</v>
      </c>
      <c r="Y37" s="46">
        <f t="shared" si="4"/>
        <v>13</v>
      </c>
      <c r="Z37" s="722">
        <v>7</v>
      </c>
      <c r="AA37" s="722">
        <v>2</v>
      </c>
      <c r="AB37" s="722">
        <v>4</v>
      </c>
      <c r="AC37" s="15" t="s">
        <v>25</v>
      </c>
    </row>
    <row r="38" spans="1:29" s="41" customFormat="1" ht="17.25" customHeight="1">
      <c r="A38" s="948" t="s">
        <v>911</v>
      </c>
      <c r="B38" s="48">
        <f t="shared" si="2"/>
        <v>33</v>
      </c>
      <c r="C38" s="722">
        <v>16</v>
      </c>
      <c r="D38" s="722">
        <v>17</v>
      </c>
      <c r="E38" s="48">
        <f t="shared" si="3"/>
        <v>26</v>
      </c>
      <c r="F38" s="722">
        <v>2</v>
      </c>
      <c r="G38" s="722">
        <v>1</v>
      </c>
      <c r="H38" s="722">
        <v>2</v>
      </c>
      <c r="I38" s="722">
        <v>0</v>
      </c>
      <c r="J38" s="722">
        <v>0</v>
      </c>
      <c r="K38" s="722">
        <v>8</v>
      </c>
      <c r="L38" s="722">
        <v>2</v>
      </c>
      <c r="M38" s="722">
        <v>1</v>
      </c>
      <c r="N38" s="722">
        <v>1</v>
      </c>
      <c r="O38" s="722">
        <v>2</v>
      </c>
      <c r="P38" s="15" t="s">
        <v>26</v>
      </c>
      <c r="Q38" s="948" t="s">
        <v>282</v>
      </c>
      <c r="R38" s="722">
        <v>0</v>
      </c>
      <c r="S38" s="722">
        <v>5</v>
      </c>
      <c r="T38" s="722">
        <v>0</v>
      </c>
      <c r="U38" s="722">
        <v>0</v>
      </c>
      <c r="V38" s="722">
        <v>0</v>
      </c>
      <c r="W38" s="722">
        <v>0</v>
      </c>
      <c r="X38" s="722">
        <v>2</v>
      </c>
      <c r="Y38" s="46">
        <f t="shared" si="4"/>
        <v>7</v>
      </c>
      <c r="Z38" s="722">
        <v>3</v>
      </c>
      <c r="AA38" s="722">
        <v>1</v>
      </c>
      <c r="AB38" s="722">
        <v>3</v>
      </c>
      <c r="AC38" s="15" t="s">
        <v>26</v>
      </c>
    </row>
    <row r="39" spans="1:29" s="41" customFormat="1" ht="17.25" customHeight="1" thickBot="1">
      <c r="A39" s="166" t="s">
        <v>284</v>
      </c>
      <c r="B39" s="44">
        <f t="shared" si="2"/>
        <v>113</v>
      </c>
      <c r="C39" s="723">
        <v>35</v>
      </c>
      <c r="D39" s="723">
        <v>78</v>
      </c>
      <c r="E39" s="342">
        <f t="shared" si="3"/>
        <v>77</v>
      </c>
      <c r="F39" s="723">
        <v>16</v>
      </c>
      <c r="G39" s="723">
        <v>1</v>
      </c>
      <c r="H39" s="723">
        <v>1</v>
      </c>
      <c r="I39" s="723">
        <v>0</v>
      </c>
      <c r="J39" s="723">
        <v>0</v>
      </c>
      <c r="K39" s="723">
        <v>37</v>
      </c>
      <c r="L39" s="723">
        <v>2</v>
      </c>
      <c r="M39" s="723">
        <v>4</v>
      </c>
      <c r="N39" s="723">
        <v>1</v>
      </c>
      <c r="O39" s="723">
        <v>2</v>
      </c>
      <c r="P39" s="21" t="s">
        <v>27</v>
      </c>
      <c r="Q39" s="166" t="s">
        <v>284</v>
      </c>
      <c r="R39" s="723">
        <v>1</v>
      </c>
      <c r="S39" s="723">
        <v>7</v>
      </c>
      <c r="T39" s="723">
        <v>2</v>
      </c>
      <c r="U39" s="723">
        <v>1</v>
      </c>
      <c r="V39" s="723">
        <v>0</v>
      </c>
      <c r="W39" s="723">
        <v>0</v>
      </c>
      <c r="X39" s="723">
        <v>2</v>
      </c>
      <c r="Y39" s="342">
        <f t="shared" ref="Y39" si="5">SUM(Z39:AB39)</f>
        <v>36</v>
      </c>
      <c r="Z39" s="723">
        <v>2</v>
      </c>
      <c r="AA39" s="723">
        <v>1</v>
      </c>
      <c r="AB39" s="723">
        <v>33</v>
      </c>
      <c r="AC39" s="21" t="s">
        <v>27</v>
      </c>
    </row>
    <row r="40" spans="1:29" s="84" customFormat="1" ht="11.1" customHeight="1">
      <c r="A40" s="80" t="s">
        <v>373</v>
      </c>
      <c r="B40" s="48"/>
      <c r="K40" s="86"/>
      <c r="P40" s="78" t="s">
        <v>1011</v>
      </c>
      <c r="Q40" s="80" t="s">
        <v>373</v>
      </c>
      <c r="AC40" s="78" t="s">
        <v>1011</v>
      </c>
    </row>
    <row r="41" spans="1:29" s="84" customFormat="1" ht="11.1" customHeight="1">
      <c r="A41" s="80" t="s">
        <v>404</v>
      </c>
      <c r="B41" s="48"/>
      <c r="K41" s="86"/>
      <c r="Q41" s="80" t="s">
        <v>404</v>
      </c>
    </row>
    <row r="42" spans="1:29" s="978" customFormat="1" ht="11.25">
      <c r="B42" s="56"/>
      <c r="C42" s="56"/>
      <c r="D42" s="56"/>
      <c r="E42" s="56"/>
      <c r="F42" s="56"/>
      <c r="G42" s="56"/>
      <c r="J42" s="57"/>
      <c r="K42" s="56"/>
      <c r="O42" s="56"/>
      <c r="AB42" s="56"/>
    </row>
    <row r="43" spans="1:29" s="978" customFormat="1" ht="11.25">
      <c r="B43" s="56"/>
      <c r="C43" s="56"/>
      <c r="D43" s="56"/>
      <c r="E43" s="56"/>
      <c r="F43" s="56"/>
      <c r="G43" s="56"/>
      <c r="J43" s="57"/>
      <c r="K43" s="56"/>
      <c r="O43" s="56"/>
      <c r="AB43" s="56"/>
    </row>
    <row r="44" spans="1:29" s="978" customFormat="1" ht="11.25">
      <c r="B44" s="56"/>
      <c r="C44" s="56"/>
      <c r="D44" s="56"/>
      <c r="E44" s="56"/>
      <c r="F44" s="56"/>
      <c r="G44" s="56"/>
      <c r="J44" s="57"/>
      <c r="K44" s="56"/>
      <c r="O44" s="56"/>
      <c r="AB44" s="56"/>
    </row>
    <row r="45" spans="1:29" s="978" customFormat="1" ht="11.25">
      <c r="B45" s="56"/>
      <c r="C45" s="56"/>
      <c r="D45" s="56"/>
      <c r="E45" s="56"/>
      <c r="F45" s="56"/>
      <c r="G45" s="56"/>
      <c r="J45" s="57"/>
      <c r="K45" s="56"/>
      <c r="O45" s="56"/>
      <c r="AB45" s="56"/>
    </row>
    <row r="46" spans="1:29" s="978" customFormat="1" ht="11.25">
      <c r="B46" s="56"/>
      <c r="C46" s="56"/>
      <c r="D46" s="56"/>
      <c r="E46" s="56"/>
      <c r="F46" s="56"/>
      <c r="G46" s="56"/>
      <c r="H46" s="56"/>
      <c r="I46" s="48"/>
      <c r="K46" s="57"/>
      <c r="P46" s="56"/>
      <c r="AC46" s="56"/>
    </row>
    <row r="47" spans="1:29" s="978" customFormat="1" ht="11.25">
      <c r="B47" s="56"/>
      <c r="C47" s="56"/>
      <c r="D47" s="56"/>
      <c r="E47" s="56"/>
      <c r="F47" s="56"/>
      <c r="G47" s="56"/>
      <c r="H47" s="56"/>
      <c r="I47" s="46"/>
      <c r="K47" s="57"/>
      <c r="P47" s="56"/>
      <c r="AC47" s="56"/>
    </row>
    <row r="48" spans="1:29" s="978" customFormat="1" ht="11.25">
      <c r="B48" s="56"/>
      <c r="C48" s="56"/>
      <c r="D48" s="56"/>
      <c r="E48" s="56"/>
      <c r="F48" s="56"/>
      <c r="G48" s="56"/>
      <c r="H48" s="56"/>
      <c r="I48" s="46"/>
      <c r="K48" s="57"/>
      <c r="P48" s="56"/>
      <c r="AC48" s="56"/>
    </row>
    <row r="49" spans="2:29" s="978" customFormat="1" ht="11.25">
      <c r="B49" s="56"/>
      <c r="C49" s="56"/>
      <c r="D49" s="56"/>
      <c r="E49" s="56"/>
      <c r="F49" s="56"/>
      <c r="G49" s="56"/>
      <c r="H49" s="56"/>
      <c r="I49" s="42"/>
      <c r="K49" s="57"/>
      <c r="P49" s="56"/>
      <c r="AC49" s="56"/>
    </row>
    <row r="50" spans="2:29" s="978" customFormat="1" ht="11.25">
      <c r="B50" s="56"/>
      <c r="C50" s="56"/>
      <c r="D50" s="56"/>
      <c r="E50" s="56"/>
      <c r="F50" s="56"/>
      <c r="G50" s="56"/>
      <c r="H50" s="56"/>
      <c r="I50" s="42"/>
      <c r="K50" s="57"/>
      <c r="P50" s="56"/>
      <c r="AC50" s="56"/>
    </row>
    <row r="51" spans="2:29" s="978" customFormat="1" ht="11.25">
      <c r="B51" s="56"/>
      <c r="C51" s="56"/>
      <c r="D51" s="56"/>
      <c r="E51" s="56"/>
      <c r="F51" s="56"/>
      <c r="G51" s="56"/>
      <c r="H51" s="56"/>
      <c r="I51" s="27"/>
      <c r="K51" s="57"/>
      <c r="P51" s="56"/>
      <c r="AC51" s="56"/>
    </row>
    <row r="52" spans="2:29" s="978" customFormat="1" ht="11.25">
      <c r="B52" s="56"/>
      <c r="C52" s="56"/>
      <c r="D52" s="56"/>
      <c r="E52" s="56"/>
      <c r="F52" s="56"/>
      <c r="G52" s="56"/>
      <c r="H52" s="56"/>
      <c r="I52" s="48"/>
      <c r="K52" s="57"/>
      <c r="P52" s="56"/>
      <c r="AC52" s="56"/>
    </row>
    <row r="53" spans="2:29" s="978" customFormat="1" ht="11.25">
      <c r="B53" s="56"/>
      <c r="C53" s="56"/>
      <c r="D53" s="56"/>
      <c r="E53" s="56"/>
      <c r="F53" s="56"/>
      <c r="G53" s="56"/>
      <c r="H53" s="56"/>
      <c r="I53" s="48"/>
      <c r="K53" s="57"/>
      <c r="P53" s="56"/>
      <c r="AC53" s="56"/>
    </row>
    <row r="54" spans="2:29" s="978" customFormat="1" ht="11.25">
      <c r="B54" s="56"/>
      <c r="C54" s="56"/>
      <c r="D54" s="56"/>
      <c r="E54" s="56"/>
      <c r="F54" s="56"/>
      <c r="G54" s="56"/>
      <c r="H54" s="56"/>
      <c r="I54" s="48"/>
      <c r="K54" s="57"/>
      <c r="P54" s="56"/>
      <c r="AC54" s="56"/>
    </row>
    <row r="55" spans="2:29" s="978" customFormat="1" ht="11.25">
      <c r="B55" s="56"/>
      <c r="C55" s="56"/>
      <c r="D55" s="56"/>
      <c r="E55" s="56"/>
      <c r="F55" s="56"/>
      <c r="G55" s="56"/>
      <c r="H55" s="56"/>
      <c r="I55" s="48"/>
      <c r="K55" s="57"/>
      <c r="P55" s="56"/>
      <c r="AC55" s="56"/>
    </row>
    <row r="56" spans="2:29" s="978" customFormat="1" ht="11.25">
      <c r="B56" s="56"/>
      <c r="C56" s="56"/>
      <c r="D56" s="56"/>
      <c r="E56" s="56"/>
      <c r="F56" s="56"/>
      <c r="G56" s="56"/>
      <c r="H56" s="56"/>
      <c r="I56" s="48"/>
      <c r="K56" s="57"/>
      <c r="P56" s="56"/>
      <c r="AC56" s="56"/>
    </row>
    <row r="57" spans="2:29" s="978" customFormat="1" ht="11.25">
      <c r="B57" s="56"/>
      <c r="C57" s="56"/>
      <c r="D57" s="56"/>
      <c r="E57" s="56"/>
      <c r="F57" s="56"/>
      <c r="G57" s="56"/>
      <c r="H57" s="56"/>
      <c r="I57" s="43"/>
      <c r="K57" s="57"/>
      <c r="P57" s="56"/>
      <c r="AC57" s="56"/>
    </row>
    <row r="58" spans="2:29" s="978" customFormat="1" ht="11.25">
      <c r="B58" s="56"/>
      <c r="C58" s="56"/>
      <c r="D58" s="56"/>
      <c r="E58" s="56"/>
      <c r="F58" s="56"/>
      <c r="G58" s="56"/>
      <c r="H58" s="56"/>
      <c r="I58" s="48"/>
      <c r="K58" s="57"/>
      <c r="P58" s="56"/>
      <c r="AC58" s="56"/>
    </row>
    <row r="59" spans="2:29" s="978" customFormat="1" ht="11.25">
      <c r="B59" s="56"/>
      <c r="C59" s="56"/>
      <c r="D59" s="56"/>
      <c r="E59" s="56"/>
      <c r="F59" s="56"/>
      <c r="G59" s="56"/>
      <c r="H59" s="56"/>
      <c r="I59" s="48"/>
      <c r="K59" s="57"/>
      <c r="P59" s="56"/>
      <c r="AC59" s="56"/>
    </row>
    <row r="60" spans="2:29" s="978" customFormat="1" ht="11.25">
      <c r="B60" s="56"/>
      <c r="C60" s="56"/>
      <c r="D60" s="56"/>
      <c r="E60" s="56"/>
      <c r="F60" s="56"/>
      <c r="G60" s="56"/>
      <c r="H60" s="56"/>
      <c r="I60" s="48"/>
      <c r="K60" s="57"/>
      <c r="P60" s="56"/>
      <c r="AC60" s="56"/>
    </row>
    <row r="61" spans="2:29" s="978" customFormat="1" ht="11.25">
      <c r="B61" s="56"/>
      <c r="C61" s="56"/>
      <c r="D61" s="56"/>
      <c r="E61" s="56"/>
      <c r="F61" s="56"/>
      <c r="G61" s="56"/>
      <c r="H61" s="56"/>
      <c r="I61" s="43"/>
      <c r="K61" s="57"/>
      <c r="P61" s="56"/>
      <c r="AC61" s="56"/>
    </row>
    <row r="62" spans="2:29" s="978" customFormat="1" ht="11.25">
      <c r="B62" s="56"/>
      <c r="C62" s="56"/>
      <c r="D62" s="56"/>
      <c r="E62" s="56"/>
      <c r="F62" s="56"/>
      <c r="G62" s="56"/>
      <c r="H62" s="56"/>
      <c r="I62" s="48"/>
      <c r="K62" s="57"/>
      <c r="P62" s="56"/>
      <c r="AC62" s="56"/>
    </row>
    <row r="63" spans="2:29" s="978" customFormat="1" ht="11.25">
      <c r="B63" s="56"/>
      <c r="C63" s="56"/>
      <c r="D63" s="56"/>
      <c r="E63" s="56"/>
      <c r="F63" s="56"/>
      <c r="G63" s="56"/>
      <c r="H63" s="56"/>
      <c r="I63" s="48"/>
      <c r="K63" s="57"/>
      <c r="P63" s="56"/>
      <c r="AC63" s="56"/>
    </row>
    <row r="64" spans="2:29" s="978" customFormat="1" ht="11.25">
      <c r="B64" s="56"/>
      <c r="C64" s="56"/>
      <c r="D64" s="56"/>
      <c r="E64" s="56"/>
      <c r="F64" s="56"/>
      <c r="G64" s="56"/>
      <c r="H64" s="56"/>
      <c r="I64" s="43"/>
      <c r="K64" s="57"/>
      <c r="P64" s="56"/>
      <c r="AC64" s="56"/>
    </row>
    <row r="65" spans="2:29" s="978" customFormat="1" ht="11.25">
      <c r="B65" s="56"/>
      <c r="C65" s="56"/>
      <c r="D65" s="56"/>
      <c r="E65" s="56"/>
      <c r="F65" s="56"/>
      <c r="G65" s="56"/>
      <c r="H65" s="56"/>
      <c r="I65" s="48"/>
      <c r="K65" s="57"/>
      <c r="P65" s="56"/>
      <c r="AC65" s="56"/>
    </row>
    <row r="66" spans="2:29" s="978" customFormat="1" ht="11.25">
      <c r="B66" s="56"/>
      <c r="C66" s="56"/>
      <c r="D66" s="56"/>
      <c r="E66" s="56"/>
      <c r="F66" s="56"/>
      <c r="G66" s="56"/>
      <c r="H66" s="56"/>
      <c r="I66" s="48"/>
      <c r="K66" s="57"/>
      <c r="P66" s="56"/>
      <c r="AC66" s="56"/>
    </row>
    <row r="67" spans="2:29" s="978" customFormat="1" ht="11.25">
      <c r="B67" s="56"/>
      <c r="C67" s="56"/>
      <c r="D67" s="56"/>
      <c r="E67" s="56"/>
      <c r="F67" s="56"/>
      <c r="G67" s="56"/>
      <c r="H67" s="56"/>
      <c r="I67" s="48"/>
      <c r="K67" s="57"/>
      <c r="P67" s="56"/>
      <c r="AC67" s="56"/>
    </row>
    <row r="68" spans="2:29" s="978" customFormat="1" ht="11.25">
      <c r="B68" s="56"/>
      <c r="C68" s="56"/>
      <c r="D68" s="56"/>
      <c r="E68" s="56"/>
      <c r="F68" s="56"/>
      <c r="G68" s="56"/>
      <c r="H68" s="56"/>
      <c r="I68" s="48"/>
      <c r="K68" s="57"/>
      <c r="P68" s="56"/>
      <c r="AC68" s="56"/>
    </row>
    <row r="69" spans="2:29" s="978" customFormat="1" ht="11.25">
      <c r="B69" s="56"/>
      <c r="C69" s="56"/>
      <c r="D69" s="56"/>
      <c r="E69" s="56"/>
      <c r="F69" s="56"/>
      <c r="G69" s="56"/>
      <c r="H69" s="56"/>
      <c r="I69" s="48"/>
      <c r="K69" s="57"/>
      <c r="P69" s="56"/>
      <c r="AC69" s="56"/>
    </row>
    <row r="70" spans="2:29" s="978" customFormat="1" ht="11.25">
      <c r="B70" s="56"/>
      <c r="C70" s="56"/>
      <c r="D70" s="56"/>
      <c r="E70" s="56"/>
      <c r="F70" s="56"/>
      <c r="G70" s="56"/>
      <c r="H70" s="56"/>
      <c r="I70" s="48"/>
      <c r="K70" s="57"/>
      <c r="P70" s="56"/>
      <c r="AC70" s="56"/>
    </row>
    <row r="71" spans="2:29" s="978" customFormat="1" ht="11.25">
      <c r="B71" s="56"/>
      <c r="C71" s="56"/>
      <c r="D71" s="56"/>
      <c r="E71" s="56"/>
      <c r="F71" s="56"/>
      <c r="G71" s="56"/>
      <c r="H71" s="56"/>
      <c r="I71" s="48"/>
      <c r="K71" s="57"/>
      <c r="P71" s="56"/>
      <c r="AC71" s="56"/>
    </row>
    <row r="72" spans="2:29" s="978" customFormat="1" ht="11.25">
      <c r="B72" s="56"/>
      <c r="C72" s="56"/>
      <c r="D72" s="56"/>
      <c r="E72" s="56"/>
      <c r="F72" s="56"/>
      <c r="G72" s="56"/>
      <c r="H72" s="56"/>
      <c r="I72" s="48"/>
      <c r="K72" s="57"/>
      <c r="P72" s="56"/>
      <c r="AC72" s="56"/>
    </row>
    <row r="73" spans="2:29" s="978" customFormat="1" ht="11.25">
      <c r="B73" s="56"/>
      <c r="C73" s="56"/>
      <c r="D73" s="56"/>
      <c r="E73" s="56"/>
      <c r="F73" s="56"/>
      <c r="G73" s="56"/>
      <c r="H73" s="56"/>
      <c r="I73" s="43"/>
      <c r="K73" s="57"/>
      <c r="P73" s="56"/>
      <c r="AC73" s="56"/>
    </row>
    <row r="74" spans="2:29" s="978" customFormat="1" ht="11.25">
      <c r="B74" s="56"/>
      <c r="C74" s="56"/>
      <c r="D74" s="56"/>
      <c r="E74" s="56"/>
      <c r="F74" s="56"/>
      <c r="G74" s="56"/>
      <c r="H74" s="56"/>
      <c r="I74" s="49"/>
      <c r="K74" s="57"/>
      <c r="P74" s="56"/>
      <c r="AC74" s="56"/>
    </row>
    <row r="75" spans="2:29" s="978" customFormat="1" ht="11.25">
      <c r="B75" s="56"/>
      <c r="C75" s="56"/>
      <c r="D75" s="56"/>
      <c r="E75" s="56"/>
      <c r="F75" s="56"/>
      <c r="G75" s="56"/>
      <c r="H75" s="56"/>
      <c r="I75" s="56"/>
      <c r="K75" s="57"/>
      <c r="P75" s="56"/>
      <c r="AC75" s="56"/>
    </row>
    <row r="76" spans="2:29" s="978" customFormat="1" ht="11.25">
      <c r="B76" s="56"/>
      <c r="C76" s="56"/>
      <c r="D76" s="56"/>
      <c r="E76" s="56"/>
      <c r="F76" s="56"/>
      <c r="G76" s="56"/>
      <c r="H76" s="56"/>
      <c r="I76" s="56"/>
      <c r="K76" s="57"/>
      <c r="P76" s="56"/>
      <c r="AC76" s="56"/>
    </row>
    <row r="77" spans="2:29" s="978" customFormat="1" ht="11.25">
      <c r="B77" s="56"/>
      <c r="C77" s="56"/>
      <c r="D77" s="56"/>
      <c r="E77" s="56"/>
      <c r="F77" s="56"/>
      <c r="G77" s="56"/>
      <c r="H77" s="56"/>
      <c r="I77" s="56"/>
      <c r="K77" s="57"/>
      <c r="P77" s="56"/>
      <c r="AC77" s="56"/>
    </row>
    <row r="78" spans="2:29" s="978" customFormat="1" ht="11.25">
      <c r="B78" s="56"/>
      <c r="C78" s="56"/>
      <c r="D78" s="56"/>
      <c r="E78" s="56"/>
      <c r="F78" s="56"/>
      <c r="G78" s="56"/>
      <c r="H78" s="56"/>
      <c r="I78" s="56"/>
      <c r="K78" s="57"/>
      <c r="P78" s="56"/>
      <c r="AC78" s="56"/>
    </row>
    <row r="79" spans="2:29" s="978" customFormat="1" ht="11.25">
      <c r="B79" s="56"/>
      <c r="C79" s="56"/>
      <c r="D79" s="56"/>
      <c r="E79" s="56"/>
      <c r="F79" s="56"/>
      <c r="G79" s="56"/>
      <c r="H79" s="56"/>
      <c r="I79" s="56"/>
      <c r="K79" s="57"/>
      <c r="P79" s="56"/>
      <c r="AC79" s="56"/>
    </row>
    <row r="80" spans="2:29" s="978" customFormat="1" ht="11.25">
      <c r="B80" s="56"/>
      <c r="C80" s="56"/>
      <c r="D80" s="56"/>
      <c r="E80" s="56"/>
      <c r="F80" s="56"/>
      <c r="G80" s="56"/>
      <c r="H80" s="56"/>
      <c r="I80" s="56"/>
      <c r="K80" s="57"/>
      <c r="P80" s="56"/>
      <c r="AC80" s="56"/>
    </row>
    <row r="81" spans="2:29" s="978" customFormat="1" ht="11.25">
      <c r="B81" s="56"/>
      <c r="C81" s="56"/>
      <c r="D81" s="56"/>
      <c r="E81" s="56"/>
      <c r="F81" s="56"/>
      <c r="G81" s="56"/>
      <c r="H81" s="56"/>
      <c r="I81" s="56"/>
      <c r="K81" s="57"/>
      <c r="P81" s="56"/>
      <c r="AC81" s="56"/>
    </row>
    <row r="82" spans="2:29" s="978" customFormat="1" ht="11.25">
      <c r="B82" s="56"/>
      <c r="C82" s="56"/>
      <c r="D82" s="56"/>
      <c r="E82" s="56"/>
      <c r="F82" s="56"/>
      <c r="G82" s="56"/>
      <c r="H82" s="56"/>
      <c r="I82" s="56"/>
      <c r="K82" s="57"/>
      <c r="P82" s="56"/>
      <c r="AC82" s="56"/>
    </row>
    <row r="83" spans="2:29" s="978" customFormat="1" ht="11.25">
      <c r="B83" s="56"/>
      <c r="C83" s="56"/>
      <c r="D83" s="56"/>
      <c r="E83" s="56"/>
      <c r="F83" s="56"/>
      <c r="G83" s="56"/>
      <c r="H83" s="56"/>
      <c r="I83" s="56"/>
      <c r="K83" s="57"/>
      <c r="P83" s="56"/>
      <c r="AC83" s="56"/>
    </row>
    <row r="84" spans="2:29" s="978" customFormat="1" ht="11.25">
      <c r="B84" s="56"/>
      <c r="C84" s="56"/>
      <c r="D84" s="56"/>
      <c r="E84" s="56"/>
      <c r="F84" s="56"/>
      <c r="G84" s="56"/>
      <c r="H84" s="56"/>
      <c r="I84" s="56"/>
      <c r="K84" s="57"/>
      <c r="P84" s="56"/>
      <c r="AC84" s="56"/>
    </row>
    <row r="85" spans="2:29" s="978" customFormat="1" ht="11.25">
      <c r="B85" s="56"/>
      <c r="C85" s="56"/>
      <c r="D85" s="56"/>
      <c r="E85" s="56"/>
      <c r="F85" s="56"/>
      <c r="G85" s="56"/>
      <c r="H85" s="56"/>
      <c r="I85" s="56"/>
      <c r="K85" s="57"/>
      <c r="P85" s="56"/>
      <c r="AC85" s="56"/>
    </row>
    <row r="86" spans="2:29" s="978" customFormat="1" ht="11.25">
      <c r="B86" s="56"/>
      <c r="C86" s="56"/>
      <c r="D86" s="56"/>
      <c r="E86" s="56"/>
      <c r="F86" s="56"/>
      <c r="G86" s="56"/>
      <c r="H86" s="56"/>
      <c r="I86" s="56"/>
      <c r="K86" s="57"/>
      <c r="P86" s="56"/>
      <c r="AC86" s="56"/>
    </row>
    <row r="87" spans="2:29" s="978" customFormat="1" ht="11.25">
      <c r="B87" s="56"/>
      <c r="C87" s="56"/>
      <c r="D87" s="56"/>
      <c r="E87" s="56"/>
      <c r="F87" s="56"/>
      <c r="G87" s="56"/>
      <c r="H87" s="56"/>
      <c r="I87" s="56"/>
      <c r="K87" s="57"/>
      <c r="P87" s="56"/>
      <c r="AC87" s="56"/>
    </row>
    <row r="88" spans="2:29" s="978" customFormat="1" ht="11.25">
      <c r="B88" s="56"/>
      <c r="C88" s="56"/>
      <c r="D88" s="56"/>
      <c r="E88" s="56"/>
      <c r="F88" s="56"/>
      <c r="G88" s="56"/>
      <c r="H88" s="56"/>
      <c r="I88" s="56"/>
      <c r="K88" s="57"/>
      <c r="P88" s="56"/>
      <c r="AC88" s="56"/>
    </row>
    <row r="89" spans="2:29" s="978" customFormat="1" ht="11.25">
      <c r="B89" s="56"/>
      <c r="C89" s="56"/>
      <c r="D89" s="56"/>
      <c r="E89" s="56"/>
      <c r="F89" s="56"/>
      <c r="G89" s="56"/>
      <c r="H89" s="56"/>
      <c r="I89" s="56"/>
      <c r="K89" s="57"/>
      <c r="P89" s="56"/>
      <c r="AC89" s="56"/>
    </row>
    <row r="90" spans="2:29" s="978" customFormat="1" ht="11.25">
      <c r="B90" s="56"/>
      <c r="C90" s="56"/>
      <c r="D90" s="56"/>
      <c r="E90" s="56"/>
      <c r="F90" s="56"/>
      <c r="G90" s="56"/>
      <c r="H90" s="56"/>
      <c r="I90" s="56"/>
      <c r="K90" s="57"/>
      <c r="P90" s="56"/>
      <c r="AC90" s="56"/>
    </row>
    <row r="91" spans="2:29" s="978" customFormat="1" ht="11.25">
      <c r="B91" s="56"/>
      <c r="C91" s="56"/>
      <c r="D91" s="56"/>
      <c r="E91" s="56"/>
      <c r="F91" s="56"/>
      <c r="G91" s="56"/>
      <c r="H91" s="56"/>
      <c r="I91" s="56"/>
      <c r="K91" s="57"/>
      <c r="P91" s="56"/>
      <c r="AC91" s="56"/>
    </row>
    <row r="92" spans="2:29" s="978" customFormat="1" ht="11.25">
      <c r="B92" s="56"/>
      <c r="C92" s="56"/>
      <c r="D92" s="56"/>
      <c r="E92" s="56"/>
      <c r="F92" s="56"/>
      <c r="G92" s="56"/>
      <c r="H92" s="56"/>
      <c r="I92" s="56"/>
      <c r="K92" s="57"/>
      <c r="P92" s="56"/>
      <c r="AC92" s="56"/>
    </row>
    <row r="93" spans="2:29" s="978" customFormat="1" ht="11.25">
      <c r="B93" s="56"/>
      <c r="C93" s="56"/>
      <c r="D93" s="56"/>
      <c r="E93" s="56"/>
      <c r="F93" s="56"/>
      <c r="G93" s="56"/>
      <c r="H93" s="56"/>
      <c r="I93" s="56"/>
      <c r="K93" s="57"/>
      <c r="P93" s="56"/>
      <c r="AC93" s="56"/>
    </row>
    <row r="94" spans="2:29" s="978" customFormat="1" ht="11.25">
      <c r="B94" s="56"/>
      <c r="C94" s="56"/>
      <c r="D94" s="56"/>
      <c r="E94" s="56"/>
      <c r="F94" s="56"/>
      <c r="G94" s="56"/>
      <c r="H94" s="56"/>
      <c r="I94" s="56"/>
      <c r="K94" s="57"/>
      <c r="P94" s="56"/>
      <c r="AC94" s="56"/>
    </row>
    <row r="95" spans="2:29" s="978" customFormat="1" ht="11.25">
      <c r="B95" s="56"/>
      <c r="C95" s="56"/>
      <c r="D95" s="56"/>
      <c r="E95" s="56"/>
      <c r="F95" s="56"/>
      <c r="G95" s="56"/>
      <c r="H95" s="56"/>
      <c r="I95" s="56"/>
      <c r="K95" s="57"/>
      <c r="P95" s="56"/>
      <c r="AC95" s="56"/>
    </row>
    <row r="96" spans="2:29" s="978" customFormat="1" ht="11.25">
      <c r="B96" s="56"/>
      <c r="C96" s="56"/>
      <c r="D96" s="56"/>
      <c r="E96" s="56"/>
      <c r="F96" s="56"/>
      <c r="G96" s="56"/>
      <c r="H96" s="56"/>
      <c r="I96" s="56"/>
      <c r="K96" s="57"/>
      <c r="P96" s="56"/>
      <c r="AC96" s="56"/>
    </row>
    <row r="97" spans="2:29" s="978" customFormat="1" ht="11.25">
      <c r="B97" s="56"/>
      <c r="C97" s="56"/>
      <c r="D97" s="56"/>
      <c r="E97" s="56"/>
      <c r="F97" s="56"/>
      <c r="G97" s="56"/>
      <c r="H97" s="56"/>
      <c r="I97" s="56"/>
      <c r="K97" s="57"/>
      <c r="P97" s="56"/>
      <c r="AC97" s="56"/>
    </row>
    <row r="98" spans="2:29" s="978" customFormat="1" ht="11.25">
      <c r="B98" s="56"/>
      <c r="C98" s="56"/>
      <c r="D98" s="56"/>
      <c r="E98" s="56"/>
      <c r="F98" s="56"/>
      <c r="G98" s="56"/>
      <c r="H98" s="56"/>
      <c r="I98" s="56"/>
      <c r="K98" s="57"/>
      <c r="P98" s="56"/>
      <c r="AC98" s="56"/>
    </row>
    <row r="99" spans="2:29" s="978" customFormat="1" ht="11.25">
      <c r="B99" s="56"/>
      <c r="C99" s="56"/>
      <c r="D99" s="56"/>
      <c r="E99" s="56"/>
      <c r="F99" s="56"/>
      <c r="G99" s="56"/>
      <c r="H99" s="56"/>
      <c r="I99" s="56"/>
      <c r="K99" s="57"/>
      <c r="P99" s="56"/>
      <c r="AC99" s="56"/>
    </row>
    <row r="100" spans="2:29" s="978" customFormat="1" ht="11.25">
      <c r="B100" s="56"/>
      <c r="C100" s="56"/>
      <c r="D100" s="56"/>
      <c r="E100" s="56"/>
      <c r="F100" s="56"/>
      <c r="G100" s="56"/>
      <c r="H100" s="56"/>
      <c r="I100" s="56"/>
      <c r="K100" s="57"/>
      <c r="P100" s="56"/>
      <c r="AC100" s="56"/>
    </row>
    <row r="101" spans="2:29" s="978" customFormat="1" ht="11.25">
      <c r="B101" s="56"/>
      <c r="C101" s="56"/>
      <c r="D101" s="56"/>
      <c r="E101" s="56"/>
      <c r="F101" s="56"/>
      <c r="G101" s="56"/>
      <c r="H101" s="56"/>
      <c r="I101" s="56"/>
      <c r="K101" s="57"/>
      <c r="P101" s="56"/>
      <c r="AC101" s="56"/>
    </row>
    <row r="102" spans="2:29" s="978" customFormat="1" ht="11.25">
      <c r="B102" s="56"/>
      <c r="C102" s="56"/>
      <c r="D102" s="56"/>
      <c r="E102" s="56"/>
      <c r="F102" s="56"/>
      <c r="G102" s="56"/>
      <c r="H102" s="56"/>
      <c r="I102" s="56"/>
      <c r="K102" s="57"/>
      <c r="P102" s="56"/>
      <c r="AC102" s="56"/>
    </row>
    <row r="103" spans="2:29" s="978" customFormat="1" ht="11.25">
      <c r="B103" s="56"/>
      <c r="C103" s="56"/>
      <c r="D103" s="56"/>
      <c r="E103" s="56"/>
      <c r="F103" s="56"/>
      <c r="G103" s="56"/>
      <c r="H103" s="56"/>
      <c r="I103" s="56"/>
      <c r="K103" s="57"/>
      <c r="P103" s="56"/>
      <c r="AC103" s="56"/>
    </row>
  </sheetData>
  <sheetProtection selectLockedCells="1"/>
  <mergeCells count="37">
    <mergeCell ref="L7:L10"/>
    <mergeCell ref="M7:M10"/>
    <mergeCell ref="H7:H10"/>
    <mergeCell ref="I7:I10"/>
    <mergeCell ref="J7:J10"/>
    <mergeCell ref="A3:I3"/>
    <mergeCell ref="J3:P3"/>
    <mergeCell ref="Q3:X3"/>
    <mergeCell ref="A6:A10"/>
    <mergeCell ref="E6:I6"/>
    <mergeCell ref="J6:O6"/>
    <mergeCell ref="K7:K10"/>
    <mergeCell ref="C7:C10"/>
    <mergeCell ref="D7:D10"/>
    <mergeCell ref="B6:D6"/>
    <mergeCell ref="O7:O10"/>
    <mergeCell ref="N7:N10"/>
    <mergeCell ref="E7:E10"/>
    <mergeCell ref="F7:F10"/>
    <mergeCell ref="G7:G10"/>
    <mergeCell ref="X7:X10"/>
    <mergeCell ref="Y3:AC3"/>
    <mergeCell ref="P6:P10"/>
    <mergeCell ref="Q6:Q10"/>
    <mergeCell ref="R6:X6"/>
    <mergeCell ref="R7:R10"/>
    <mergeCell ref="S7:S10"/>
    <mergeCell ref="T7:T10"/>
    <mergeCell ref="U7:U10"/>
    <mergeCell ref="W7:W10"/>
    <mergeCell ref="V7:V10"/>
    <mergeCell ref="AC6:AC10"/>
    <mergeCell ref="Y6:AB6"/>
    <mergeCell ref="Z7:Z10"/>
    <mergeCell ref="AA7:AA10"/>
    <mergeCell ref="AB7:AB10"/>
    <mergeCell ref="Y7:Y10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0" man="1"/>
    <brk id="16" max="40" man="1"/>
    <brk id="24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zoomScaleNormal="100" zoomScaleSheetLayoutView="100" workbookViewId="0">
      <selection activeCell="T18" sqref="T18"/>
    </sheetView>
  </sheetViews>
  <sheetFormatPr defaultColWidth="8" defaultRowHeight="14.25"/>
  <cols>
    <col min="1" max="1" width="8.875" style="93" customWidth="1"/>
    <col min="2" max="2" width="7.625" style="92" customWidth="1"/>
    <col min="3" max="5" width="7.375" style="92" customWidth="1"/>
    <col min="6" max="6" width="9.625" style="92" customWidth="1"/>
    <col min="7" max="7" width="8.625" style="92" customWidth="1"/>
    <col min="8" max="8" width="8.125" style="92" customWidth="1"/>
    <col min="9" max="9" width="7.875" style="92" customWidth="1"/>
    <col min="10" max="11" width="9.625" style="92" customWidth="1"/>
    <col min="12" max="12" width="8.75" style="93" customWidth="1"/>
    <col min="13" max="13" width="9.5" style="93" customWidth="1"/>
    <col min="14" max="14" width="8.625" style="92" customWidth="1"/>
    <col min="15" max="18" width="6.625" style="89" customWidth="1"/>
    <col min="19" max="19" width="8.875" style="89" customWidth="1"/>
    <col min="20" max="20" width="10.625" style="651" customWidth="1"/>
    <col min="21" max="16384" width="8" style="89"/>
  </cols>
  <sheetData>
    <row r="1" spans="1:20" s="396" customFormat="1" ht="14.1" customHeight="1">
      <c r="A1" s="173" t="s">
        <v>1494</v>
      </c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  <c r="O1" s="796"/>
      <c r="P1" s="796"/>
      <c r="Q1" s="796"/>
      <c r="R1" s="796"/>
      <c r="S1" s="796"/>
      <c r="T1" s="392" t="s">
        <v>1495</v>
      </c>
    </row>
    <row r="2" spans="1:20" ht="14.1" customHeight="1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86"/>
    </row>
    <row r="3" spans="1:20" s="929" customFormat="1" ht="20.100000000000001" customHeight="1">
      <c r="A3" s="1452" t="s">
        <v>405</v>
      </c>
      <c r="B3" s="1452"/>
      <c r="C3" s="1452"/>
      <c r="D3" s="1452"/>
      <c r="E3" s="1452"/>
      <c r="F3" s="1452"/>
      <c r="G3" s="1452"/>
      <c r="H3" s="1452"/>
      <c r="I3" s="1452"/>
      <c r="J3" s="1452"/>
      <c r="K3" s="1532" t="s">
        <v>406</v>
      </c>
      <c r="L3" s="1532"/>
      <c r="M3" s="1532"/>
      <c r="N3" s="1532"/>
      <c r="O3" s="1532"/>
      <c r="P3" s="1532"/>
      <c r="Q3" s="1532"/>
      <c r="R3" s="1532"/>
      <c r="S3" s="1532"/>
      <c r="T3" s="1532"/>
    </row>
    <row r="4" spans="1:20" s="936" customFormat="1" ht="24" customHeight="1">
      <c r="K4" s="1533" t="s">
        <v>407</v>
      </c>
      <c r="L4" s="1533"/>
      <c r="M4" s="1533"/>
      <c r="N4" s="1533"/>
      <c r="O4" s="1533"/>
      <c r="P4" s="1533"/>
      <c r="Q4" s="1533"/>
      <c r="R4" s="1533"/>
      <c r="S4" s="1533"/>
      <c r="T4" s="1533"/>
    </row>
    <row r="5" spans="1:20" s="978" customFormat="1" ht="18" customHeight="1" thickBot="1">
      <c r="A5" s="67" t="s">
        <v>286</v>
      </c>
      <c r="B5" s="56"/>
      <c r="C5" s="56"/>
      <c r="D5" s="56"/>
      <c r="E5" s="56"/>
      <c r="F5" s="56"/>
      <c r="G5" s="56"/>
      <c r="H5" s="56"/>
      <c r="I5" s="56"/>
      <c r="J5" s="56"/>
      <c r="K5" s="56"/>
      <c r="N5" s="56"/>
      <c r="T5" s="68" t="s">
        <v>29</v>
      </c>
    </row>
    <row r="6" spans="1:20" s="978" customFormat="1" ht="19.5" customHeight="1">
      <c r="A6" s="1501" t="s">
        <v>30</v>
      </c>
      <c r="B6" s="1496" t="s">
        <v>612</v>
      </c>
      <c r="C6" s="1467"/>
      <c r="D6" s="1467"/>
      <c r="E6" s="1486" t="s">
        <v>1210</v>
      </c>
      <c r="F6" s="1516"/>
      <c r="G6" s="1516"/>
      <c r="H6" s="1516"/>
      <c r="I6" s="1516"/>
      <c r="J6" s="1516"/>
      <c r="K6" s="1505" t="s">
        <v>1210</v>
      </c>
      <c r="L6" s="1505"/>
      <c r="M6" s="1505"/>
      <c r="N6" s="1505"/>
      <c r="O6" s="1505"/>
      <c r="P6" s="1505"/>
      <c r="Q6" s="1505"/>
      <c r="R6" s="1544"/>
      <c r="S6" s="1534" t="s">
        <v>408</v>
      </c>
      <c r="T6" s="1498" t="s">
        <v>28</v>
      </c>
    </row>
    <row r="7" spans="1:20" s="978" customFormat="1" ht="19.5" customHeight="1">
      <c r="A7" s="1502"/>
      <c r="B7" s="1542"/>
      <c r="C7" s="1543"/>
      <c r="D7" s="1543"/>
      <c r="E7" s="1540" t="s">
        <v>1212</v>
      </c>
      <c r="F7" s="1541"/>
      <c r="G7" s="1541"/>
      <c r="H7" s="1541"/>
      <c r="I7" s="1541"/>
      <c r="J7" s="1541"/>
      <c r="K7" s="1545" t="s">
        <v>1212</v>
      </c>
      <c r="L7" s="1545"/>
      <c r="M7" s="1545"/>
      <c r="N7" s="1485"/>
      <c r="O7" s="1536" t="s">
        <v>566</v>
      </c>
      <c r="P7" s="1441"/>
      <c r="Q7" s="1441"/>
      <c r="R7" s="1441"/>
      <c r="S7" s="1535"/>
      <c r="T7" s="1499"/>
    </row>
    <row r="8" spans="1:20" s="978" customFormat="1" ht="12" customHeight="1">
      <c r="A8" s="1502"/>
      <c r="B8" s="648"/>
      <c r="C8" s="1521" t="s">
        <v>610</v>
      </c>
      <c r="D8" s="1521" t="s">
        <v>611</v>
      </c>
      <c r="E8" s="1525"/>
      <c r="F8" s="1435" t="s">
        <v>567</v>
      </c>
      <c r="G8" s="1435" t="s">
        <v>379</v>
      </c>
      <c r="H8" s="1435" t="s">
        <v>410</v>
      </c>
      <c r="I8" s="1509" t="s">
        <v>411</v>
      </c>
      <c r="J8" s="1526" t="s">
        <v>1213</v>
      </c>
      <c r="K8" s="1547" t="s">
        <v>412</v>
      </c>
      <c r="L8" s="1509" t="s">
        <v>568</v>
      </c>
      <c r="M8" s="1509" t="s">
        <v>413</v>
      </c>
      <c r="N8" s="1526" t="s">
        <v>774</v>
      </c>
      <c r="O8" s="1546"/>
      <c r="P8" s="1509" t="s">
        <v>414</v>
      </c>
      <c r="Q8" s="1509" t="s">
        <v>1211</v>
      </c>
      <c r="R8" s="1509" t="s">
        <v>403</v>
      </c>
      <c r="S8" s="1537" t="s">
        <v>928</v>
      </c>
      <c r="T8" s="1499"/>
    </row>
    <row r="9" spans="1:20" s="978" customFormat="1" ht="12" customHeight="1">
      <c r="A9" s="1502"/>
      <c r="B9" s="648"/>
      <c r="C9" s="1522"/>
      <c r="D9" s="1522"/>
      <c r="E9" s="1447"/>
      <c r="F9" s="1447"/>
      <c r="G9" s="1447"/>
      <c r="H9" s="1447"/>
      <c r="I9" s="1441"/>
      <c r="J9" s="1492"/>
      <c r="K9" s="1548"/>
      <c r="L9" s="1441"/>
      <c r="M9" s="1441"/>
      <c r="N9" s="1492"/>
      <c r="O9" s="1441"/>
      <c r="P9" s="1441"/>
      <c r="Q9" s="1441"/>
      <c r="R9" s="1441"/>
      <c r="S9" s="1538"/>
      <c r="T9" s="1499"/>
    </row>
    <row r="10" spans="1:20" s="978" customFormat="1" ht="12" customHeight="1">
      <c r="A10" s="1502"/>
      <c r="B10" s="648"/>
      <c r="C10" s="1522"/>
      <c r="D10" s="1522"/>
      <c r="E10" s="1447"/>
      <c r="F10" s="1447"/>
      <c r="G10" s="1447"/>
      <c r="H10" s="1447"/>
      <c r="I10" s="1441"/>
      <c r="J10" s="1492"/>
      <c r="K10" s="1548"/>
      <c r="L10" s="1441"/>
      <c r="M10" s="1441"/>
      <c r="N10" s="1492"/>
      <c r="O10" s="1441"/>
      <c r="P10" s="1441"/>
      <c r="Q10" s="1441"/>
      <c r="R10" s="1441"/>
      <c r="S10" s="1538"/>
      <c r="T10" s="1499"/>
    </row>
    <row r="11" spans="1:20" s="978" customFormat="1" ht="12" customHeight="1">
      <c r="A11" s="1502"/>
      <c r="B11" s="648"/>
      <c r="C11" s="1522"/>
      <c r="D11" s="1522"/>
      <c r="E11" s="1447"/>
      <c r="F11" s="1447"/>
      <c r="G11" s="1447"/>
      <c r="H11" s="1447"/>
      <c r="I11" s="1441"/>
      <c r="J11" s="1492"/>
      <c r="K11" s="1548"/>
      <c r="L11" s="1441"/>
      <c r="M11" s="1441"/>
      <c r="N11" s="1492"/>
      <c r="O11" s="1441"/>
      <c r="P11" s="1441"/>
      <c r="Q11" s="1441"/>
      <c r="R11" s="1441"/>
      <c r="S11" s="1538"/>
      <c r="T11" s="1499"/>
    </row>
    <row r="12" spans="1:20" s="978" customFormat="1" ht="12" customHeight="1">
      <c r="A12" s="1503"/>
      <c r="B12" s="649"/>
      <c r="C12" s="1523"/>
      <c r="D12" s="1523"/>
      <c r="E12" s="1436"/>
      <c r="F12" s="1436"/>
      <c r="G12" s="1436"/>
      <c r="H12" s="1436"/>
      <c r="I12" s="1488"/>
      <c r="J12" s="1493"/>
      <c r="K12" s="1549"/>
      <c r="L12" s="1488"/>
      <c r="M12" s="1488"/>
      <c r="N12" s="1493"/>
      <c r="O12" s="1488"/>
      <c r="P12" s="1488"/>
      <c r="Q12" s="1488"/>
      <c r="R12" s="1488"/>
      <c r="S12" s="1539"/>
      <c r="T12" s="1500"/>
    </row>
    <row r="13" spans="1:20" s="160" customFormat="1" ht="17.100000000000001" customHeight="1">
      <c r="A13" s="928" t="s">
        <v>701</v>
      </c>
      <c r="B13" s="48">
        <v>1104</v>
      </c>
      <c r="C13" s="48">
        <v>369</v>
      </c>
      <c r="D13" s="48">
        <v>735</v>
      </c>
      <c r="E13" s="48">
        <v>744</v>
      </c>
      <c r="F13" s="46">
        <v>224</v>
      </c>
      <c r="G13" s="46">
        <v>34</v>
      </c>
      <c r="H13" s="46">
        <v>91</v>
      </c>
      <c r="I13" s="46">
        <v>82</v>
      </c>
      <c r="J13" s="46">
        <v>0</v>
      </c>
      <c r="K13" s="46">
        <v>85</v>
      </c>
      <c r="L13" s="46">
        <v>10</v>
      </c>
      <c r="M13" s="46">
        <v>3</v>
      </c>
      <c r="N13" s="46">
        <v>215</v>
      </c>
      <c r="O13" s="46">
        <v>56</v>
      </c>
      <c r="P13" s="46">
        <v>41</v>
      </c>
      <c r="Q13" s="46">
        <v>1</v>
      </c>
      <c r="R13" s="46">
        <v>14</v>
      </c>
      <c r="S13" s="46">
        <v>304</v>
      </c>
      <c r="T13" s="946" t="s">
        <v>701</v>
      </c>
    </row>
    <row r="14" spans="1:20" s="160" customFormat="1" ht="17.100000000000001" customHeight="1">
      <c r="A14" s="928" t="s">
        <v>951</v>
      </c>
      <c r="B14" s="48">
        <v>1090</v>
      </c>
      <c r="C14" s="48">
        <v>372</v>
      </c>
      <c r="D14" s="48">
        <v>718</v>
      </c>
      <c r="E14" s="48">
        <v>755</v>
      </c>
      <c r="F14" s="46">
        <v>224</v>
      </c>
      <c r="G14" s="46">
        <v>27</v>
      </c>
      <c r="H14" s="46">
        <v>97</v>
      </c>
      <c r="I14" s="46">
        <v>88</v>
      </c>
      <c r="J14" s="46">
        <v>0</v>
      </c>
      <c r="K14" s="46">
        <v>89</v>
      </c>
      <c r="L14" s="46">
        <v>12</v>
      </c>
      <c r="M14" s="46">
        <v>2</v>
      </c>
      <c r="N14" s="46">
        <v>216</v>
      </c>
      <c r="O14" s="46">
        <v>24</v>
      </c>
      <c r="P14" s="46">
        <v>14</v>
      </c>
      <c r="Q14" s="46">
        <v>0</v>
      </c>
      <c r="R14" s="46">
        <v>10</v>
      </c>
      <c r="S14" s="46">
        <v>311</v>
      </c>
      <c r="T14" s="946" t="s">
        <v>951</v>
      </c>
    </row>
    <row r="15" spans="1:20" s="160" customFormat="1" ht="17.100000000000001" customHeight="1">
      <c r="A15" s="928" t="s">
        <v>952</v>
      </c>
      <c r="B15" s="48">
        <v>1062</v>
      </c>
      <c r="C15" s="48">
        <v>357</v>
      </c>
      <c r="D15" s="48">
        <v>705</v>
      </c>
      <c r="E15" s="48">
        <v>739</v>
      </c>
      <c r="F15" s="46">
        <v>210</v>
      </c>
      <c r="G15" s="46">
        <v>24</v>
      </c>
      <c r="H15" s="46">
        <v>98</v>
      </c>
      <c r="I15" s="46">
        <v>96</v>
      </c>
      <c r="J15" s="46">
        <v>4</v>
      </c>
      <c r="K15" s="46">
        <v>86</v>
      </c>
      <c r="L15" s="46">
        <v>11</v>
      </c>
      <c r="M15" s="46">
        <v>3</v>
      </c>
      <c r="N15" s="46">
        <v>207</v>
      </c>
      <c r="O15" s="46">
        <v>34</v>
      </c>
      <c r="P15" s="46">
        <v>21</v>
      </c>
      <c r="Q15" s="46">
        <v>1</v>
      </c>
      <c r="R15" s="46">
        <v>12</v>
      </c>
      <c r="S15" s="46">
        <v>289</v>
      </c>
      <c r="T15" s="946" t="s">
        <v>952</v>
      </c>
    </row>
    <row r="16" spans="1:20" s="160" customFormat="1" ht="17.100000000000001" customHeight="1">
      <c r="A16" s="1119" t="s">
        <v>1049</v>
      </c>
      <c r="B16" s="48">
        <v>1062</v>
      </c>
      <c r="C16" s="48">
        <v>352</v>
      </c>
      <c r="D16" s="48">
        <v>710</v>
      </c>
      <c r="E16" s="48">
        <v>732</v>
      </c>
      <c r="F16" s="46">
        <v>212</v>
      </c>
      <c r="G16" s="46">
        <v>29</v>
      </c>
      <c r="H16" s="46">
        <v>93</v>
      </c>
      <c r="I16" s="46">
        <v>95</v>
      </c>
      <c r="J16" s="46">
        <v>3</v>
      </c>
      <c r="K16" s="46">
        <v>87</v>
      </c>
      <c r="L16" s="46">
        <v>21</v>
      </c>
      <c r="M16" s="46">
        <v>4</v>
      </c>
      <c r="N16" s="46">
        <v>188</v>
      </c>
      <c r="O16" s="46">
        <v>35</v>
      </c>
      <c r="P16" s="46">
        <v>22</v>
      </c>
      <c r="Q16" s="46">
        <v>2</v>
      </c>
      <c r="R16" s="46">
        <v>11</v>
      </c>
      <c r="S16" s="46">
        <v>295</v>
      </c>
      <c r="T16" s="1122" t="s">
        <v>1049</v>
      </c>
    </row>
    <row r="17" spans="1:20" s="160" customFormat="1" ht="17.100000000000001" customHeight="1">
      <c r="A17" s="1430" t="s">
        <v>1610</v>
      </c>
      <c r="B17" s="42">
        <f>SUM(B19:B41)</f>
        <v>1073</v>
      </c>
      <c r="C17" s="42">
        <f>SUM(C19:C41)</f>
        <v>380</v>
      </c>
      <c r="D17" s="42">
        <f>SUM(D19:D41)</f>
        <v>693</v>
      </c>
      <c r="E17" s="42">
        <f>SUM(E19:E41)</f>
        <v>751</v>
      </c>
      <c r="F17" s="42">
        <f t="shared" ref="F17:S17" si="0">SUM(F19:F41)</f>
        <v>215</v>
      </c>
      <c r="G17" s="42">
        <f t="shared" si="0"/>
        <v>30</v>
      </c>
      <c r="H17" s="42">
        <f t="shared" si="0"/>
        <v>108</v>
      </c>
      <c r="I17" s="42">
        <f t="shared" si="0"/>
        <v>113</v>
      </c>
      <c r="J17" s="42">
        <f t="shared" si="0"/>
        <v>0</v>
      </c>
      <c r="K17" s="42">
        <f t="shared" si="0"/>
        <v>86</v>
      </c>
      <c r="L17" s="42">
        <f t="shared" si="0"/>
        <v>22</v>
      </c>
      <c r="M17" s="42">
        <f t="shared" si="0"/>
        <v>4</v>
      </c>
      <c r="N17" s="42">
        <f t="shared" si="0"/>
        <v>173</v>
      </c>
      <c r="O17" s="42">
        <f t="shared" si="0"/>
        <v>29</v>
      </c>
      <c r="P17" s="42">
        <f t="shared" si="0"/>
        <v>18</v>
      </c>
      <c r="Q17" s="42">
        <f t="shared" si="0"/>
        <v>0</v>
      </c>
      <c r="R17" s="42">
        <f t="shared" si="0"/>
        <v>11</v>
      </c>
      <c r="S17" s="42">
        <f t="shared" si="0"/>
        <v>293</v>
      </c>
      <c r="T17" s="1136" t="s">
        <v>1609</v>
      </c>
    </row>
    <row r="18" spans="1:20" s="978" customFormat="1" ht="9" customHeight="1">
      <c r="A18" s="9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28"/>
      <c r="T18" s="650"/>
    </row>
    <row r="19" spans="1:20" s="41" customFormat="1" ht="16.5" customHeight="1">
      <c r="A19" s="948" t="s">
        <v>240</v>
      </c>
      <c r="B19" s="48">
        <f>IF(SUM(C19:D19)=SUM(E19,O19,S19),SUM(C19:D19),"ERR!!")</f>
        <v>48</v>
      </c>
      <c r="C19" s="719">
        <v>20</v>
      </c>
      <c r="D19" s="719">
        <v>28</v>
      </c>
      <c r="E19" s="48">
        <f>SUM(F19:N19)</f>
        <v>34</v>
      </c>
      <c r="F19" s="725">
        <v>14</v>
      </c>
      <c r="G19" s="725">
        <v>1</v>
      </c>
      <c r="H19" s="725">
        <v>5</v>
      </c>
      <c r="I19" s="725">
        <v>7</v>
      </c>
      <c r="J19" s="725">
        <v>0</v>
      </c>
      <c r="K19" s="722">
        <v>2</v>
      </c>
      <c r="L19" s="722">
        <v>0</v>
      </c>
      <c r="M19" s="722">
        <v>0</v>
      </c>
      <c r="N19" s="722">
        <v>5</v>
      </c>
      <c r="O19" s="49">
        <f>SUM(P19:R19)</f>
        <v>0</v>
      </c>
      <c r="P19" s="722"/>
      <c r="Q19" s="725">
        <v>0</v>
      </c>
      <c r="R19" s="725">
        <v>0</v>
      </c>
      <c r="S19" s="725">
        <v>14</v>
      </c>
      <c r="T19" s="20" t="s">
        <v>5</v>
      </c>
    </row>
    <row r="20" spans="1:20" s="41" customFormat="1" ht="16.5" customHeight="1">
      <c r="A20" s="948" t="s">
        <v>242</v>
      </c>
      <c r="B20" s="48">
        <f>IF(SUM(C20:D20)=SUM(E20,O20,S20),SUM(C20:D20),"ERR!!")</f>
        <v>57</v>
      </c>
      <c r="C20" s="719">
        <v>20</v>
      </c>
      <c r="D20" s="719">
        <v>37</v>
      </c>
      <c r="E20" s="48">
        <f t="shared" ref="E20:E41" si="1">SUM(F20:N20)</f>
        <v>40</v>
      </c>
      <c r="F20" s="722">
        <v>12</v>
      </c>
      <c r="G20" s="722">
        <v>2</v>
      </c>
      <c r="H20" s="722">
        <v>4</v>
      </c>
      <c r="I20" s="722">
        <v>9</v>
      </c>
      <c r="J20" s="725">
        <v>0</v>
      </c>
      <c r="K20" s="725">
        <v>4</v>
      </c>
      <c r="L20" s="725">
        <v>1</v>
      </c>
      <c r="M20" s="725">
        <v>1</v>
      </c>
      <c r="N20" s="725">
        <v>7</v>
      </c>
      <c r="O20" s="49">
        <f t="shared" ref="O20:O41" si="2">SUM(P20:R20)</f>
        <v>1</v>
      </c>
      <c r="P20" s="725">
        <v>1</v>
      </c>
      <c r="Q20" s="725">
        <v>0</v>
      </c>
      <c r="R20" s="725">
        <v>0</v>
      </c>
      <c r="S20" s="725">
        <v>16</v>
      </c>
      <c r="T20" s="20" t="s">
        <v>6</v>
      </c>
    </row>
    <row r="21" spans="1:20" s="41" customFormat="1" ht="16.5" customHeight="1">
      <c r="A21" s="948" t="s">
        <v>244</v>
      </c>
      <c r="B21" s="48">
        <f t="shared" ref="B21:B41" si="3">IF(SUM(C21:D21)=SUM(E21,O21,S21),SUM(C21:D21),"ERR!!")</f>
        <v>88</v>
      </c>
      <c r="C21" s="719">
        <v>31</v>
      </c>
      <c r="D21" s="719">
        <v>57</v>
      </c>
      <c r="E21" s="48">
        <f t="shared" si="1"/>
        <v>69</v>
      </c>
      <c r="F21" s="725">
        <v>15</v>
      </c>
      <c r="G21" s="725">
        <v>4</v>
      </c>
      <c r="H21" s="725">
        <v>8</v>
      </c>
      <c r="I21" s="725">
        <v>10</v>
      </c>
      <c r="J21" s="725"/>
      <c r="K21" s="725">
        <v>11</v>
      </c>
      <c r="L21" s="725">
        <v>3</v>
      </c>
      <c r="M21" s="725">
        <v>1</v>
      </c>
      <c r="N21" s="725">
        <v>17</v>
      </c>
      <c r="O21" s="49">
        <f t="shared" si="2"/>
        <v>3</v>
      </c>
      <c r="P21" s="725">
        <v>1</v>
      </c>
      <c r="Q21" s="725">
        <v>0</v>
      </c>
      <c r="R21" s="725">
        <v>2</v>
      </c>
      <c r="S21" s="725">
        <v>16</v>
      </c>
      <c r="T21" s="20" t="s">
        <v>7</v>
      </c>
    </row>
    <row r="22" spans="1:20" s="41" customFormat="1" ht="16.5" customHeight="1">
      <c r="A22" s="948" t="s">
        <v>246</v>
      </c>
      <c r="B22" s="48">
        <f t="shared" si="3"/>
        <v>68</v>
      </c>
      <c r="C22" s="719">
        <v>15</v>
      </c>
      <c r="D22" s="719">
        <v>53</v>
      </c>
      <c r="E22" s="48">
        <f t="shared" si="1"/>
        <v>44</v>
      </c>
      <c r="F22" s="725">
        <v>14</v>
      </c>
      <c r="G22" s="725">
        <v>1</v>
      </c>
      <c r="H22" s="725">
        <v>0</v>
      </c>
      <c r="I22" s="725">
        <v>10</v>
      </c>
      <c r="J22" s="725">
        <v>0</v>
      </c>
      <c r="K22" s="725">
        <v>6</v>
      </c>
      <c r="L22" s="725">
        <v>0</v>
      </c>
      <c r="M22" s="725">
        <v>0</v>
      </c>
      <c r="N22" s="725">
        <v>13</v>
      </c>
      <c r="O22" s="49">
        <f t="shared" si="2"/>
        <v>0</v>
      </c>
      <c r="P22" s="725">
        <v>0</v>
      </c>
      <c r="Q22" s="725">
        <v>0</v>
      </c>
      <c r="R22" s="725">
        <v>0</v>
      </c>
      <c r="S22" s="725">
        <v>24</v>
      </c>
      <c r="T22" s="20" t="s">
        <v>8</v>
      </c>
    </row>
    <row r="23" spans="1:20" s="41" customFormat="1" ht="16.5" customHeight="1">
      <c r="A23" s="948" t="s">
        <v>248</v>
      </c>
      <c r="B23" s="48">
        <f t="shared" si="3"/>
        <v>50</v>
      </c>
      <c r="C23" s="719">
        <v>4</v>
      </c>
      <c r="D23" s="719">
        <v>46</v>
      </c>
      <c r="E23" s="48">
        <f t="shared" si="1"/>
        <v>35</v>
      </c>
      <c r="F23" s="725">
        <v>1</v>
      </c>
      <c r="G23" s="725">
        <v>0</v>
      </c>
      <c r="H23" s="725">
        <v>0</v>
      </c>
      <c r="I23" s="725">
        <v>20</v>
      </c>
      <c r="J23" s="725">
        <v>0</v>
      </c>
      <c r="K23" s="725">
        <v>5</v>
      </c>
      <c r="L23" s="725">
        <v>1</v>
      </c>
      <c r="M23" s="725">
        <v>1</v>
      </c>
      <c r="N23" s="725">
        <v>7</v>
      </c>
      <c r="O23" s="49">
        <f t="shared" si="2"/>
        <v>2</v>
      </c>
      <c r="P23" s="725">
        <v>0</v>
      </c>
      <c r="Q23" s="725">
        <v>0</v>
      </c>
      <c r="R23" s="725">
        <v>2</v>
      </c>
      <c r="S23" s="725">
        <v>13</v>
      </c>
      <c r="T23" s="20" t="s">
        <v>9</v>
      </c>
    </row>
    <row r="24" spans="1:20" s="41" customFormat="1" ht="16.5" customHeight="1">
      <c r="A24" s="948" t="s">
        <v>250</v>
      </c>
      <c r="B24" s="48">
        <f t="shared" si="3"/>
        <v>49</v>
      </c>
      <c r="C24" s="719">
        <v>19</v>
      </c>
      <c r="D24" s="719">
        <v>30</v>
      </c>
      <c r="E24" s="48">
        <f t="shared" si="1"/>
        <v>36</v>
      </c>
      <c r="F24" s="725">
        <v>10</v>
      </c>
      <c r="G24" s="725">
        <v>2</v>
      </c>
      <c r="H24" s="725">
        <v>7</v>
      </c>
      <c r="I24" s="725">
        <v>2</v>
      </c>
      <c r="J24" s="722">
        <v>0</v>
      </c>
      <c r="K24" s="722">
        <v>3</v>
      </c>
      <c r="L24" s="722">
        <v>0</v>
      </c>
      <c r="M24" s="722">
        <v>0</v>
      </c>
      <c r="N24" s="725">
        <v>12</v>
      </c>
      <c r="O24" s="49">
        <f t="shared" si="2"/>
        <v>0</v>
      </c>
      <c r="P24" s="722">
        <v>0</v>
      </c>
      <c r="Q24" s="722">
        <v>0</v>
      </c>
      <c r="R24" s="722">
        <v>0</v>
      </c>
      <c r="S24" s="725">
        <v>13</v>
      </c>
      <c r="T24" s="20" t="s">
        <v>10</v>
      </c>
    </row>
    <row r="25" spans="1:20" s="41" customFormat="1" ht="16.5" customHeight="1">
      <c r="A25" s="948" t="s">
        <v>252</v>
      </c>
      <c r="B25" s="48">
        <f t="shared" si="3"/>
        <v>44</v>
      </c>
      <c r="C25" s="719">
        <v>19</v>
      </c>
      <c r="D25" s="719">
        <v>25</v>
      </c>
      <c r="E25" s="48">
        <f t="shared" si="1"/>
        <v>30</v>
      </c>
      <c r="F25" s="725">
        <v>11</v>
      </c>
      <c r="G25" s="725">
        <v>2</v>
      </c>
      <c r="H25" s="725">
        <v>6</v>
      </c>
      <c r="I25" s="725">
        <v>3</v>
      </c>
      <c r="J25" s="725">
        <v>0</v>
      </c>
      <c r="K25" s="725">
        <v>1</v>
      </c>
      <c r="L25" s="725">
        <v>1</v>
      </c>
      <c r="M25" s="725">
        <v>0</v>
      </c>
      <c r="N25" s="725">
        <v>6</v>
      </c>
      <c r="O25" s="49">
        <f t="shared" si="2"/>
        <v>1</v>
      </c>
      <c r="P25" s="725">
        <v>1</v>
      </c>
      <c r="Q25" s="725">
        <v>0</v>
      </c>
      <c r="R25" s="725">
        <v>0</v>
      </c>
      <c r="S25" s="725">
        <v>13</v>
      </c>
      <c r="T25" s="20" t="s">
        <v>11</v>
      </c>
    </row>
    <row r="26" spans="1:20" s="41" customFormat="1" ht="16.7" customHeight="1">
      <c r="A26" s="948" t="s">
        <v>254</v>
      </c>
      <c r="B26" s="48">
        <f t="shared" si="3"/>
        <v>98</v>
      </c>
      <c r="C26" s="719">
        <v>30</v>
      </c>
      <c r="D26" s="719">
        <v>68</v>
      </c>
      <c r="E26" s="48">
        <f t="shared" si="1"/>
        <v>73</v>
      </c>
      <c r="F26" s="725">
        <v>17</v>
      </c>
      <c r="G26" s="725">
        <v>4</v>
      </c>
      <c r="H26" s="725">
        <v>6</v>
      </c>
      <c r="I26" s="725">
        <v>7</v>
      </c>
      <c r="J26" s="725">
        <v>0</v>
      </c>
      <c r="K26" s="725">
        <v>9</v>
      </c>
      <c r="L26" s="725">
        <v>11</v>
      </c>
      <c r="M26" s="725">
        <v>0</v>
      </c>
      <c r="N26" s="725">
        <v>19</v>
      </c>
      <c r="O26" s="49">
        <f t="shared" si="2"/>
        <v>0</v>
      </c>
      <c r="P26" s="725">
        <v>0</v>
      </c>
      <c r="Q26" s="725">
        <v>0</v>
      </c>
      <c r="R26" s="725">
        <v>0</v>
      </c>
      <c r="S26" s="725">
        <v>25</v>
      </c>
      <c r="T26" s="20" t="s">
        <v>12</v>
      </c>
    </row>
    <row r="27" spans="1:20" s="41" customFormat="1" ht="16.7" customHeight="1">
      <c r="A27" s="948" t="s">
        <v>256</v>
      </c>
      <c r="B27" s="48">
        <f t="shared" si="3"/>
        <v>46</v>
      </c>
      <c r="C27" s="719">
        <v>15</v>
      </c>
      <c r="D27" s="719">
        <v>31</v>
      </c>
      <c r="E27" s="48">
        <f t="shared" si="1"/>
        <v>32</v>
      </c>
      <c r="F27" s="725">
        <v>9</v>
      </c>
      <c r="G27" s="725">
        <v>0</v>
      </c>
      <c r="H27" s="725">
        <v>6</v>
      </c>
      <c r="I27" s="725">
        <v>4</v>
      </c>
      <c r="J27" s="725">
        <v>0</v>
      </c>
      <c r="K27" s="725">
        <v>3</v>
      </c>
      <c r="L27" s="725">
        <v>2</v>
      </c>
      <c r="M27" s="725">
        <v>0</v>
      </c>
      <c r="N27" s="725">
        <v>8</v>
      </c>
      <c r="O27" s="49">
        <f t="shared" si="2"/>
        <v>1</v>
      </c>
      <c r="P27" s="725">
        <v>1</v>
      </c>
      <c r="Q27" s="725">
        <v>0</v>
      </c>
      <c r="R27" s="725">
        <v>0</v>
      </c>
      <c r="S27" s="725">
        <v>13</v>
      </c>
      <c r="T27" s="20" t="s">
        <v>13</v>
      </c>
    </row>
    <row r="28" spans="1:20" s="41" customFormat="1" ht="16.7" customHeight="1">
      <c r="A28" s="948" t="s">
        <v>258</v>
      </c>
      <c r="B28" s="48">
        <f t="shared" si="3"/>
        <v>36</v>
      </c>
      <c r="C28" s="725">
        <v>13</v>
      </c>
      <c r="D28" s="725">
        <v>23</v>
      </c>
      <c r="E28" s="48">
        <f t="shared" si="1"/>
        <v>24</v>
      </c>
      <c r="F28" s="725">
        <v>8</v>
      </c>
      <c r="G28" s="725">
        <v>1</v>
      </c>
      <c r="H28" s="725">
        <v>3</v>
      </c>
      <c r="I28" s="725">
        <v>5</v>
      </c>
      <c r="J28" s="725">
        <v>0</v>
      </c>
      <c r="K28" s="725">
        <v>2</v>
      </c>
      <c r="L28" s="725">
        <v>0</v>
      </c>
      <c r="M28" s="725">
        <v>0</v>
      </c>
      <c r="N28" s="725">
        <v>5</v>
      </c>
      <c r="O28" s="49">
        <f t="shared" si="2"/>
        <v>2</v>
      </c>
      <c r="P28" s="725">
        <v>1</v>
      </c>
      <c r="Q28" s="725">
        <v>0</v>
      </c>
      <c r="R28" s="725">
        <v>1</v>
      </c>
      <c r="S28" s="725">
        <v>10</v>
      </c>
      <c r="T28" s="20" t="s">
        <v>14</v>
      </c>
    </row>
    <row r="29" spans="1:20" s="41" customFormat="1" ht="16.7" customHeight="1">
      <c r="A29" s="948" t="s">
        <v>260</v>
      </c>
      <c r="B29" s="48">
        <f t="shared" si="3"/>
        <v>28</v>
      </c>
      <c r="C29" s="719">
        <v>14</v>
      </c>
      <c r="D29" s="719">
        <v>14</v>
      </c>
      <c r="E29" s="48">
        <f t="shared" si="1"/>
        <v>19</v>
      </c>
      <c r="F29" s="725">
        <v>7</v>
      </c>
      <c r="G29" s="725">
        <v>1</v>
      </c>
      <c r="H29" s="725">
        <v>4</v>
      </c>
      <c r="I29" s="725">
        <v>0</v>
      </c>
      <c r="J29" s="725">
        <v>0</v>
      </c>
      <c r="K29" s="725">
        <v>3</v>
      </c>
      <c r="L29" s="725">
        <v>0</v>
      </c>
      <c r="M29" s="725">
        <v>0</v>
      </c>
      <c r="N29" s="725">
        <v>4</v>
      </c>
      <c r="O29" s="49">
        <f t="shared" si="2"/>
        <v>0</v>
      </c>
      <c r="P29" s="725">
        <v>0</v>
      </c>
      <c r="Q29" s="725">
        <v>0</v>
      </c>
      <c r="R29" s="725">
        <v>0</v>
      </c>
      <c r="S29" s="725">
        <v>9</v>
      </c>
      <c r="T29" s="20" t="s">
        <v>15</v>
      </c>
    </row>
    <row r="30" spans="1:20" s="41" customFormat="1" ht="16.7" customHeight="1">
      <c r="A30" s="948" t="s">
        <v>262</v>
      </c>
      <c r="B30" s="48">
        <f t="shared" si="3"/>
        <v>77</v>
      </c>
      <c r="C30" s="719">
        <v>25</v>
      </c>
      <c r="D30" s="719">
        <v>52</v>
      </c>
      <c r="E30" s="48">
        <f t="shared" si="1"/>
        <v>55</v>
      </c>
      <c r="F30" s="725">
        <v>17</v>
      </c>
      <c r="G30" s="725">
        <v>3</v>
      </c>
      <c r="H30" s="725">
        <v>5</v>
      </c>
      <c r="I30" s="725">
        <v>4</v>
      </c>
      <c r="J30" s="725" t="s">
        <v>1394</v>
      </c>
      <c r="K30" s="725">
        <v>8</v>
      </c>
      <c r="L30" s="725">
        <v>1</v>
      </c>
      <c r="M30" s="725" t="s">
        <v>1394</v>
      </c>
      <c r="N30" s="725">
        <v>17</v>
      </c>
      <c r="O30" s="49">
        <f t="shared" si="2"/>
        <v>1</v>
      </c>
      <c r="P30" s="725">
        <v>1</v>
      </c>
      <c r="Q30" s="725" t="s">
        <v>1394</v>
      </c>
      <c r="R30" s="725" t="s">
        <v>1394</v>
      </c>
      <c r="S30" s="725">
        <v>21</v>
      </c>
      <c r="T30" s="20" t="s">
        <v>16</v>
      </c>
    </row>
    <row r="31" spans="1:20" s="41" customFormat="1" ht="16.7" customHeight="1">
      <c r="A31" s="948" t="s">
        <v>264</v>
      </c>
      <c r="B31" s="48">
        <f t="shared" si="3"/>
        <v>29</v>
      </c>
      <c r="C31" s="719">
        <v>9</v>
      </c>
      <c r="D31" s="719">
        <v>20</v>
      </c>
      <c r="E31" s="48">
        <f t="shared" si="1"/>
        <v>19</v>
      </c>
      <c r="F31" s="725">
        <v>6</v>
      </c>
      <c r="G31" s="725">
        <v>0</v>
      </c>
      <c r="H31" s="725">
        <v>2</v>
      </c>
      <c r="I31" s="725">
        <v>2</v>
      </c>
      <c r="J31" s="725">
        <v>0</v>
      </c>
      <c r="K31" s="725">
        <v>2</v>
      </c>
      <c r="L31" s="725">
        <v>0</v>
      </c>
      <c r="M31" s="725">
        <v>0</v>
      </c>
      <c r="N31" s="725">
        <v>7</v>
      </c>
      <c r="O31" s="49">
        <f t="shared" si="2"/>
        <v>2</v>
      </c>
      <c r="P31" s="725"/>
      <c r="Q31" s="725"/>
      <c r="R31" s="725">
        <v>2</v>
      </c>
      <c r="S31" s="725">
        <v>8</v>
      </c>
      <c r="T31" s="20" t="s">
        <v>17</v>
      </c>
    </row>
    <row r="32" spans="1:20" s="41" customFormat="1" ht="16.7" customHeight="1">
      <c r="A32" s="948" t="s">
        <v>266</v>
      </c>
      <c r="B32" s="48">
        <f t="shared" si="3"/>
        <v>28</v>
      </c>
      <c r="C32" s="719">
        <v>11</v>
      </c>
      <c r="D32" s="719">
        <v>17</v>
      </c>
      <c r="E32" s="48">
        <f t="shared" si="1"/>
        <v>21</v>
      </c>
      <c r="F32" s="725">
        <v>5</v>
      </c>
      <c r="G32" s="725">
        <v>1</v>
      </c>
      <c r="H32" s="725">
        <v>5</v>
      </c>
      <c r="I32" s="725">
        <v>2</v>
      </c>
      <c r="J32" s="725">
        <v>0</v>
      </c>
      <c r="K32" s="725">
        <v>4</v>
      </c>
      <c r="L32" s="725">
        <v>0</v>
      </c>
      <c r="M32" s="725">
        <v>0</v>
      </c>
      <c r="N32" s="725">
        <v>4</v>
      </c>
      <c r="O32" s="49">
        <f t="shared" si="2"/>
        <v>0</v>
      </c>
      <c r="P32" s="725">
        <v>0</v>
      </c>
      <c r="Q32" s="725">
        <v>0</v>
      </c>
      <c r="R32" s="725">
        <v>0</v>
      </c>
      <c r="S32" s="725">
        <v>7</v>
      </c>
      <c r="T32" s="20" t="s">
        <v>18</v>
      </c>
    </row>
    <row r="33" spans="1:20" s="41" customFormat="1" ht="16.7" customHeight="1">
      <c r="A33" s="948" t="s">
        <v>268</v>
      </c>
      <c r="B33" s="48">
        <f t="shared" si="3"/>
        <v>33</v>
      </c>
      <c r="C33" s="719">
        <v>12</v>
      </c>
      <c r="D33" s="719">
        <v>21</v>
      </c>
      <c r="E33" s="48">
        <f t="shared" si="1"/>
        <v>20</v>
      </c>
      <c r="F33" s="725">
        <v>8</v>
      </c>
      <c r="G33" s="725">
        <v>0</v>
      </c>
      <c r="H33" s="725">
        <v>4</v>
      </c>
      <c r="I33" s="725">
        <v>4</v>
      </c>
      <c r="J33" s="725">
        <v>0</v>
      </c>
      <c r="K33" s="725">
        <v>2</v>
      </c>
      <c r="L33" s="725">
        <v>0</v>
      </c>
      <c r="M33" s="725">
        <v>0</v>
      </c>
      <c r="N33" s="725">
        <v>2</v>
      </c>
      <c r="O33" s="49">
        <f t="shared" si="2"/>
        <v>0</v>
      </c>
      <c r="P33" s="725">
        <v>0</v>
      </c>
      <c r="Q33" s="725">
        <v>0</v>
      </c>
      <c r="R33" s="725">
        <v>0</v>
      </c>
      <c r="S33" s="725">
        <v>13</v>
      </c>
      <c r="T33" s="20" t="s">
        <v>19</v>
      </c>
    </row>
    <row r="34" spans="1:20" s="41" customFormat="1" ht="16.7" customHeight="1">
      <c r="A34" s="948" t="s">
        <v>270</v>
      </c>
      <c r="B34" s="48">
        <f t="shared" si="3"/>
        <v>38</v>
      </c>
      <c r="C34" s="719">
        <v>15</v>
      </c>
      <c r="D34" s="719">
        <v>23</v>
      </c>
      <c r="E34" s="48">
        <f t="shared" si="1"/>
        <v>27</v>
      </c>
      <c r="F34" s="725">
        <v>8</v>
      </c>
      <c r="G34" s="725">
        <v>0</v>
      </c>
      <c r="H34" s="725">
        <v>5</v>
      </c>
      <c r="I34" s="725">
        <v>5</v>
      </c>
      <c r="J34" s="725">
        <v>0</v>
      </c>
      <c r="K34" s="725">
        <v>3</v>
      </c>
      <c r="L34" s="725">
        <v>0</v>
      </c>
      <c r="M34" s="725">
        <v>0</v>
      </c>
      <c r="N34" s="725">
        <v>6</v>
      </c>
      <c r="O34" s="49">
        <f t="shared" si="2"/>
        <v>2</v>
      </c>
      <c r="P34" s="725">
        <v>1</v>
      </c>
      <c r="Q34" s="725">
        <v>0</v>
      </c>
      <c r="R34" s="725">
        <v>1</v>
      </c>
      <c r="S34" s="725">
        <v>9</v>
      </c>
      <c r="T34" s="20" t="s">
        <v>20</v>
      </c>
    </row>
    <row r="35" spans="1:20" s="41" customFormat="1" ht="16.7" customHeight="1">
      <c r="A35" s="948" t="s">
        <v>272</v>
      </c>
      <c r="B35" s="48">
        <f t="shared" si="3"/>
        <v>32</v>
      </c>
      <c r="C35" s="719">
        <v>14</v>
      </c>
      <c r="D35" s="719">
        <v>18</v>
      </c>
      <c r="E35" s="48">
        <f t="shared" si="1"/>
        <v>22</v>
      </c>
      <c r="F35" s="725">
        <v>7</v>
      </c>
      <c r="G35" s="725">
        <v>1</v>
      </c>
      <c r="H35" s="725">
        <v>6</v>
      </c>
      <c r="I35" s="725">
        <v>2</v>
      </c>
      <c r="J35" s="725">
        <v>0</v>
      </c>
      <c r="K35" s="725">
        <v>2</v>
      </c>
      <c r="L35" s="725">
        <v>0</v>
      </c>
      <c r="M35" s="725">
        <v>0</v>
      </c>
      <c r="N35" s="725">
        <v>4</v>
      </c>
      <c r="O35" s="49">
        <f t="shared" si="2"/>
        <v>0</v>
      </c>
      <c r="P35" s="725">
        <v>0</v>
      </c>
      <c r="Q35" s="725">
        <v>0</v>
      </c>
      <c r="R35" s="725">
        <v>0</v>
      </c>
      <c r="S35" s="725">
        <v>10</v>
      </c>
      <c r="T35" s="20" t="s">
        <v>773</v>
      </c>
    </row>
    <row r="36" spans="1:20" s="41" customFormat="1" ht="16.7" customHeight="1">
      <c r="A36" s="948" t="s">
        <v>274</v>
      </c>
      <c r="B36" s="48">
        <f t="shared" si="3"/>
        <v>38</v>
      </c>
      <c r="C36" s="719">
        <v>16</v>
      </c>
      <c r="D36" s="719">
        <v>22</v>
      </c>
      <c r="E36" s="48">
        <f t="shared" si="1"/>
        <v>25</v>
      </c>
      <c r="F36" s="725">
        <v>9</v>
      </c>
      <c r="G36" s="725">
        <v>2</v>
      </c>
      <c r="H36" s="725">
        <v>4</v>
      </c>
      <c r="I36" s="725">
        <v>1</v>
      </c>
      <c r="J36" s="725">
        <v>0</v>
      </c>
      <c r="K36" s="725">
        <v>4</v>
      </c>
      <c r="L36" s="725">
        <v>1</v>
      </c>
      <c r="M36" s="725">
        <v>0</v>
      </c>
      <c r="N36" s="725">
        <v>4</v>
      </c>
      <c r="O36" s="49">
        <f t="shared" si="2"/>
        <v>1</v>
      </c>
      <c r="P36" s="725">
        <v>1</v>
      </c>
      <c r="Q36" s="725">
        <v>0</v>
      </c>
      <c r="R36" s="725">
        <v>0</v>
      </c>
      <c r="S36" s="725">
        <v>12</v>
      </c>
      <c r="T36" s="20" t="s">
        <v>22</v>
      </c>
    </row>
    <row r="37" spans="1:20" s="41" customFormat="1" ht="16.7" customHeight="1">
      <c r="A37" s="948" t="s">
        <v>276</v>
      </c>
      <c r="B37" s="48">
        <f t="shared" si="3"/>
        <v>31</v>
      </c>
      <c r="C37" s="719">
        <v>12</v>
      </c>
      <c r="D37" s="719">
        <v>19</v>
      </c>
      <c r="E37" s="48">
        <f t="shared" si="1"/>
        <v>23</v>
      </c>
      <c r="F37" s="725">
        <v>7</v>
      </c>
      <c r="G37" s="725">
        <v>0</v>
      </c>
      <c r="H37" s="725">
        <v>5</v>
      </c>
      <c r="I37" s="725">
        <v>2</v>
      </c>
      <c r="J37" s="725">
        <v>0</v>
      </c>
      <c r="K37" s="725">
        <v>3</v>
      </c>
      <c r="L37" s="725">
        <v>0</v>
      </c>
      <c r="M37" s="725">
        <v>0</v>
      </c>
      <c r="N37" s="725">
        <v>6</v>
      </c>
      <c r="O37" s="49">
        <f t="shared" si="2"/>
        <v>0</v>
      </c>
      <c r="P37" s="725">
        <v>0</v>
      </c>
      <c r="Q37" s="725">
        <v>0</v>
      </c>
      <c r="R37" s="725">
        <v>0</v>
      </c>
      <c r="S37" s="725">
        <v>8</v>
      </c>
      <c r="T37" s="20" t="s">
        <v>23</v>
      </c>
    </row>
    <row r="38" spans="1:20" s="41" customFormat="1" ht="16.7" customHeight="1">
      <c r="A38" s="948" t="s">
        <v>278</v>
      </c>
      <c r="B38" s="48">
        <f t="shared" si="3"/>
        <v>49</v>
      </c>
      <c r="C38" s="722">
        <v>19</v>
      </c>
      <c r="D38" s="722">
        <v>30</v>
      </c>
      <c r="E38" s="48">
        <f t="shared" si="1"/>
        <v>35</v>
      </c>
      <c r="F38" s="725">
        <v>10</v>
      </c>
      <c r="G38" s="725">
        <v>2</v>
      </c>
      <c r="H38" s="725">
        <v>6</v>
      </c>
      <c r="I38" s="725">
        <v>3</v>
      </c>
      <c r="J38" s="725">
        <v>0</v>
      </c>
      <c r="K38" s="725">
        <v>3</v>
      </c>
      <c r="L38" s="725">
        <v>0</v>
      </c>
      <c r="M38" s="725">
        <v>0</v>
      </c>
      <c r="N38" s="725">
        <v>11</v>
      </c>
      <c r="O38" s="49">
        <f t="shared" si="2"/>
        <v>1</v>
      </c>
      <c r="P38" s="725">
        <v>0</v>
      </c>
      <c r="Q38" s="725">
        <v>0</v>
      </c>
      <c r="R38" s="725">
        <v>1</v>
      </c>
      <c r="S38" s="725">
        <v>13</v>
      </c>
      <c r="T38" s="20" t="s">
        <v>24</v>
      </c>
    </row>
    <row r="39" spans="1:20" s="41" customFormat="1" ht="16.7" customHeight="1">
      <c r="A39" s="948" t="s">
        <v>280</v>
      </c>
      <c r="B39" s="48">
        <f t="shared" si="3"/>
        <v>45</v>
      </c>
      <c r="C39" s="722">
        <v>19</v>
      </c>
      <c r="D39" s="722">
        <v>26</v>
      </c>
      <c r="E39" s="48">
        <f t="shared" si="1"/>
        <v>27</v>
      </c>
      <c r="F39" s="725">
        <v>9</v>
      </c>
      <c r="G39" s="725">
        <v>2</v>
      </c>
      <c r="H39" s="725">
        <v>6</v>
      </c>
      <c r="I39" s="725">
        <v>5</v>
      </c>
      <c r="J39" s="725">
        <v>0</v>
      </c>
      <c r="K39" s="725">
        <v>3</v>
      </c>
      <c r="L39" s="725">
        <v>0</v>
      </c>
      <c r="M39" s="725">
        <v>0</v>
      </c>
      <c r="N39" s="725">
        <v>2</v>
      </c>
      <c r="O39" s="49">
        <f t="shared" si="2"/>
        <v>11</v>
      </c>
      <c r="P39" s="725">
        <v>10</v>
      </c>
      <c r="Q39" s="725">
        <v>0</v>
      </c>
      <c r="R39" s="725">
        <v>1</v>
      </c>
      <c r="S39" s="725">
        <v>7</v>
      </c>
      <c r="T39" s="20" t="s">
        <v>25</v>
      </c>
    </row>
    <row r="40" spans="1:20" s="41" customFormat="1" ht="16.7" customHeight="1">
      <c r="A40" s="948" t="s">
        <v>282</v>
      </c>
      <c r="B40" s="48">
        <f t="shared" si="3"/>
        <v>50</v>
      </c>
      <c r="C40" s="722">
        <v>23</v>
      </c>
      <c r="D40" s="722">
        <v>27</v>
      </c>
      <c r="E40" s="48">
        <f t="shared" si="1"/>
        <v>33</v>
      </c>
      <c r="F40" s="725">
        <v>9</v>
      </c>
      <c r="G40" s="725">
        <v>1</v>
      </c>
      <c r="H40" s="725">
        <v>9</v>
      </c>
      <c r="I40" s="725">
        <v>4</v>
      </c>
      <c r="J40" s="725">
        <v>0</v>
      </c>
      <c r="K40" s="725">
        <v>3</v>
      </c>
      <c r="L40" s="725">
        <v>1</v>
      </c>
      <c r="M40" s="725">
        <v>1</v>
      </c>
      <c r="N40" s="725">
        <v>5</v>
      </c>
      <c r="O40" s="49">
        <f t="shared" si="2"/>
        <v>1</v>
      </c>
      <c r="P40" s="725">
        <v>0</v>
      </c>
      <c r="Q40" s="725">
        <v>0</v>
      </c>
      <c r="R40" s="725">
        <v>1</v>
      </c>
      <c r="S40" s="725">
        <v>16</v>
      </c>
      <c r="T40" s="20" t="s">
        <v>26</v>
      </c>
    </row>
    <row r="41" spans="1:20" s="41" customFormat="1" ht="16.7" customHeight="1" thickBot="1">
      <c r="A41" s="166" t="s">
        <v>284</v>
      </c>
      <c r="B41" s="48">
        <f t="shared" si="3"/>
        <v>11</v>
      </c>
      <c r="C41" s="723">
        <v>5</v>
      </c>
      <c r="D41" s="723">
        <v>6</v>
      </c>
      <c r="E41" s="48">
        <f t="shared" si="1"/>
        <v>8</v>
      </c>
      <c r="F41" s="741">
        <v>2</v>
      </c>
      <c r="G41" s="741">
        <v>0</v>
      </c>
      <c r="H41" s="741">
        <v>2</v>
      </c>
      <c r="I41" s="741">
        <v>2</v>
      </c>
      <c r="J41" s="741">
        <v>0</v>
      </c>
      <c r="K41" s="725">
        <v>0</v>
      </c>
      <c r="L41" s="725">
        <v>0</v>
      </c>
      <c r="M41" s="725">
        <v>0</v>
      </c>
      <c r="N41" s="725">
        <v>2</v>
      </c>
      <c r="O41" s="49">
        <f t="shared" si="2"/>
        <v>0</v>
      </c>
      <c r="P41" s="725">
        <v>0</v>
      </c>
      <c r="Q41" s="725">
        <v>0</v>
      </c>
      <c r="R41" s="725">
        <v>0</v>
      </c>
      <c r="S41" s="725">
        <v>3</v>
      </c>
      <c r="T41" s="20" t="s">
        <v>27</v>
      </c>
    </row>
    <row r="42" spans="1:20" s="84" customFormat="1" ht="11.1" customHeight="1">
      <c r="A42" s="80" t="s">
        <v>373</v>
      </c>
      <c r="B42" s="578"/>
      <c r="C42" s="578"/>
      <c r="D42" s="578"/>
      <c r="E42" s="578"/>
      <c r="F42" s="578"/>
      <c r="G42" s="578"/>
      <c r="H42" s="578"/>
      <c r="I42" s="578"/>
      <c r="J42" s="578"/>
      <c r="K42" s="578"/>
      <c r="L42" s="578"/>
      <c r="M42" s="578"/>
      <c r="N42" s="578"/>
      <c r="O42" s="578"/>
      <c r="P42" s="578"/>
      <c r="Q42" s="578"/>
      <c r="R42" s="578"/>
      <c r="S42" s="578"/>
      <c r="T42" s="78" t="s">
        <v>1011</v>
      </c>
    </row>
    <row r="43" spans="1:20" s="84" customFormat="1" ht="11.1" customHeight="1">
      <c r="A43" s="80" t="s">
        <v>404</v>
      </c>
      <c r="T43" s="81" t="s">
        <v>1214</v>
      </c>
    </row>
    <row r="44" spans="1:20" s="989" customFormat="1" ht="10.5">
      <c r="B44" s="583"/>
      <c r="C44" s="583"/>
      <c r="D44" s="583"/>
      <c r="E44" s="583"/>
      <c r="F44" s="583"/>
      <c r="G44" s="583"/>
      <c r="H44" s="583"/>
      <c r="I44" s="583"/>
      <c r="J44" s="583"/>
      <c r="K44" s="583"/>
      <c r="N44" s="583"/>
      <c r="T44" s="583"/>
    </row>
    <row r="45" spans="1:20" s="978" customFormat="1" ht="11.25">
      <c r="B45" s="56"/>
      <c r="C45" s="56"/>
      <c r="D45" s="56"/>
      <c r="E45" s="56"/>
      <c r="F45" s="56"/>
      <c r="G45" s="56"/>
      <c r="H45" s="56"/>
      <c r="I45" s="56"/>
      <c r="J45" s="56"/>
      <c r="K45" s="56"/>
      <c r="N45" s="56"/>
      <c r="T45" s="56"/>
    </row>
    <row r="46" spans="1:20" s="978" customFormat="1" ht="11.25">
      <c r="B46" s="56"/>
      <c r="C46" s="56"/>
      <c r="D46" s="56"/>
      <c r="E46" s="56"/>
      <c r="F46" s="56"/>
      <c r="G46" s="56"/>
      <c r="H46" s="56"/>
      <c r="I46" s="56"/>
      <c r="J46" s="56"/>
      <c r="K46" s="56"/>
      <c r="N46" s="56"/>
      <c r="T46" s="56"/>
    </row>
    <row r="47" spans="1:20" s="978" customFormat="1" ht="11.25">
      <c r="B47" s="56"/>
      <c r="C47" s="56"/>
      <c r="D47" s="56"/>
      <c r="E47" s="56"/>
      <c r="F47" s="56"/>
      <c r="G47" s="56"/>
      <c r="H47" s="56"/>
      <c r="I47" s="56"/>
      <c r="J47" s="56"/>
      <c r="K47" s="56"/>
      <c r="N47" s="56"/>
      <c r="T47" s="56"/>
    </row>
    <row r="48" spans="1:20" s="978" customFormat="1" ht="11.25">
      <c r="B48" s="56"/>
      <c r="C48" s="56"/>
      <c r="D48" s="56"/>
      <c r="E48" s="56"/>
      <c r="F48" s="56"/>
      <c r="G48" s="56"/>
      <c r="H48" s="56"/>
      <c r="I48" s="56"/>
      <c r="J48" s="56"/>
      <c r="K48" s="56"/>
      <c r="N48" s="56"/>
      <c r="T48" s="56"/>
    </row>
    <row r="49" spans="2:20" s="978" customFormat="1" ht="11.25">
      <c r="B49" s="56"/>
      <c r="C49" s="56"/>
      <c r="D49" s="56"/>
      <c r="E49" s="56"/>
      <c r="F49" s="56"/>
      <c r="G49" s="56"/>
      <c r="H49" s="56"/>
      <c r="I49" s="56"/>
      <c r="J49" s="56"/>
      <c r="K49" s="56"/>
      <c r="N49" s="56"/>
      <c r="T49" s="56"/>
    </row>
    <row r="50" spans="2:20" s="978" customFormat="1" ht="11.25">
      <c r="B50" s="56"/>
      <c r="C50" s="56"/>
      <c r="D50" s="56"/>
      <c r="E50" s="56"/>
      <c r="F50" s="56"/>
      <c r="G50" s="56"/>
      <c r="H50" s="56"/>
      <c r="I50" s="56"/>
      <c r="J50" s="56"/>
      <c r="K50" s="56"/>
      <c r="N50" s="56"/>
      <c r="T50" s="56"/>
    </row>
    <row r="51" spans="2:20" s="978" customFormat="1" ht="11.25">
      <c r="B51" s="56"/>
      <c r="C51" s="56"/>
      <c r="D51" s="56"/>
      <c r="E51" s="56"/>
      <c r="F51" s="56"/>
      <c r="G51" s="56"/>
      <c r="H51" s="56"/>
      <c r="I51" s="56"/>
      <c r="J51" s="56"/>
      <c r="K51" s="56"/>
      <c r="N51" s="56"/>
      <c r="T51" s="56"/>
    </row>
    <row r="52" spans="2:20" s="978" customFormat="1" ht="11.25">
      <c r="B52" s="56"/>
      <c r="C52" s="56"/>
      <c r="D52" s="56"/>
      <c r="E52" s="56"/>
      <c r="F52" s="56"/>
      <c r="G52" s="56"/>
      <c r="H52" s="56"/>
      <c r="I52" s="56"/>
      <c r="J52" s="56"/>
      <c r="K52" s="56"/>
      <c r="N52" s="56"/>
      <c r="T52" s="56"/>
    </row>
    <row r="53" spans="2:20" s="978" customFormat="1" ht="11.25">
      <c r="B53" s="56"/>
      <c r="C53" s="56"/>
      <c r="D53" s="56"/>
      <c r="E53" s="56"/>
      <c r="F53" s="56"/>
      <c r="G53" s="56"/>
      <c r="H53" s="56"/>
      <c r="I53" s="56"/>
      <c r="J53" s="56"/>
      <c r="K53" s="56"/>
      <c r="N53" s="56"/>
      <c r="T53" s="56"/>
    </row>
    <row r="54" spans="2:20" s="978" customFormat="1" ht="11.25">
      <c r="B54" s="56"/>
      <c r="C54" s="56"/>
      <c r="D54" s="56"/>
      <c r="E54" s="56"/>
      <c r="F54" s="56"/>
      <c r="G54" s="56"/>
      <c r="H54" s="56"/>
      <c r="I54" s="56"/>
      <c r="J54" s="56"/>
      <c r="K54" s="56"/>
      <c r="N54" s="56"/>
      <c r="T54" s="56"/>
    </row>
    <row r="55" spans="2:20" s="978" customFormat="1" ht="11.25">
      <c r="B55" s="56"/>
      <c r="C55" s="56"/>
      <c r="D55" s="56"/>
      <c r="E55" s="56"/>
      <c r="F55" s="56"/>
      <c r="G55" s="56"/>
      <c r="H55" s="56"/>
      <c r="I55" s="56"/>
      <c r="J55" s="56"/>
      <c r="K55" s="56"/>
      <c r="N55" s="56"/>
      <c r="T55" s="56"/>
    </row>
    <row r="56" spans="2:20" s="978" customFormat="1" ht="11.25">
      <c r="B56" s="56"/>
      <c r="C56" s="56"/>
      <c r="D56" s="56"/>
      <c r="E56" s="56"/>
      <c r="F56" s="56"/>
      <c r="G56" s="56"/>
      <c r="H56" s="56"/>
      <c r="I56" s="56"/>
      <c r="J56" s="56"/>
      <c r="K56" s="56"/>
      <c r="N56" s="56"/>
      <c r="T56" s="56"/>
    </row>
    <row r="57" spans="2:20" s="978" customFormat="1" ht="11.25">
      <c r="B57" s="56"/>
      <c r="C57" s="56"/>
      <c r="D57" s="56"/>
      <c r="E57" s="56"/>
      <c r="F57" s="56"/>
      <c r="G57" s="56"/>
      <c r="H57" s="56"/>
      <c r="I57" s="56"/>
      <c r="J57" s="56"/>
      <c r="K57" s="56"/>
      <c r="N57" s="56"/>
      <c r="T57" s="56"/>
    </row>
    <row r="58" spans="2:20" s="978" customFormat="1" ht="11.25">
      <c r="B58" s="56"/>
      <c r="C58" s="56"/>
      <c r="D58" s="56"/>
      <c r="E58" s="56"/>
      <c r="F58" s="56"/>
      <c r="G58" s="56"/>
      <c r="H58" s="56"/>
      <c r="I58" s="56"/>
      <c r="J58" s="56"/>
      <c r="K58" s="56"/>
      <c r="N58" s="56"/>
      <c r="T58" s="56"/>
    </row>
    <row r="59" spans="2:20" s="978" customFormat="1" ht="11.25">
      <c r="B59" s="56"/>
      <c r="C59" s="56"/>
      <c r="D59" s="56"/>
      <c r="E59" s="56"/>
      <c r="F59" s="56"/>
      <c r="G59" s="56"/>
      <c r="H59" s="56"/>
      <c r="I59" s="56"/>
      <c r="J59" s="56"/>
      <c r="K59" s="56"/>
      <c r="N59" s="56"/>
      <c r="T59" s="56"/>
    </row>
    <row r="60" spans="2:20" s="978" customFormat="1" ht="11.25">
      <c r="B60" s="56"/>
      <c r="C60" s="56"/>
      <c r="D60" s="56"/>
      <c r="E60" s="56"/>
      <c r="F60" s="56"/>
      <c r="G60" s="56"/>
      <c r="H60" s="56"/>
      <c r="I60" s="56"/>
      <c r="J60" s="56"/>
      <c r="K60" s="56"/>
      <c r="N60" s="56"/>
      <c r="T60" s="56"/>
    </row>
    <row r="61" spans="2:20" s="978" customFormat="1" ht="11.25">
      <c r="B61" s="56"/>
      <c r="C61" s="56"/>
      <c r="D61" s="56"/>
      <c r="E61" s="56"/>
      <c r="F61" s="56"/>
      <c r="G61" s="56"/>
      <c r="H61" s="56"/>
      <c r="I61" s="56"/>
      <c r="J61" s="56"/>
      <c r="K61" s="56"/>
      <c r="N61" s="56"/>
      <c r="T61" s="56"/>
    </row>
    <row r="62" spans="2:20" s="978" customFormat="1" ht="11.25">
      <c r="B62" s="56"/>
      <c r="C62" s="56"/>
      <c r="D62" s="56"/>
      <c r="E62" s="56"/>
      <c r="F62" s="56"/>
      <c r="G62" s="56"/>
      <c r="H62" s="56"/>
      <c r="I62" s="56"/>
      <c r="J62" s="56"/>
      <c r="K62" s="56"/>
      <c r="N62" s="56"/>
      <c r="T62" s="56"/>
    </row>
    <row r="63" spans="2:20" s="978" customFormat="1" ht="11.25">
      <c r="B63" s="56"/>
      <c r="C63" s="56"/>
      <c r="D63" s="56"/>
      <c r="E63" s="56"/>
      <c r="F63" s="56"/>
      <c r="G63" s="56"/>
      <c r="H63" s="56"/>
      <c r="I63" s="56"/>
      <c r="J63" s="56"/>
      <c r="K63" s="56"/>
      <c r="N63" s="56"/>
      <c r="T63" s="56"/>
    </row>
    <row r="64" spans="2:20" s="978" customFormat="1" ht="11.25">
      <c r="B64" s="56"/>
      <c r="C64" s="56"/>
      <c r="D64" s="56"/>
      <c r="E64" s="56"/>
      <c r="F64" s="56"/>
      <c r="G64" s="56"/>
      <c r="H64" s="56"/>
      <c r="I64" s="56"/>
      <c r="J64" s="56"/>
      <c r="K64" s="56"/>
      <c r="N64" s="56"/>
      <c r="T64" s="56"/>
    </row>
    <row r="65" spans="2:20" s="978" customFormat="1" ht="11.25">
      <c r="B65" s="56"/>
      <c r="C65" s="56"/>
      <c r="D65" s="56"/>
      <c r="E65" s="56"/>
      <c r="F65" s="56"/>
      <c r="G65" s="56"/>
      <c r="H65" s="56"/>
      <c r="I65" s="56"/>
      <c r="J65" s="56"/>
      <c r="K65" s="56"/>
      <c r="N65" s="56"/>
      <c r="T65" s="56"/>
    </row>
    <row r="66" spans="2:20" s="978" customFormat="1" ht="11.25">
      <c r="B66" s="56"/>
      <c r="C66" s="56"/>
      <c r="D66" s="56"/>
      <c r="E66" s="56"/>
      <c r="F66" s="56"/>
      <c r="G66" s="56"/>
      <c r="H66" s="56"/>
      <c r="I66" s="56"/>
      <c r="J66" s="56"/>
      <c r="K66" s="56"/>
      <c r="N66" s="56"/>
      <c r="T66" s="56"/>
    </row>
    <row r="67" spans="2:20" s="978" customFormat="1" ht="11.25">
      <c r="B67" s="56"/>
      <c r="C67" s="56"/>
      <c r="D67" s="56"/>
      <c r="E67" s="56"/>
      <c r="F67" s="56"/>
      <c r="G67" s="56"/>
      <c r="H67" s="56"/>
      <c r="I67" s="56"/>
      <c r="J67" s="56"/>
      <c r="K67" s="56"/>
      <c r="N67" s="56"/>
      <c r="T67" s="56"/>
    </row>
    <row r="68" spans="2:20" s="978" customFormat="1" ht="11.25">
      <c r="B68" s="56"/>
      <c r="C68" s="56"/>
      <c r="D68" s="56"/>
      <c r="E68" s="56"/>
      <c r="F68" s="56"/>
      <c r="G68" s="56"/>
      <c r="H68" s="56"/>
      <c r="I68" s="56"/>
      <c r="J68" s="56"/>
      <c r="K68" s="56"/>
      <c r="N68" s="56"/>
      <c r="T68" s="56"/>
    </row>
    <row r="69" spans="2:20" s="978" customFormat="1" ht="11.25">
      <c r="B69" s="56"/>
      <c r="C69" s="56"/>
      <c r="D69" s="56"/>
      <c r="E69" s="56"/>
      <c r="F69" s="56"/>
      <c r="G69" s="56"/>
      <c r="H69" s="56"/>
      <c r="I69" s="56"/>
      <c r="J69" s="56"/>
      <c r="K69" s="56"/>
      <c r="N69" s="56"/>
      <c r="T69" s="56"/>
    </row>
    <row r="70" spans="2:20" s="978" customFormat="1" ht="11.25">
      <c r="B70" s="56"/>
      <c r="C70" s="56"/>
      <c r="D70" s="56"/>
      <c r="E70" s="56"/>
      <c r="F70" s="56"/>
      <c r="G70" s="56"/>
      <c r="H70" s="56"/>
      <c r="I70" s="56"/>
      <c r="J70" s="56"/>
      <c r="K70" s="56"/>
      <c r="N70" s="56"/>
      <c r="T70" s="56"/>
    </row>
    <row r="71" spans="2:20" s="978" customFormat="1" ht="11.25">
      <c r="B71" s="56"/>
      <c r="C71" s="56"/>
      <c r="D71" s="56"/>
      <c r="E71" s="56"/>
      <c r="F71" s="56"/>
      <c r="G71" s="56"/>
      <c r="H71" s="56"/>
      <c r="I71" s="56"/>
      <c r="J71" s="56"/>
      <c r="K71" s="56"/>
      <c r="N71" s="56"/>
      <c r="T71" s="56"/>
    </row>
    <row r="72" spans="2:20" s="978" customFormat="1" ht="11.25">
      <c r="B72" s="56"/>
      <c r="C72" s="56"/>
      <c r="D72" s="56"/>
      <c r="E72" s="56"/>
      <c r="F72" s="56"/>
      <c r="G72" s="56"/>
      <c r="H72" s="56"/>
      <c r="I72" s="56"/>
      <c r="J72" s="56"/>
      <c r="K72" s="56"/>
      <c r="N72" s="56"/>
      <c r="T72" s="56"/>
    </row>
    <row r="73" spans="2:20" s="978" customFormat="1" ht="11.25">
      <c r="B73" s="56"/>
      <c r="C73" s="56"/>
      <c r="D73" s="56"/>
      <c r="E73" s="56"/>
      <c r="F73" s="56"/>
      <c r="G73" s="56"/>
      <c r="H73" s="56"/>
      <c r="I73" s="56"/>
      <c r="J73" s="56"/>
      <c r="K73" s="56"/>
      <c r="N73" s="56"/>
      <c r="T73" s="56"/>
    </row>
    <row r="74" spans="2:20" s="978" customFormat="1" ht="11.25">
      <c r="B74" s="56"/>
      <c r="C74" s="56"/>
      <c r="D74" s="56"/>
      <c r="E74" s="56"/>
      <c r="F74" s="56"/>
      <c r="G74" s="56"/>
      <c r="H74" s="56"/>
      <c r="I74" s="56"/>
      <c r="J74" s="56"/>
      <c r="K74" s="56"/>
      <c r="N74" s="56"/>
      <c r="T74" s="56"/>
    </row>
    <row r="75" spans="2:20" s="978" customFormat="1" ht="11.25">
      <c r="B75" s="56"/>
      <c r="C75" s="56"/>
      <c r="D75" s="56"/>
      <c r="E75" s="56"/>
      <c r="F75" s="56"/>
      <c r="G75" s="56"/>
      <c r="H75" s="56"/>
      <c r="I75" s="56"/>
      <c r="J75" s="56"/>
      <c r="K75" s="56"/>
      <c r="N75" s="56"/>
      <c r="T75" s="56"/>
    </row>
    <row r="76" spans="2:20" s="978" customFormat="1" ht="11.25">
      <c r="B76" s="56"/>
      <c r="C76" s="56"/>
      <c r="D76" s="56"/>
      <c r="E76" s="56"/>
      <c r="F76" s="56"/>
      <c r="G76" s="56"/>
      <c r="H76" s="56"/>
      <c r="I76" s="56"/>
      <c r="J76" s="56"/>
      <c r="K76" s="56"/>
      <c r="N76" s="56"/>
      <c r="T76" s="56"/>
    </row>
    <row r="77" spans="2:20" s="978" customFormat="1" ht="11.25">
      <c r="B77" s="56"/>
      <c r="C77" s="56"/>
      <c r="D77" s="56"/>
      <c r="E77" s="56"/>
      <c r="F77" s="56"/>
      <c r="G77" s="56"/>
      <c r="H77" s="56"/>
      <c r="I77" s="56"/>
      <c r="J77" s="56"/>
      <c r="K77" s="56"/>
      <c r="N77" s="56"/>
      <c r="T77" s="56"/>
    </row>
    <row r="78" spans="2:20" s="978" customFormat="1" ht="11.25">
      <c r="B78" s="56"/>
      <c r="C78" s="56"/>
      <c r="D78" s="56"/>
      <c r="E78" s="56"/>
      <c r="F78" s="56"/>
      <c r="G78" s="56"/>
      <c r="H78" s="56"/>
      <c r="I78" s="56"/>
      <c r="J78" s="56"/>
      <c r="K78" s="56"/>
      <c r="N78" s="56"/>
      <c r="T78" s="56"/>
    </row>
    <row r="79" spans="2:20" s="978" customFormat="1" ht="11.25">
      <c r="B79" s="56"/>
      <c r="C79" s="56"/>
      <c r="D79" s="56"/>
      <c r="E79" s="56"/>
      <c r="F79" s="56"/>
      <c r="G79" s="56"/>
      <c r="H79" s="56"/>
      <c r="I79" s="56"/>
      <c r="J79" s="56"/>
      <c r="K79" s="56"/>
      <c r="N79" s="56"/>
      <c r="T79" s="56"/>
    </row>
    <row r="80" spans="2:20" s="978" customFormat="1" ht="11.25">
      <c r="B80" s="56"/>
      <c r="C80" s="56"/>
      <c r="D80" s="56"/>
      <c r="E80" s="56"/>
      <c r="F80" s="56"/>
      <c r="G80" s="56"/>
      <c r="H80" s="56"/>
      <c r="I80" s="56"/>
      <c r="J80" s="56"/>
      <c r="K80" s="56"/>
      <c r="N80" s="56"/>
      <c r="T80" s="56"/>
    </row>
    <row r="81" spans="2:20" s="978" customFormat="1" ht="11.25">
      <c r="B81" s="56"/>
      <c r="C81" s="56"/>
      <c r="D81" s="56"/>
      <c r="E81" s="56"/>
      <c r="F81" s="56"/>
      <c r="G81" s="56"/>
      <c r="H81" s="56"/>
      <c r="I81" s="56"/>
      <c r="J81" s="56"/>
      <c r="K81" s="56"/>
      <c r="N81" s="56"/>
      <c r="T81" s="56"/>
    </row>
    <row r="82" spans="2:20" s="978" customFormat="1" ht="11.25">
      <c r="B82" s="56"/>
      <c r="C82" s="56"/>
      <c r="D82" s="56"/>
      <c r="E82" s="56"/>
      <c r="F82" s="56"/>
      <c r="G82" s="56"/>
      <c r="H82" s="56"/>
      <c r="I82" s="56"/>
      <c r="J82" s="56"/>
      <c r="K82" s="56"/>
      <c r="N82" s="56"/>
      <c r="T82" s="56"/>
    </row>
    <row r="83" spans="2:20" s="978" customFormat="1" ht="11.25">
      <c r="B83" s="56"/>
      <c r="C83" s="56"/>
      <c r="D83" s="56"/>
      <c r="E83" s="56"/>
      <c r="F83" s="56"/>
      <c r="G83" s="56"/>
      <c r="H83" s="56"/>
      <c r="I83" s="56"/>
      <c r="J83" s="56"/>
      <c r="K83" s="56"/>
      <c r="N83" s="56"/>
      <c r="T83" s="56"/>
    </row>
    <row r="84" spans="2:20" s="978" customFormat="1" ht="11.25">
      <c r="B84" s="56"/>
      <c r="C84" s="56"/>
      <c r="D84" s="56"/>
      <c r="E84" s="56"/>
      <c r="F84" s="56"/>
      <c r="G84" s="56"/>
      <c r="H84" s="56"/>
      <c r="I84" s="56"/>
      <c r="J84" s="56"/>
      <c r="K84" s="56"/>
      <c r="N84" s="56"/>
      <c r="T84" s="56"/>
    </row>
    <row r="85" spans="2:20" s="978" customFormat="1" ht="11.25">
      <c r="B85" s="56"/>
      <c r="C85" s="56"/>
      <c r="D85" s="56"/>
      <c r="E85" s="56"/>
      <c r="F85" s="56"/>
      <c r="G85" s="56"/>
      <c r="H85" s="56"/>
      <c r="I85" s="56"/>
      <c r="J85" s="56"/>
      <c r="K85" s="56"/>
      <c r="N85" s="56"/>
      <c r="T85" s="56"/>
    </row>
    <row r="86" spans="2:20" s="978" customFormat="1" ht="11.25">
      <c r="B86" s="56"/>
      <c r="C86" s="56"/>
      <c r="D86" s="56"/>
      <c r="E86" s="56"/>
      <c r="F86" s="56"/>
      <c r="G86" s="56"/>
      <c r="H86" s="56"/>
      <c r="I86" s="56"/>
      <c r="J86" s="56"/>
      <c r="K86" s="56"/>
      <c r="N86" s="56"/>
      <c r="T86" s="56"/>
    </row>
    <row r="87" spans="2:20" s="978" customFormat="1" ht="11.25">
      <c r="B87" s="56"/>
      <c r="C87" s="56"/>
      <c r="D87" s="56"/>
      <c r="E87" s="56"/>
      <c r="F87" s="56"/>
      <c r="G87" s="56"/>
      <c r="H87" s="56"/>
      <c r="I87" s="56"/>
      <c r="J87" s="56"/>
      <c r="K87" s="56"/>
      <c r="N87" s="56"/>
      <c r="T87" s="56"/>
    </row>
    <row r="88" spans="2:20" s="978" customFormat="1" ht="11.25">
      <c r="B88" s="56"/>
      <c r="C88" s="56"/>
      <c r="D88" s="56"/>
      <c r="E88" s="56"/>
      <c r="F88" s="56"/>
      <c r="G88" s="56"/>
      <c r="H88" s="56"/>
      <c r="I88" s="56"/>
      <c r="J88" s="56"/>
      <c r="K88" s="56"/>
      <c r="N88" s="56"/>
      <c r="T88" s="56"/>
    </row>
    <row r="89" spans="2:20" s="978" customFormat="1" ht="11.25">
      <c r="B89" s="56"/>
      <c r="C89" s="56"/>
      <c r="D89" s="56"/>
      <c r="E89" s="56"/>
      <c r="F89" s="56"/>
      <c r="G89" s="56"/>
      <c r="H89" s="56"/>
      <c r="I89" s="56"/>
      <c r="J89" s="56"/>
      <c r="K89" s="56"/>
      <c r="N89" s="56"/>
      <c r="T89" s="56"/>
    </row>
    <row r="90" spans="2:20" s="978" customFormat="1" ht="11.25">
      <c r="B90" s="56"/>
      <c r="C90" s="56"/>
      <c r="D90" s="56"/>
      <c r="E90" s="56"/>
      <c r="F90" s="56"/>
      <c r="G90" s="56"/>
      <c r="H90" s="56"/>
      <c r="I90" s="56"/>
      <c r="J90" s="56"/>
      <c r="K90" s="56"/>
      <c r="N90" s="56"/>
      <c r="T90" s="56"/>
    </row>
    <row r="91" spans="2:20" s="978" customFormat="1" ht="11.25">
      <c r="B91" s="56"/>
      <c r="C91" s="56"/>
      <c r="D91" s="56"/>
      <c r="E91" s="56"/>
      <c r="F91" s="56"/>
      <c r="G91" s="56"/>
      <c r="H91" s="56"/>
      <c r="I91" s="56"/>
      <c r="J91" s="56"/>
      <c r="K91" s="56"/>
      <c r="N91" s="56"/>
      <c r="T91" s="56"/>
    </row>
    <row r="92" spans="2:20" s="978" customFormat="1" ht="11.25">
      <c r="B92" s="56"/>
      <c r="C92" s="56"/>
      <c r="D92" s="56"/>
      <c r="E92" s="56"/>
      <c r="F92" s="56"/>
      <c r="G92" s="56"/>
      <c r="H92" s="56"/>
      <c r="I92" s="56"/>
      <c r="J92" s="56"/>
      <c r="K92" s="56"/>
      <c r="N92" s="56"/>
      <c r="T92" s="56"/>
    </row>
    <row r="93" spans="2:20" s="978" customFormat="1" ht="11.25">
      <c r="B93" s="56"/>
      <c r="C93" s="56"/>
      <c r="D93" s="56"/>
      <c r="E93" s="56"/>
      <c r="F93" s="56"/>
      <c r="G93" s="56"/>
      <c r="H93" s="56"/>
      <c r="I93" s="56"/>
      <c r="J93" s="56"/>
      <c r="K93" s="56"/>
      <c r="N93" s="56"/>
      <c r="T93" s="56"/>
    </row>
    <row r="94" spans="2:20" s="978" customFormat="1" ht="11.25">
      <c r="B94" s="56"/>
      <c r="C94" s="56"/>
      <c r="D94" s="56"/>
      <c r="E94" s="56"/>
      <c r="F94" s="56"/>
      <c r="G94" s="56"/>
      <c r="H94" s="56"/>
      <c r="I94" s="56"/>
      <c r="J94" s="56"/>
      <c r="K94" s="56"/>
      <c r="N94" s="56"/>
      <c r="T94" s="56"/>
    </row>
    <row r="95" spans="2:20" s="978" customFormat="1" ht="11.25">
      <c r="B95" s="56"/>
      <c r="C95" s="56"/>
      <c r="D95" s="56"/>
      <c r="E95" s="56"/>
      <c r="F95" s="56"/>
      <c r="G95" s="56"/>
      <c r="H95" s="56"/>
      <c r="I95" s="56"/>
      <c r="J95" s="56"/>
      <c r="K95" s="56"/>
      <c r="N95" s="56"/>
      <c r="T95" s="56"/>
    </row>
    <row r="96" spans="2:20" s="978" customFormat="1" ht="11.25">
      <c r="B96" s="56"/>
      <c r="C96" s="56"/>
      <c r="D96" s="56"/>
      <c r="E96" s="56"/>
      <c r="F96" s="56"/>
      <c r="G96" s="56"/>
      <c r="H96" s="56"/>
      <c r="I96" s="56"/>
      <c r="J96" s="56"/>
      <c r="K96" s="56"/>
      <c r="N96" s="56"/>
      <c r="T96" s="56"/>
    </row>
    <row r="97" spans="2:20" s="978" customFormat="1" ht="11.25">
      <c r="B97" s="56"/>
      <c r="C97" s="56"/>
      <c r="D97" s="56"/>
      <c r="E97" s="56"/>
      <c r="F97" s="56"/>
      <c r="G97" s="56"/>
      <c r="H97" s="56"/>
      <c r="I97" s="56"/>
      <c r="J97" s="56"/>
      <c r="K97" s="56"/>
      <c r="N97" s="56"/>
      <c r="T97" s="56"/>
    </row>
    <row r="98" spans="2:20" s="978" customFormat="1" ht="11.25">
      <c r="B98" s="56"/>
      <c r="C98" s="56"/>
      <c r="D98" s="56"/>
      <c r="E98" s="56"/>
      <c r="F98" s="56"/>
      <c r="G98" s="56"/>
      <c r="H98" s="56"/>
      <c r="I98" s="56"/>
      <c r="J98" s="56"/>
      <c r="K98" s="56"/>
      <c r="N98" s="56"/>
      <c r="T98" s="56"/>
    </row>
    <row r="99" spans="2:20" s="978" customFormat="1" ht="11.25">
      <c r="B99" s="56"/>
      <c r="C99" s="56"/>
      <c r="D99" s="56"/>
      <c r="E99" s="56"/>
      <c r="F99" s="56"/>
      <c r="G99" s="56"/>
      <c r="H99" s="56"/>
      <c r="I99" s="56"/>
      <c r="J99" s="56"/>
      <c r="K99" s="56"/>
      <c r="N99" s="56"/>
      <c r="T99" s="56"/>
    </row>
    <row r="100" spans="2:20" s="978" customFormat="1" ht="11.25"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N100" s="56"/>
      <c r="T100" s="56"/>
    </row>
    <row r="101" spans="2:20" s="978" customFormat="1" ht="11.25"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N101" s="56"/>
      <c r="T101" s="56"/>
    </row>
    <row r="102" spans="2:20" s="978" customFormat="1" ht="11.25"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N102" s="56"/>
      <c r="T102" s="56"/>
    </row>
    <row r="103" spans="2:20" s="978" customFormat="1" ht="11.25"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N103" s="56"/>
      <c r="T103" s="56"/>
    </row>
  </sheetData>
  <sheetProtection selectLockedCells="1"/>
  <mergeCells count="29">
    <mergeCell ref="K7:N7"/>
    <mergeCell ref="O8:O12"/>
    <mergeCell ref="P8:P12"/>
    <mergeCell ref="Q8:Q12"/>
    <mergeCell ref="E8:E12"/>
    <mergeCell ref="L8:L12"/>
    <mergeCell ref="M8:M12"/>
    <mergeCell ref="F8:F12"/>
    <mergeCell ref="G8:G12"/>
    <mergeCell ref="H8:H12"/>
    <mergeCell ref="I8:I12"/>
    <mergeCell ref="J8:J12"/>
    <mergeCell ref="K8:K12"/>
    <mergeCell ref="A3:J3"/>
    <mergeCell ref="K3:T3"/>
    <mergeCell ref="K4:T4"/>
    <mergeCell ref="A6:A12"/>
    <mergeCell ref="S6:S7"/>
    <mergeCell ref="T6:T12"/>
    <mergeCell ref="O7:R7"/>
    <mergeCell ref="C8:C12"/>
    <mergeCell ref="D8:D12"/>
    <mergeCell ref="R8:R12"/>
    <mergeCell ref="S8:S12"/>
    <mergeCell ref="N8:N12"/>
    <mergeCell ref="E7:J7"/>
    <mergeCell ref="B6:D7"/>
    <mergeCell ref="E6:J6"/>
    <mergeCell ref="K6:R6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view="pageBreakPreview" zoomScaleNormal="100" zoomScaleSheetLayoutView="100" workbookViewId="0">
      <selection activeCell="R15" sqref="R15"/>
    </sheetView>
  </sheetViews>
  <sheetFormatPr defaultColWidth="8.75" defaultRowHeight="14.25"/>
  <cols>
    <col min="1" max="1" width="7.625" style="640" customWidth="1"/>
    <col min="2" max="2" width="7.625" style="641" customWidth="1"/>
    <col min="3" max="3" width="11" style="641" customWidth="1"/>
    <col min="4" max="4" width="10.125" style="619" customWidth="1"/>
    <col min="5" max="5" width="8.125" style="619" customWidth="1"/>
    <col min="6" max="6" width="9.125" style="619" customWidth="1"/>
    <col min="7" max="7" width="8.625" style="619" customWidth="1"/>
    <col min="8" max="8" width="9.625" style="619" customWidth="1"/>
    <col min="9" max="9" width="10.625" style="619" customWidth="1"/>
    <col min="10" max="11" width="8.625" style="619" customWidth="1"/>
    <col min="12" max="12" width="7.625" style="619" customWidth="1"/>
    <col min="13" max="15" width="9.125" style="619" customWidth="1"/>
    <col min="16" max="16" width="9.125" style="641" customWidth="1"/>
    <col min="17" max="17" width="9.25" style="641" customWidth="1"/>
    <col min="18" max="18" width="11.875" style="640" customWidth="1"/>
    <col min="19" max="16384" width="8.75" style="619"/>
  </cols>
  <sheetData>
    <row r="1" spans="1:19" s="843" customFormat="1" ht="14.1" customHeight="1">
      <c r="A1" s="173" t="s">
        <v>1496</v>
      </c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  <c r="O1" s="796"/>
      <c r="P1" s="796"/>
      <c r="Q1" s="796"/>
      <c r="R1" s="392" t="s">
        <v>1497</v>
      </c>
    </row>
    <row r="2" spans="1:19" ht="14.1" customHeight="1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86"/>
    </row>
    <row r="3" spans="1:19" s="938" customFormat="1" ht="20.100000000000001" customHeight="1">
      <c r="A3" s="1569" t="s">
        <v>415</v>
      </c>
      <c r="B3" s="1569"/>
      <c r="C3" s="1569"/>
      <c r="D3" s="1569"/>
      <c r="E3" s="1569"/>
      <c r="F3" s="1569"/>
      <c r="G3" s="1569"/>
      <c r="H3" s="1569"/>
      <c r="I3" s="1569"/>
      <c r="J3" s="1580" t="s">
        <v>872</v>
      </c>
      <c r="K3" s="1580"/>
      <c r="L3" s="1580"/>
      <c r="M3" s="1580"/>
      <c r="N3" s="1580"/>
      <c r="O3" s="1580"/>
      <c r="P3" s="1580"/>
      <c r="Q3" s="1580"/>
      <c r="R3" s="1580"/>
      <c r="S3" s="642"/>
    </row>
    <row r="4" spans="1:19" s="939" customFormat="1" ht="24" customHeight="1">
      <c r="A4" s="1570" t="s">
        <v>416</v>
      </c>
      <c r="B4" s="1570"/>
      <c r="C4" s="1570"/>
      <c r="D4" s="1570"/>
      <c r="E4" s="1570"/>
      <c r="F4" s="1570"/>
      <c r="G4" s="1570"/>
      <c r="H4" s="1570"/>
      <c r="I4" s="1570"/>
      <c r="J4" s="1581" t="s">
        <v>870</v>
      </c>
      <c r="K4" s="1581"/>
      <c r="L4" s="1581"/>
      <c r="M4" s="1581"/>
      <c r="N4" s="1581"/>
      <c r="O4" s="1581"/>
      <c r="P4" s="1581"/>
      <c r="Q4" s="1581"/>
      <c r="R4" s="1581"/>
      <c r="S4" s="643"/>
    </row>
    <row r="5" spans="1:19" s="620" customFormat="1" ht="18" customHeight="1" thickBot="1">
      <c r="A5" s="620" t="s">
        <v>286</v>
      </c>
      <c r="R5" s="621" t="s">
        <v>29</v>
      </c>
    </row>
    <row r="6" spans="1:19" s="622" customFormat="1" ht="18" customHeight="1">
      <c r="A6" s="1571" t="s">
        <v>30</v>
      </c>
      <c r="B6" s="1553" t="s">
        <v>1215</v>
      </c>
      <c r="C6" s="1574"/>
      <c r="D6" s="1574"/>
      <c r="E6" s="1574"/>
      <c r="F6" s="1574"/>
      <c r="G6" s="1574"/>
      <c r="H6" s="1574"/>
      <c r="I6" s="1574"/>
      <c r="J6" s="1578" t="s">
        <v>1216</v>
      </c>
      <c r="K6" s="1579"/>
      <c r="L6" s="1550" t="s">
        <v>1217</v>
      </c>
      <c r="M6" s="1551"/>
      <c r="N6" s="1551"/>
      <c r="O6" s="1551"/>
      <c r="P6" s="1551"/>
      <c r="Q6" s="1552"/>
      <c r="R6" s="1553" t="s">
        <v>31</v>
      </c>
    </row>
    <row r="7" spans="1:19" s="1111" customFormat="1" ht="18" customHeight="1">
      <c r="A7" s="1572"/>
      <c r="B7" s="1575"/>
      <c r="C7" s="1556" t="s">
        <v>1223</v>
      </c>
      <c r="D7" s="1556" t="s">
        <v>1224</v>
      </c>
      <c r="E7" s="1556" t="s">
        <v>929</v>
      </c>
      <c r="F7" s="1556" t="s">
        <v>1221</v>
      </c>
      <c r="G7" s="1556" t="s">
        <v>569</v>
      </c>
      <c r="H7" s="1566" t="s">
        <v>1222</v>
      </c>
      <c r="I7" s="1566" t="s">
        <v>930</v>
      </c>
      <c r="J7" s="1562" t="s">
        <v>32</v>
      </c>
      <c r="K7" s="1562" t="s">
        <v>1218</v>
      </c>
      <c r="L7" s="1565"/>
      <c r="M7" s="1556" t="s">
        <v>33</v>
      </c>
      <c r="N7" s="1556" t="s">
        <v>417</v>
      </c>
      <c r="O7" s="1556" t="s">
        <v>34</v>
      </c>
      <c r="P7" s="1556" t="s">
        <v>35</v>
      </c>
      <c r="Q7" s="1559" t="s">
        <v>1218</v>
      </c>
      <c r="R7" s="1554"/>
    </row>
    <row r="8" spans="1:19" s="1111" customFormat="1" ht="18.75" customHeight="1">
      <c r="A8" s="1572"/>
      <c r="B8" s="1576"/>
      <c r="C8" s="1557"/>
      <c r="D8" s="1557"/>
      <c r="E8" s="1557"/>
      <c r="F8" s="1557"/>
      <c r="G8" s="1557"/>
      <c r="H8" s="1567"/>
      <c r="I8" s="1567"/>
      <c r="J8" s="1563"/>
      <c r="K8" s="1563"/>
      <c r="L8" s="1557"/>
      <c r="M8" s="1557"/>
      <c r="N8" s="1557"/>
      <c r="O8" s="1557"/>
      <c r="P8" s="1557"/>
      <c r="Q8" s="1560"/>
      <c r="R8" s="1554"/>
    </row>
    <row r="9" spans="1:19" s="1111" customFormat="1" ht="18.75" customHeight="1">
      <c r="A9" s="1573"/>
      <c r="B9" s="1577"/>
      <c r="C9" s="1558"/>
      <c r="D9" s="1558"/>
      <c r="E9" s="1558"/>
      <c r="F9" s="1558"/>
      <c r="G9" s="1558"/>
      <c r="H9" s="1568"/>
      <c r="I9" s="1568"/>
      <c r="J9" s="1564"/>
      <c r="K9" s="1564"/>
      <c r="L9" s="1558"/>
      <c r="M9" s="1558"/>
      <c r="N9" s="1558"/>
      <c r="O9" s="1558"/>
      <c r="P9" s="1558"/>
      <c r="Q9" s="1561"/>
      <c r="R9" s="1555"/>
    </row>
    <row r="10" spans="1:19" s="622" customFormat="1" ht="18" customHeight="1">
      <c r="A10" s="616" t="s">
        <v>701</v>
      </c>
      <c r="B10" s="644">
        <v>15</v>
      </c>
      <c r="C10" s="644">
        <v>4</v>
      </c>
      <c r="D10" s="644">
        <v>1</v>
      </c>
      <c r="E10" s="23" t="s">
        <v>869</v>
      </c>
      <c r="F10" s="23" t="s">
        <v>869</v>
      </c>
      <c r="G10" s="644">
        <v>0</v>
      </c>
      <c r="H10" s="644">
        <v>0</v>
      </c>
      <c r="I10" s="23" t="s">
        <v>869</v>
      </c>
      <c r="J10" s="644">
        <v>0</v>
      </c>
      <c r="K10" s="644">
        <v>10</v>
      </c>
      <c r="L10" s="644">
        <v>15</v>
      </c>
      <c r="M10" s="644">
        <v>0</v>
      </c>
      <c r="N10" s="644">
        <v>2</v>
      </c>
      <c r="O10" s="644">
        <v>0</v>
      </c>
      <c r="P10" s="644">
        <v>4</v>
      </c>
      <c r="Q10" s="644">
        <v>9</v>
      </c>
      <c r="R10" s="161" t="s">
        <v>701</v>
      </c>
    </row>
    <row r="11" spans="1:19" s="622" customFormat="1" ht="18" customHeight="1">
      <c r="A11" s="616" t="s">
        <v>951</v>
      </c>
      <c r="B11" s="644">
        <v>16</v>
      </c>
      <c r="C11" s="644">
        <v>4</v>
      </c>
      <c r="D11" s="644">
        <v>6</v>
      </c>
      <c r="E11" s="23">
        <v>0</v>
      </c>
      <c r="F11" s="23">
        <v>2</v>
      </c>
      <c r="G11" s="644">
        <v>0</v>
      </c>
      <c r="H11" s="644">
        <v>0</v>
      </c>
      <c r="I11" s="23">
        <v>0</v>
      </c>
      <c r="J11" s="644">
        <v>0</v>
      </c>
      <c r="K11" s="644">
        <v>4</v>
      </c>
      <c r="L11" s="644">
        <v>16</v>
      </c>
      <c r="M11" s="644">
        <v>0</v>
      </c>
      <c r="N11" s="644">
        <v>16</v>
      </c>
      <c r="O11" s="644">
        <v>0</v>
      </c>
      <c r="P11" s="644">
        <v>0</v>
      </c>
      <c r="Q11" s="644">
        <v>0</v>
      </c>
      <c r="R11" s="161" t="s">
        <v>951</v>
      </c>
    </row>
    <row r="12" spans="1:19" s="622" customFormat="1" ht="18" customHeight="1">
      <c r="A12" s="616" t="s">
        <v>952</v>
      </c>
      <c r="B12" s="644">
        <v>17</v>
      </c>
      <c r="C12" s="644">
        <v>1</v>
      </c>
      <c r="D12" s="644">
        <v>1</v>
      </c>
      <c r="E12" s="23">
        <v>0</v>
      </c>
      <c r="F12" s="23">
        <v>7</v>
      </c>
      <c r="G12" s="644">
        <v>0</v>
      </c>
      <c r="H12" s="644">
        <v>1</v>
      </c>
      <c r="I12" s="23">
        <v>0</v>
      </c>
      <c r="J12" s="644">
        <v>0</v>
      </c>
      <c r="K12" s="644">
        <v>7</v>
      </c>
      <c r="L12" s="644">
        <v>18</v>
      </c>
      <c r="M12" s="644">
        <v>0</v>
      </c>
      <c r="N12" s="644">
        <v>7</v>
      </c>
      <c r="O12" s="644">
        <v>2</v>
      </c>
      <c r="P12" s="644">
        <v>7</v>
      </c>
      <c r="Q12" s="644">
        <v>2</v>
      </c>
      <c r="R12" s="161" t="s">
        <v>952</v>
      </c>
    </row>
    <row r="13" spans="1:19" s="622" customFormat="1" ht="18" customHeight="1">
      <c r="A13" s="616" t="s">
        <v>1049</v>
      </c>
      <c r="B13" s="644">
        <v>43</v>
      </c>
      <c r="C13" s="644">
        <v>2</v>
      </c>
      <c r="D13" s="644">
        <v>2</v>
      </c>
      <c r="E13" s="23">
        <v>1</v>
      </c>
      <c r="F13" s="23">
        <v>5</v>
      </c>
      <c r="G13" s="644">
        <v>2</v>
      </c>
      <c r="H13" s="644">
        <v>1</v>
      </c>
      <c r="I13" s="23">
        <v>0</v>
      </c>
      <c r="J13" s="644">
        <v>0</v>
      </c>
      <c r="K13" s="644">
        <v>30</v>
      </c>
      <c r="L13" s="644">
        <v>42</v>
      </c>
      <c r="M13" s="644">
        <v>0</v>
      </c>
      <c r="N13" s="644">
        <v>10</v>
      </c>
      <c r="O13" s="644">
        <v>0</v>
      </c>
      <c r="P13" s="644">
        <v>3</v>
      </c>
      <c r="Q13" s="644">
        <v>29</v>
      </c>
      <c r="R13" s="161" t="s">
        <v>1049</v>
      </c>
    </row>
    <row r="14" spans="1:19" s="624" customFormat="1" ht="18" customHeight="1">
      <c r="A14" s="1138" t="s">
        <v>1609</v>
      </c>
      <c r="B14" s="645">
        <f>SUM(B16:B38)</f>
        <v>11</v>
      </c>
      <c r="C14" s="645">
        <f t="shared" ref="C14:Q14" si="0">SUM(C16:C38)</f>
        <v>0</v>
      </c>
      <c r="D14" s="645">
        <f t="shared" si="0"/>
        <v>2</v>
      </c>
      <c r="E14" s="645">
        <f t="shared" si="0"/>
        <v>1</v>
      </c>
      <c r="F14" s="645">
        <f t="shared" ref="F14:I14" si="1">SUM(F16:F38)</f>
        <v>3</v>
      </c>
      <c r="G14" s="645">
        <f t="shared" si="1"/>
        <v>0</v>
      </c>
      <c r="H14" s="645">
        <f t="shared" si="1"/>
        <v>1</v>
      </c>
      <c r="I14" s="645">
        <f t="shared" si="1"/>
        <v>0</v>
      </c>
      <c r="J14" s="645">
        <f t="shared" ref="J14" si="2">SUM(J16:J38)</f>
        <v>0</v>
      </c>
      <c r="K14" s="645">
        <f t="shared" si="0"/>
        <v>4</v>
      </c>
      <c r="L14" s="645">
        <f t="shared" si="0"/>
        <v>11</v>
      </c>
      <c r="M14" s="645">
        <f t="shared" si="0"/>
        <v>0</v>
      </c>
      <c r="N14" s="645">
        <f t="shared" si="0"/>
        <v>5</v>
      </c>
      <c r="O14" s="645">
        <f t="shared" si="0"/>
        <v>0</v>
      </c>
      <c r="P14" s="645">
        <f t="shared" si="0"/>
        <v>5</v>
      </c>
      <c r="Q14" s="645">
        <f t="shared" si="0"/>
        <v>1</v>
      </c>
      <c r="R14" s="1137" t="s">
        <v>1609</v>
      </c>
    </row>
    <row r="15" spans="1:19" s="622" customFormat="1" ht="16.149999999999999" customHeight="1">
      <c r="A15" s="625"/>
      <c r="B15" s="23"/>
      <c r="C15" s="23"/>
      <c r="D15" s="23"/>
      <c r="E15" s="23"/>
      <c r="F15" s="646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626"/>
    </row>
    <row r="16" spans="1:19" s="622" customFormat="1" ht="17.25" customHeight="1">
      <c r="A16" s="625" t="s">
        <v>240</v>
      </c>
      <c r="B16" s="23">
        <f>SUM(C16:K16)</f>
        <v>4</v>
      </c>
      <c r="C16" s="727">
        <v>0</v>
      </c>
      <c r="D16" s="727">
        <v>0</v>
      </c>
      <c r="E16" s="727">
        <v>1</v>
      </c>
      <c r="F16" s="727">
        <v>1</v>
      </c>
      <c r="G16" s="727">
        <v>0</v>
      </c>
      <c r="H16" s="727">
        <v>0</v>
      </c>
      <c r="I16" s="727">
        <v>0</v>
      </c>
      <c r="J16" s="727">
        <v>0</v>
      </c>
      <c r="K16" s="727">
        <v>2</v>
      </c>
      <c r="L16" s="22">
        <v>4</v>
      </c>
      <c r="M16" s="727">
        <v>0</v>
      </c>
      <c r="N16" s="727">
        <v>4</v>
      </c>
      <c r="O16" s="727">
        <v>0</v>
      </c>
      <c r="P16" s="727">
        <v>0</v>
      </c>
      <c r="Q16" s="727">
        <v>0</v>
      </c>
      <c r="R16" s="627" t="s">
        <v>241</v>
      </c>
    </row>
    <row r="17" spans="1:18" s="622" customFormat="1" ht="17.25" customHeight="1">
      <c r="A17" s="625" t="s">
        <v>242</v>
      </c>
      <c r="B17" s="23">
        <f t="shared" ref="B17:B38" si="3">SUM(C17:K17)</f>
        <v>1</v>
      </c>
      <c r="C17" s="727">
        <v>0</v>
      </c>
      <c r="D17" s="727">
        <v>0</v>
      </c>
      <c r="E17" s="727">
        <v>0</v>
      </c>
      <c r="F17" s="727">
        <v>1</v>
      </c>
      <c r="G17" s="727">
        <v>0</v>
      </c>
      <c r="H17" s="727">
        <v>0</v>
      </c>
      <c r="I17" s="727">
        <v>0</v>
      </c>
      <c r="J17" s="727">
        <v>0</v>
      </c>
      <c r="K17" s="727">
        <v>0</v>
      </c>
      <c r="L17" s="23">
        <f t="shared" ref="L17:L38" si="4">SUM(M17:Q17)</f>
        <v>1</v>
      </c>
      <c r="M17" s="727">
        <v>0</v>
      </c>
      <c r="N17" s="727">
        <v>1</v>
      </c>
      <c r="O17" s="727">
        <v>0</v>
      </c>
      <c r="P17" s="727">
        <v>0</v>
      </c>
      <c r="Q17" s="727">
        <v>0</v>
      </c>
      <c r="R17" s="627" t="s">
        <v>243</v>
      </c>
    </row>
    <row r="18" spans="1:18" s="622" customFormat="1" ht="17.25" customHeight="1">
      <c r="A18" s="625" t="s">
        <v>244</v>
      </c>
      <c r="B18" s="23">
        <f t="shared" si="3"/>
        <v>0</v>
      </c>
      <c r="C18" s="727">
        <v>0</v>
      </c>
      <c r="D18" s="727">
        <v>0</v>
      </c>
      <c r="E18" s="727">
        <v>0</v>
      </c>
      <c r="F18" s="727">
        <v>0</v>
      </c>
      <c r="G18" s="727">
        <v>0</v>
      </c>
      <c r="H18" s="727">
        <v>0</v>
      </c>
      <c r="I18" s="727">
        <v>0</v>
      </c>
      <c r="J18" s="727">
        <v>0</v>
      </c>
      <c r="K18" s="727">
        <v>0</v>
      </c>
      <c r="L18" s="23">
        <f t="shared" si="4"/>
        <v>0</v>
      </c>
      <c r="M18" s="727">
        <v>0</v>
      </c>
      <c r="N18" s="727">
        <v>0</v>
      </c>
      <c r="O18" s="727">
        <v>0</v>
      </c>
      <c r="P18" s="727">
        <v>0</v>
      </c>
      <c r="Q18" s="727">
        <v>0</v>
      </c>
      <c r="R18" s="627" t="s">
        <v>245</v>
      </c>
    </row>
    <row r="19" spans="1:18" s="622" customFormat="1" ht="17.25" customHeight="1">
      <c r="A19" s="625" t="s">
        <v>246</v>
      </c>
      <c r="B19" s="23">
        <f t="shared" si="3"/>
        <v>0</v>
      </c>
      <c r="C19" s="727">
        <v>0</v>
      </c>
      <c r="D19" s="727">
        <v>0</v>
      </c>
      <c r="E19" s="727">
        <v>0</v>
      </c>
      <c r="F19" s="727">
        <v>0</v>
      </c>
      <c r="G19" s="727">
        <v>0</v>
      </c>
      <c r="H19" s="727">
        <v>0</v>
      </c>
      <c r="I19" s="727">
        <v>0</v>
      </c>
      <c r="J19" s="727">
        <v>0</v>
      </c>
      <c r="K19" s="727">
        <v>0</v>
      </c>
      <c r="L19" s="23">
        <f t="shared" si="4"/>
        <v>0</v>
      </c>
      <c r="M19" s="727">
        <v>0</v>
      </c>
      <c r="N19" s="727">
        <v>0</v>
      </c>
      <c r="O19" s="727">
        <v>0</v>
      </c>
      <c r="P19" s="727">
        <v>0</v>
      </c>
      <c r="Q19" s="727">
        <v>0</v>
      </c>
      <c r="R19" s="627" t="s">
        <v>247</v>
      </c>
    </row>
    <row r="20" spans="1:18" s="622" customFormat="1" ht="17.25" customHeight="1">
      <c r="A20" s="625" t="s">
        <v>248</v>
      </c>
      <c r="B20" s="23">
        <f t="shared" si="3"/>
        <v>2</v>
      </c>
      <c r="C20" s="728">
        <v>0</v>
      </c>
      <c r="D20" s="728">
        <v>0</v>
      </c>
      <c r="E20" s="728">
        <v>0</v>
      </c>
      <c r="F20" s="728">
        <v>0</v>
      </c>
      <c r="G20" s="727">
        <v>0</v>
      </c>
      <c r="H20" s="727">
        <v>1</v>
      </c>
      <c r="I20" s="727">
        <v>0</v>
      </c>
      <c r="J20" s="727">
        <v>0</v>
      </c>
      <c r="K20" s="728">
        <v>1</v>
      </c>
      <c r="L20" s="23">
        <f t="shared" si="4"/>
        <v>2</v>
      </c>
      <c r="M20" s="728">
        <v>0</v>
      </c>
      <c r="N20" s="728">
        <v>0</v>
      </c>
      <c r="O20" s="727">
        <v>0</v>
      </c>
      <c r="P20" s="727">
        <v>2</v>
      </c>
      <c r="Q20" s="727">
        <v>0</v>
      </c>
      <c r="R20" s="627" t="s">
        <v>249</v>
      </c>
    </row>
    <row r="21" spans="1:18" s="622" customFormat="1" ht="17.25" customHeight="1">
      <c r="A21" s="625" t="s">
        <v>250</v>
      </c>
      <c r="B21" s="23">
        <f t="shared" si="3"/>
        <v>0</v>
      </c>
      <c r="C21" s="727">
        <v>0</v>
      </c>
      <c r="D21" s="727">
        <v>0</v>
      </c>
      <c r="E21" s="727">
        <v>0</v>
      </c>
      <c r="F21" s="727">
        <v>0</v>
      </c>
      <c r="G21" s="727">
        <v>0</v>
      </c>
      <c r="H21" s="727">
        <v>0</v>
      </c>
      <c r="I21" s="727">
        <v>0</v>
      </c>
      <c r="J21" s="727">
        <v>0</v>
      </c>
      <c r="K21" s="727">
        <v>0</v>
      </c>
      <c r="L21" s="23">
        <f t="shared" si="4"/>
        <v>0</v>
      </c>
      <c r="M21" s="727">
        <v>0</v>
      </c>
      <c r="N21" s="727">
        <v>0</v>
      </c>
      <c r="O21" s="727">
        <v>0</v>
      </c>
      <c r="P21" s="727">
        <v>0</v>
      </c>
      <c r="Q21" s="727">
        <v>0</v>
      </c>
      <c r="R21" s="627" t="s">
        <v>251</v>
      </c>
    </row>
    <row r="22" spans="1:18" s="622" customFormat="1" ht="17.25" customHeight="1">
      <c r="A22" s="625" t="s">
        <v>252</v>
      </c>
      <c r="B22" s="23">
        <f t="shared" si="3"/>
        <v>0</v>
      </c>
      <c r="C22" s="727">
        <v>0</v>
      </c>
      <c r="D22" s="727">
        <v>0</v>
      </c>
      <c r="E22" s="727">
        <v>0</v>
      </c>
      <c r="F22" s="727">
        <v>0</v>
      </c>
      <c r="G22" s="727">
        <v>0</v>
      </c>
      <c r="H22" s="727">
        <v>0</v>
      </c>
      <c r="I22" s="727">
        <v>0</v>
      </c>
      <c r="J22" s="727">
        <v>0</v>
      </c>
      <c r="K22" s="727">
        <v>0</v>
      </c>
      <c r="L22" s="23">
        <f t="shared" si="4"/>
        <v>0</v>
      </c>
      <c r="M22" s="727">
        <v>0</v>
      </c>
      <c r="N22" s="727">
        <v>0</v>
      </c>
      <c r="O22" s="727">
        <v>0</v>
      </c>
      <c r="P22" s="727">
        <v>0</v>
      </c>
      <c r="Q22" s="727">
        <v>0</v>
      </c>
      <c r="R22" s="627" t="s">
        <v>253</v>
      </c>
    </row>
    <row r="23" spans="1:18" s="622" customFormat="1" ht="17.25" customHeight="1">
      <c r="A23" s="625" t="s">
        <v>254</v>
      </c>
      <c r="B23" s="23">
        <f t="shared" si="3"/>
        <v>0</v>
      </c>
      <c r="C23" s="727">
        <v>0</v>
      </c>
      <c r="D23" s="727">
        <v>0</v>
      </c>
      <c r="E23" s="727">
        <v>0</v>
      </c>
      <c r="F23" s="727">
        <v>0</v>
      </c>
      <c r="G23" s="727">
        <v>0</v>
      </c>
      <c r="H23" s="727">
        <v>0</v>
      </c>
      <c r="I23" s="727">
        <v>0</v>
      </c>
      <c r="J23" s="727">
        <v>0</v>
      </c>
      <c r="K23" s="727">
        <v>0</v>
      </c>
      <c r="L23" s="23">
        <f t="shared" si="4"/>
        <v>0</v>
      </c>
      <c r="M23" s="727">
        <v>0</v>
      </c>
      <c r="N23" s="727">
        <v>0</v>
      </c>
      <c r="O23" s="727">
        <v>0</v>
      </c>
      <c r="P23" s="727">
        <v>0</v>
      </c>
      <c r="Q23" s="727">
        <v>0</v>
      </c>
      <c r="R23" s="627" t="s">
        <v>255</v>
      </c>
    </row>
    <row r="24" spans="1:18" s="622" customFormat="1" ht="17.25" customHeight="1">
      <c r="A24" s="625" t="s">
        <v>256</v>
      </c>
      <c r="B24" s="23">
        <f t="shared" si="3"/>
        <v>0</v>
      </c>
      <c r="C24" s="727">
        <v>0</v>
      </c>
      <c r="D24" s="727">
        <v>0</v>
      </c>
      <c r="E24" s="727">
        <v>0</v>
      </c>
      <c r="F24" s="727">
        <v>0</v>
      </c>
      <c r="G24" s="727">
        <v>0</v>
      </c>
      <c r="H24" s="727">
        <v>0</v>
      </c>
      <c r="I24" s="727">
        <v>0</v>
      </c>
      <c r="J24" s="727">
        <v>0</v>
      </c>
      <c r="K24" s="727">
        <v>0</v>
      </c>
      <c r="L24" s="22">
        <f t="shared" si="4"/>
        <v>0</v>
      </c>
      <c r="M24" s="727">
        <v>0</v>
      </c>
      <c r="N24" s="727">
        <v>0</v>
      </c>
      <c r="O24" s="727">
        <v>0</v>
      </c>
      <c r="P24" s="727">
        <v>0</v>
      </c>
      <c r="Q24" s="727">
        <v>0</v>
      </c>
      <c r="R24" s="627" t="s">
        <v>257</v>
      </c>
    </row>
    <row r="25" spans="1:18" s="622" customFormat="1" ht="17.25" customHeight="1">
      <c r="A25" s="625" t="s">
        <v>258</v>
      </c>
      <c r="B25" s="23">
        <f t="shared" si="3"/>
        <v>1</v>
      </c>
      <c r="C25" s="727">
        <v>0</v>
      </c>
      <c r="D25" s="727">
        <v>0</v>
      </c>
      <c r="E25" s="727">
        <v>0</v>
      </c>
      <c r="F25" s="727">
        <v>0</v>
      </c>
      <c r="G25" s="727">
        <v>0</v>
      </c>
      <c r="H25" s="727">
        <v>0</v>
      </c>
      <c r="I25" s="727">
        <v>0</v>
      </c>
      <c r="J25" s="727">
        <v>0</v>
      </c>
      <c r="K25" s="727">
        <v>1</v>
      </c>
      <c r="L25" s="23">
        <f t="shared" si="4"/>
        <v>1</v>
      </c>
      <c r="M25" s="727">
        <v>0</v>
      </c>
      <c r="N25" s="727">
        <v>0</v>
      </c>
      <c r="O25" s="727">
        <v>0</v>
      </c>
      <c r="P25" s="727">
        <v>0</v>
      </c>
      <c r="Q25" s="727">
        <v>1</v>
      </c>
      <c r="R25" s="627" t="s">
        <v>259</v>
      </c>
    </row>
    <row r="26" spans="1:18" s="622" customFormat="1" ht="17.25" customHeight="1">
      <c r="A26" s="625" t="s">
        <v>260</v>
      </c>
      <c r="B26" s="23">
        <f t="shared" si="3"/>
        <v>0</v>
      </c>
      <c r="C26" s="727">
        <v>0</v>
      </c>
      <c r="D26" s="727">
        <v>0</v>
      </c>
      <c r="E26" s="727">
        <v>0</v>
      </c>
      <c r="F26" s="727">
        <v>0</v>
      </c>
      <c r="G26" s="727">
        <v>0</v>
      </c>
      <c r="H26" s="727">
        <v>0</v>
      </c>
      <c r="I26" s="727">
        <v>0</v>
      </c>
      <c r="J26" s="727">
        <v>0</v>
      </c>
      <c r="K26" s="727">
        <v>0</v>
      </c>
      <c r="L26" s="23">
        <f t="shared" si="4"/>
        <v>0</v>
      </c>
      <c r="M26" s="727">
        <v>0</v>
      </c>
      <c r="N26" s="727">
        <v>0</v>
      </c>
      <c r="O26" s="727">
        <v>0</v>
      </c>
      <c r="P26" s="727">
        <v>0</v>
      </c>
      <c r="Q26" s="727">
        <v>0</v>
      </c>
      <c r="R26" s="627" t="s">
        <v>261</v>
      </c>
    </row>
    <row r="27" spans="1:18" s="622" customFormat="1" ht="17.25" customHeight="1">
      <c r="A27" s="625" t="s">
        <v>262</v>
      </c>
      <c r="B27" s="23">
        <f t="shared" si="3"/>
        <v>0</v>
      </c>
      <c r="C27" s="727">
        <v>0</v>
      </c>
      <c r="D27" s="727">
        <v>0</v>
      </c>
      <c r="E27" s="727">
        <v>0</v>
      </c>
      <c r="F27" s="727">
        <v>0</v>
      </c>
      <c r="G27" s="727">
        <v>0</v>
      </c>
      <c r="H27" s="727">
        <v>0</v>
      </c>
      <c r="I27" s="727">
        <v>0</v>
      </c>
      <c r="J27" s="727">
        <v>0</v>
      </c>
      <c r="K27" s="727">
        <v>0</v>
      </c>
      <c r="L27" s="23">
        <f t="shared" si="4"/>
        <v>0</v>
      </c>
      <c r="M27" s="727">
        <v>0</v>
      </c>
      <c r="N27" s="727">
        <v>0</v>
      </c>
      <c r="O27" s="727">
        <v>0</v>
      </c>
      <c r="P27" s="727">
        <v>0</v>
      </c>
      <c r="Q27" s="727">
        <v>0</v>
      </c>
      <c r="R27" s="627" t="s">
        <v>263</v>
      </c>
    </row>
    <row r="28" spans="1:18" s="622" customFormat="1" ht="17.25" customHeight="1">
      <c r="A28" s="625" t="s">
        <v>264</v>
      </c>
      <c r="B28" s="23">
        <f t="shared" si="3"/>
        <v>1</v>
      </c>
      <c r="C28" s="727">
        <v>0</v>
      </c>
      <c r="D28" s="727">
        <v>0</v>
      </c>
      <c r="E28" s="727">
        <v>0</v>
      </c>
      <c r="F28" s="727">
        <v>1</v>
      </c>
      <c r="G28" s="727">
        <v>0</v>
      </c>
      <c r="H28" s="727">
        <v>0</v>
      </c>
      <c r="I28" s="727">
        <v>0</v>
      </c>
      <c r="J28" s="727">
        <v>0</v>
      </c>
      <c r="K28" s="727">
        <v>0</v>
      </c>
      <c r="L28" s="23">
        <f t="shared" si="4"/>
        <v>1</v>
      </c>
      <c r="M28" s="727">
        <v>0</v>
      </c>
      <c r="N28" s="727">
        <v>0</v>
      </c>
      <c r="O28" s="727">
        <v>0</v>
      </c>
      <c r="P28" s="727">
        <v>1</v>
      </c>
      <c r="Q28" s="727">
        <v>0</v>
      </c>
      <c r="R28" s="627" t="s">
        <v>265</v>
      </c>
    </row>
    <row r="29" spans="1:18" s="622" customFormat="1" ht="17.25" customHeight="1">
      <c r="A29" s="625" t="s">
        <v>266</v>
      </c>
      <c r="B29" s="23">
        <f t="shared" si="3"/>
        <v>0</v>
      </c>
      <c r="C29" s="727">
        <v>0</v>
      </c>
      <c r="D29" s="727">
        <v>0</v>
      </c>
      <c r="E29" s="727">
        <v>0</v>
      </c>
      <c r="F29" s="727">
        <v>0</v>
      </c>
      <c r="G29" s="727">
        <v>0</v>
      </c>
      <c r="H29" s="727">
        <v>0</v>
      </c>
      <c r="I29" s="727">
        <v>0</v>
      </c>
      <c r="J29" s="727">
        <v>0</v>
      </c>
      <c r="K29" s="727">
        <v>0</v>
      </c>
      <c r="L29" s="23">
        <f t="shared" si="4"/>
        <v>0</v>
      </c>
      <c r="M29" s="727">
        <v>0</v>
      </c>
      <c r="N29" s="727">
        <v>0</v>
      </c>
      <c r="O29" s="727">
        <v>0</v>
      </c>
      <c r="P29" s="727">
        <v>0</v>
      </c>
      <c r="Q29" s="727">
        <v>0</v>
      </c>
      <c r="R29" s="627" t="s">
        <v>267</v>
      </c>
    </row>
    <row r="30" spans="1:18" s="622" customFormat="1" ht="17.25" customHeight="1">
      <c r="A30" s="625" t="s">
        <v>268</v>
      </c>
      <c r="B30" s="23">
        <f t="shared" si="3"/>
        <v>0</v>
      </c>
      <c r="C30" s="727">
        <v>0</v>
      </c>
      <c r="D30" s="727">
        <v>0</v>
      </c>
      <c r="E30" s="727">
        <v>0</v>
      </c>
      <c r="F30" s="727">
        <v>0</v>
      </c>
      <c r="G30" s="727">
        <v>0</v>
      </c>
      <c r="H30" s="727">
        <v>0</v>
      </c>
      <c r="I30" s="727">
        <v>0</v>
      </c>
      <c r="J30" s="727">
        <v>0</v>
      </c>
      <c r="K30" s="727">
        <v>0</v>
      </c>
      <c r="L30" s="23">
        <f t="shared" si="4"/>
        <v>0</v>
      </c>
      <c r="M30" s="727">
        <v>0</v>
      </c>
      <c r="N30" s="727">
        <v>0</v>
      </c>
      <c r="O30" s="727">
        <v>0</v>
      </c>
      <c r="P30" s="727">
        <v>0</v>
      </c>
      <c r="Q30" s="727">
        <v>0</v>
      </c>
      <c r="R30" s="627" t="s">
        <v>269</v>
      </c>
    </row>
    <row r="31" spans="1:18" s="622" customFormat="1" ht="17.25" customHeight="1">
      <c r="A31" s="625" t="s">
        <v>270</v>
      </c>
      <c r="B31" s="23">
        <f t="shared" si="3"/>
        <v>0</v>
      </c>
      <c r="C31" s="727">
        <v>0</v>
      </c>
      <c r="D31" s="727">
        <v>0</v>
      </c>
      <c r="E31" s="727">
        <v>0</v>
      </c>
      <c r="F31" s="727">
        <v>0</v>
      </c>
      <c r="G31" s="727">
        <v>0</v>
      </c>
      <c r="H31" s="727">
        <v>0</v>
      </c>
      <c r="I31" s="727">
        <v>0</v>
      </c>
      <c r="J31" s="727">
        <v>0</v>
      </c>
      <c r="K31" s="727">
        <v>0</v>
      </c>
      <c r="L31" s="23">
        <f t="shared" si="4"/>
        <v>0</v>
      </c>
      <c r="M31" s="727">
        <v>0</v>
      </c>
      <c r="N31" s="727">
        <v>0</v>
      </c>
      <c r="O31" s="727">
        <v>0</v>
      </c>
      <c r="P31" s="727">
        <v>0</v>
      </c>
      <c r="Q31" s="727">
        <v>0</v>
      </c>
      <c r="R31" s="627" t="s">
        <v>271</v>
      </c>
    </row>
    <row r="32" spans="1:18" s="622" customFormat="1" ht="17.25" customHeight="1">
      <c r="A32" s="625" t="s">
        <v>272</v>
      </c>
      <c r="B32" s="23">
        <f t="shared" si="3"/>
        <v>0</v>
      </c>
      <c r="C32" s="727">
        <v>0</v>
      </c>
      <c r="D32" s="727">
        <v>0</v>
      </c>
      <c r="E32" s="727">
        <v>0</v>
      </c>
      <c r="F32" s="727">
        <v>0</v>
      </c>
      <c r="G32" s="727">
        <v>0</v>
      </c>
      <c r="H32" s="727">
        <v>0</v>
      </c>
      <c r="I32" s="727">
        <v>0</v>
      </c>
      <c r="J32" s="727">
        <v>0</v>
      </c>
      <c r="K32" s="727">
        <v>0</v>
      </c>
      <c r="L32" s="23">
        <f t="shared" si="4"/>
        <v>0</v>
      </c>
      <c r="M32" s="727">
        <v>0</v>
      </c>
      <c r="N32" s="727">
        <v>0</v>
      </c>
      <c r="O32" s="727">
        <v>0</v>
      </c>
      <c r="P32" s="727">
        <v>0</v>
      </c>
      <c r="Q32" s="727">
        <v>0</v>
      </c>
      <c r="R32" s="627" t="s">
        <v>273</v>
      </c>
    </row>
    <row r="33" spans="1:18" s="622" customFormat="1" ht="17.25" customHeight="1">
      <c r="A33" s="625" t="s">
        <v>274</v>
      </c>
      <c r="B33" s="23">
        <f t="shared" si="3"/>
        <v>1</v>
      </c>
      <c r="C33" s="727">
        <v>0</v>
      </c>
      <c r="D33" s="727">
        <v>1</v>
      </c>
      <c r="E33" s="727">
        <v>0</v>
      </c>
      <c r="F33" s="727">
        <v>0</v>
      </c>
      <c r="G33" s="727">
        <v>0</v>
      </c>
      <c r="H33" s="727">
        <v>0</v>
      </c>
      <c r="I33" s="727">
        <v>0</v>
      </c>
      <c r="J33" s="727">
        <v>0</v>
      </c>
      <c r="K33" s="727">
        <v>0</v>
      </c>
      <c r="L33" s="23">
        <f t="shared" si="4"/>
        <v>1</v>
      </c>
      <c r="M33" s="727">
        <v>0</v>
      </c>
      <c r="N33" s="727">
        <v>0</v>
      </c>
      <c r="O33" s="727">
        <v>0</v>
      </c>
      <c r="P33" s="727">
        <v>1</v>
      </c>
      <c r="Q33" s="727">
        <v>0</v>
      </c>
      <c r="R33" s="627" t="s">
        <v>275</v>
      </c>
    </row>
    <row r="34" spans="1:18" s="622" customFormat="1" ht="17.25" customHeight="1">
      <c r="A34" s="625" t="s">
        <v>276</v>
      </c>
      <c r="B34" s="23">
        <f t="shared" si="3"/>
        <v>0</v>
      </c>
      <c r="C34" s="727">
        <v>0</v>
      </c>
      <c r="D34" s="727">
        <v>0</v>
      </c>
      <c r="E34" s="727">
        <v>0</v>
      </c>
      <c r="F34" s="727">
        <v>0</v>
      </c>
      <c r="G34" s="727">
        <v>0</v>
      </c>
      <c r="H34" s="727">
        <v>0</v>
      </c>
      <c r="I34" s="727">
        <v>0</v>
      </c>
      <c r="J34" s="727">
        <v>0</v>
      </c>
      <c r="K34" s="727">
        <v>0</v>
      </c>
      <c r="L34" s="23">
        <f t="shared" si="4"/>
        <v>0</v>
      </c>
      <c r="M34" s="727">
        <v>0</v>
      </c>
      <c r="N34" s="727">
        <v>0</v>
      </c>
      <c r="O34" s="727">
        <v>0</v>
      </c>
      <c r="P34" s="727">
        <v>0</v>
      </c>
      <c r="Q34" s="727">
        <v>0</v>
      </c>
      <c r="R34" s="627" t="s">
        <v>277</v>
      </c>
    </row>
    <row r="35" spans="1:18" s="622" customFormat="1" ht="17.25" customHeight="1">
      <c r="A35" s="625" t="s">
        <v>278</v>
      </c>
      <c r="B35" s="23">
        <f t="shared" si="3"/>
        <v>1</v>
      </c>
      <c r="C35" s="727">
        <v>0</v>
      </c>
      <c r="D35" s="727">
        <v>1</v>
      </c>
      <c r="E35" s="727">
        <v>0</v>
      </c>
      <c r="F35" s="727">
        <v>0</v>
      </c>
      <c r="G35" s="727">
        <v>0</v>
      </c>
      <c r="H35" s="727">
        <v>0</v>
      </c>
      <c r="I35" s="727">
        <v>0</v>
      </c>
      <c r="J35" s="727">
        <v>0</v>
      </c>
      <c r="K35" s="727">
        <v>0</v>
      </c>
      <c r="L35" s="23">
        <f t="shared" si="4"/>
        <v>1</v>
      </c>
      <c r="M35" s="727">
        <v>0</v>
      </c>
      <c r="N35" s="727">
        <v>0</v>
      </c>
      <c r="O35" s="727">
        <v>0</v>
      </c>
      <c r="P35" s="727">
        <v>1</v>
      </c>
      <c r="Q35" s="727">
        <v>0</v>
      </c>
      <c r="R35" s="627" t="s">
        <v>279</v>
      </c>
    </row>
    <row r="36" spans="1:18" s="622" customFormat="1" ht="17.25" customHeight="1">
      <c r="A36" s="625" t="s">
        <v>280</v>
      </c>
      <c r="B36" s="23">
        <f t="shared" si="3"/>
        <v>0</v>
      </c>
      <c r="C36" s="727">
        <v>0</v>
      </c>
      <c r="D36" s="727">
        <v>0</v>
      </c>
      <c r="E36" s="727">
        <v>0</v>
      </c>
      <c r="F36" s="727">
        <v>0</v>
      </c>
      <c r="G36" s="727">
        <v>0</v>
      </c>
      <c r="H36" s="727">
        <v>0</v>
      </c>
      <c r="I36" s="727">
        <v>0</v>
      </c>
      <c r="J36" s="727">
        <v>0</v>
      </c>
      <c r="K36" s="727">
        <v>0</v>
      </c>
      <c r="L36" s="23">
        <f t="shared" si="4"/>
        <v>0</v>
      </c>
      <c r="M36" s="727">
        <v>0</v>
      </c>
      <c r="N36" s="727">
        <v>0</v>
      </c>
      <c r="O36" s="727">
        <v>0</v>
      </c>
      <c r="P36" s="727">
        <v>0</v>
      </c>
      <c r="Q36" s="727">
        <v>0</v>
      </c>
      <c r="R36" s="627" t="s">
        <v>281</v>
      </c>
    </row>
    <row r="37" spans="1:18" s="622" customFormat="1" ht="17.25" customHeight="1">
      <c r="A37" s="625" t="s">
        <v>282</v>
      </c>
      <c r="B37" s="23">
        <f t="shared" si="3"/>
        <v>0</v>
      </c>
      <c r="C37" s="727">
        <v>0</v>
      </c>
      <c r="D37" s="727">
        <v>0</v>
      </c>
      <c r="E37" s="727">
        <v>0</v>
      </c>
      <c r="F37" s="727">
        <v>0</v>
      </c>
      <c r="G37" s="727">
        <v>0</v>
      </c>
      <c r="H37" s="727">
        <v>0</v>
      </c>
      <c r="I37" s="727">
        <v>0</v>
      </c>
      <c r="J37" s="727">
        <v>0</v>
      </c>
      <c r="K37" s="727">
        <v>0</v>
      </c>
      <c r="L37" s="23">
        <f t="shared" si="4"/>
        <v>0</v>
      </c>
      <c r="M37" s="727">
        <v>0</v>
      </c>
      <c r="N37" s="727">
        <v>0</v>
      </c>
      <c r="O37" s="727">
        <v>0</v>
      </c>
      <c r="P37" s="727">
        <v>0</v>
      </c>
      <c r="Q37" s="727">
        <v>0</v>
      </c>
      <c r="R37" s="627" t="s">
        <v>283</v>
      </c>
    </row>
    <row r="38" spans="1:18" s="622" customFormat="1" ht="17.25" customHeight="1" thickBot="1">
      <c r="A38" s="625" t="s">
        <v>197</v>
      </c>
      <c r="B38" s="23">
        <f t="shared" si="3"/>
        <v>0</v>
      </c>
      <c r="C38" s="727">
        <v>0</v>
      </c>
      <c r="D38" s="727">
        <v>0</v>
      </c>
      <c r="E38" s="727">
        <v>0</v>
      </c>
      <c r="F38" s="727">
        <v>0</v>
      </c>
      <c r="G38" s="727">
        <v>0</v>
      </c>
      <c r="H38" s="727">
        <v>0</v>
      </c>
      <c r="I38" s="727">
        <v>0</v>
      </c>
      <c r="J38" s="727">
        <v>0</v>
      </c>
      <c r="K38" s="727">
        <v>0</v>
      </c>
      <c r="L38" s="23">
        <f t="shared" si="4"/>
        <v>0</v>
      </c>
      <c r="M38" s="727">
        <v>0</v>
      </c>
      <c r="N38" s="727">
        <v>0</v>
      </c>
      <c r="O38" s="727">
        <v>0</v>
      </c>
      <c r="P38" s="727">
        <v>0</v>
      </c>
      <c r="Q38" s="727">
        <v>0</v>
      </c>
      <c r="R38" s="627" t="s">
        <v>285</v>
      </c>
    </row>
    <row r="39" spans="1:18" s="635" customFormat="1" ht="11.1" customHeight="1">
      <c r="A39" s="647" t="s">
        <v>373</v>
      </c>
      <c r="B39" s="647"/>
      <c r="C39" s="647"/>
      <c r="D39" s="647"/>
      <c r="E39" s="647"/>
      <c r="F39" s="647"/>
      <c r="G39" s="647"/>
      <c r="H39" s="647"/>
      <c r="I39" s="647"/>
      <c r="J39" s="647"/>
      <c r="K39" s="647"/>
      <c r="L39" s="647"/>
      <c r="M39" s="647"/>
      <c r="N39" s="647"/>
      <c r="O39" s="647"/>
      <c r="P39" s="647"/>
      <c r="Q39" s="647"/>
      <c r="R39" s="78" t="s">
        <v>1011</v>
      </c>
    </row>
    <row r="40" spans="1:18" s="635" customFormat="1" ht="11.1" customHeight="1">
      <c r="A40" s="635" t="s">
        <v>868</v>
      </c>
      <c r="R40" s="81"/>
    </row>
    <row r="41" spans="1:18" s="632" customFormat="1" ht="10.5">
      <c r="P41" s="633"/>
      <c r="Q41" s="633"/>
      <c r="R41" s="634"/>
    </row>
    <row r="42" spans="1:18" s="622" customFormat="1" ht="11.25">
      <c r="A42" s="636"/>
      <c r="B42" s="637"/>
      <c r="C42" s="637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P42" s="639"/>
      <c r="Q42" s="639"/>
      <c r="R42" s="636"/>
    </row>
    <row r="43" spans="1:18" s="622" customFormat="1" ht="11.25">
      <c r="A43" s="636"/>
      <c r="B43" s="636"/>
      <c r="C43" s="636"/>
      <c r="P43" s="639"/>
      <c r="Q43" s="639"/>
      <c r="R43" s="636"/>
    </row>
    <row r="44" spans="1:18" s="622" customFormat="1" ht="11.25">
      <c r="A44" s="636"/>
      <c r="B44" s="636"/>
      <c r="C44" s="636"/>
      <c r="P44" s="636"/>
      <c r="Q44" s="636"/>
      <c r="R44" s="636"/>
    </row>
    <row r="45" spans="1:18" s="622" customFormat="1" ht="11.25">
      <c r="A45" s="636"/>
      <c r="B45" s="636"/>
      <c r="C45" s="636"/>
      <c r="P45" s="636"/>
      <c r="Q45" s="636"/>
      <c r="R45" s="636"/>
    </row>
    <row r="46" spans="1:18" s="622" customFormat="1" ht="11.25">
      <c r="A46" s="636"/>
      <c r="B46" s="636"/>
      <c r="C46" s="636"/>
      <c r="P46" s="636"/>
      <c r="Q46" s="636"/>
      <c r="R46" s="636"/>
    </row>
    <row r="47" spans="1:18" s="622" customFormat="1" ht="11.25">
      <c r="A47" s="636"/>
      <c r="B47" s="636"/>
      <c r="C47" s="636"/>
      <c r="P47" s="636"/>
      <c r="Q47" s="636"/>
      <c r="R47" s="636"/>
    </row>
    <row r="48" spans="1:18" s="622" customFormat="1" ht="11.25">
      <c r="A48" s="636"/>
      <c r="B48" s="636"/>
      <c r="C48" s="636"/>
      <c r="P48" s="636"/>
      <c r="Q48" s="636"/>
      <c r="R48" s="636"/>
    </row>
    <row r="49" spans="1:18" s="622" customFormat="1" ht="11.25">
      <c r="A49" s="636"/>
      <c r="B49" s="636"/>
      <c r="C49" s="636"/>
      <c r="P49" s="636"/>
      <c r="Q49" s="636"/>
      <c r="R49" s="636"/>
    </row>
    <row r="50" spans="1:18" s="622" customFormat="1" ht="11.25">
      <c r="A50" s="636"/>
      <c r="B50" s="636"/>
      <c r="C50" s="636"/>
      <c r="P50" s="636"/>
      <c r="Q50" s="636"/>
      <c r="R50" s="636"/>
    </row>
    <row r="51" spans="1:18" s="622" customFormat="1" ht="11.25">
      <c r="A51" s="636"/>
      <c r="B51" s="636"/>
      <c r="C51" s="636"/>
      <c r="P51" s="636"/>
      <c r="Q51" s="636"/>
      <c r="R51" s="636"/>
    </row>
    <row r="52" spans="1:18" s="622" customFormat="1" ht="11.25">
      <c r="A52" s="636"/>
      <c r="B52" s="636"/>
      <c r="C52" s="636"/>
      <c r="P52" s="636"/>
      <c r="Q52" s="636"/>
      <c r="R52" s="636"/>
    </row>
    <row r="53" spans="1:18" s="622" customFormat="1" ht="11.25">
      <c r="A53" s="636"/>
      <c r="B53" s="636"/>
      <c r="C53" s="636"/>
      <c r="P53" s="636"/>
      <c r="Q53" s="636"/>
      <c r="R53" s="636"/>
    </row>
    <row r="54" spans="1:18" s="622" customFormat="1" ht="11.25">
      <c r="A54" s="636"/>
      <c r="B54" s="636"/>
      <c r="C54" s="636"/>
      <c r="P54" s="636"/>
      <c r="Q54" s="636"/>
      <c r="R54" s="636"/>
    </row>
    <row r="55" spans="1:18" s="622" customFormat="1" ht="11.25">
      <c r="A55" s="636"/>
      <c r="B55" s="636"/>
      <c r="C55" s="636"/>
      <c r="P55" s="636"/>
      <c r="Q55" s="636"/>
      <c r="R55" s="636"/>
    </row>
    <row r="56" spans="1:18" s="622" customFormat="1" ht="11.25">
      <c r="A56" s="636"/>
      <c r="B56" s="636"/>
      <c r="C56" s="636"/>
      <c r="P56" s="636"/>
      <c r="Q56" s="636"/>
      <c r="R56" s="636"/>
    </row>
    <row r="57" spans="1:18" s="622" customFormat="1" ht="11.25">
      <c r="A57" s="636"/>
      <c r="B57" s="636"/>
      <c r="C57" s="636"/>
      <c r="P57" s="636"/>
      <c r="Q57" s="636"/>
      <c r="R57" s="636"/>
    </row>
    <row r="58" spans="1:18" s="622" customFormat="1" ht="11.25">
      <c r="A58" s="636"/>
      <c r="B58" s="636"/>
      <c r="C58" s="636"/>
      <c r="P58" s="636"/>
      <c r="Q58" s="636"/>
      <c r="R58" s="636"/>
    </row>
    <row r="59" spans="1:18" s="622" customFormat="1" ht="11.25">
      <c r="A59" s="636"/>
      <c r="B59" s="636"/>
      <c r="C59" s="636"/>
      <c r="P59" s="636"/>
      <c r="Q59" s="636"/>
      <c r="R59" s="636"/>
    </row>
    <row r="60" spans="1:18" s="622" customFormat="1" ht="11.25">
      <c r="A60" s="636"/>
      <c r="B60" s="636"/>
      <c r="C60" s="636"/>
      <c r="P60" s="636"/>
      <c r="Q60" s="636"/>
      <c r="R60" s="636"/>
    </row>
    <row r="61" spans="1:18" s="622" customFormat="1" ht="11.25">
      <c r="A61" s="636"/>
      <c r="B61" s="636"/>
      <c r="C61" s="636"/>
      <c r="P61" s="636"/>
      <c r="Q61" s="636"/>
      <c r="R61" s="636"/>
    </row>
    <row r="62" spans="1:18" s="622" customFormat="1" ht="11.25">
      <c r="A62" s="636"/>
      <c r="B62" s="636"/>
      <c r="C62" s="636"/>
      <c r="P62" s="636"/>
      <c r="Q62" s="636"/>
      <c r="R62" s="636"/>
    </row>
    <row r="63" spans="1:18" s="622" customFormat="1" ht="11.25">
      <c r="A63" s="636"/>
      <c r="B63" s="636"/>
      <c r="C63" s="636"/>
      <c r="P63" s="636"/>
      <c r="Q63" s="636"/>
      <c r="R63" s="636"/>
    </row>
    <row r="64" spans="1:18" s="622" customFormat="1" ht="11.25">
      <c r="A64" s="636"/>
      <c r="B64" s="636"/>
      <c r="C64" s="636"/>
      <c r="P64" s="636"/>
      <c r="Q64" s="636"/>
      <c r="R64" s="636"/>
    </row>
    <row r="65" spans="1:18" s="622" customFormat="1" ht="11.25">
      <c r="A65" s="636"/>
      <c r="B65" s="636"/>
      <c r="C65" s="636"/>
      <c r="P65" s="636"/>
      <c r="Q65" s="636"/>
      <c r="R65" s="636"/>
    </row>
    <row r="66" spans="1:18" s="622" customFormat="1" ht="11.25">
      <c r="A66" s="636"/>
      <c r="B66" s="636"/>
      <c r="C66" s="636"/>
      <c r="P66" s="636"/>
      <c r="Q66" s="636"/>
      <c r="R66" s="636"/>
    </row>
    <row r="67" spans="1:18" s="622" customFormat="1" ht="11.25">
      <c r="A67" s="636"/>
      <c r="B67" s="636"/>
      <c r="C67" s="636"/>
      <c r="P67" s="636"/>
      <c r="Q67" s="636"/>
      <c r="R67" s="636"/>
    </row>
    <row r="68" spans="1:18" s="622" customFormat="1" ht="11.25">
      <c r="A68" s="636"/>
      <c r="B68" s="636"/>
      <c r="C68" s="636"/>
      <c r="P68" s="636"/>
      <c r="Q68" s="636"/>
      <c r="R68" s="636"/>
    </row>
    <row r="69" spans="1:18" s="622" customFormat="1" ht="11.25">
      <c r="A69" s="636"/>
      <c r="B69" s="636"/>
      <c r="C69" s="636"/>
      <c r="P69" s="636"/>
      <c r="Q69" s="636"/>
      <c r="R69" s="636"/>
    </row>
    <row r="70" spans="1:18" s="622" customFormat="1" ht="11.25">
      <c r="A70" s="636"/>
      <c r="B70" s="636"/>
      <c r="C70" s="636"/>
      <c r="P70" s="636"/>
      <c r="Q70" s="636"/>
      <c r="R70" s="636"/>
    </row>
    <row r="71" spans="1:18" s="622" customFormat="1" ht="11.25">
      <c r="A71" s="636"/>
      <c r="B71" s="636"/>
      <c r="C71" s="636"/>
      <c r="P71" s="636"/>
      <c r="Q71" s="636"/>
      <c r="R71" s="636"/>
    </row>
    <row r="72" spans="1:18" s="622" customFormat="1" ht="11.25">
      <c r="A72" s="636"/>
      <c r="B72" s="636"/>
      <c r="C72" s="636"/>
      <c r="P72" s="636"/>
      <c r="Q72" s="636"/>
      <c r="R72" s="636"/>
    </row>
    <row r="73" spans="1:18" s="622" customFormat="1" ht="11.25">
      <c r="A73" s="636"/>
      <c r="B73" s="636"/>
      <c r="C73" s="636"/>
      <c r="P73" s="636"/>
      <c r="Q73" s="636"/>
      <c r="R73" s="636"/>
    </row>
    <row r="74" spans="1:18" s="622" customFormat="1" ht="11.25">
      <c r="A74" s="636"/>
      <c r="B74" s="636"/>
      <c r="C74" s="636"/>
      <c r="P74" s="636"/>
      <c r="Q74" s="636"/>
      <c r="R74" s="636"/>
    </row>
    <row r="75" spans="1:18" s="622" customFormat="1" ht="11.25">
      <c r="A75" s="636"/>
      <c r="B75" s="636"/>
      <c r="C75" s="636"/>
      <c r="P75" s="636"/>
      <c r="Q75" s="636"/>
      <c r="R75" s="636"/>
    </row>
    <row r="76" spans="1:18" s="622" customFormat="1" ht="11.25">
      <c r="A76" s="636"/>
      <c r="B76" s="636"/>
      <c r="C76" s="636"/>
      <c r="P76" s="636"/>
      <c r="Q76" s="636"/>
      <c r="R76" s="636"/>
    </row>
    <row r="77" spans="1:18" s="622" customFormat="1" ht="11.25">
      <c r="A77" s="636"/>
      <c r="B77" s="636"/>
      <c r="C77" s="636"/>
      <c r="P77" s="636"/>
      <c r="Q77" s="636"/>
      <c r="R77" s="636"/>
    </row>
    <row r="78" spans="1:18" s="622" customFormat="1" ht="11.25">
      <c r="A78" s="636"/>
      <c r="B78" s="636"/>
      <c r="C78" s="636"/>
      <c r="P78" s="636"/>
      <c r="Q78" s="636"/>
      <c r="R78" s="636"/>
    </row>
    <row r="79" spans="1:18" s="622" customFormat="1" ht="11.25">
      <c r="A79" s="636"/>
      <c r="B79" s="636"/>
      <c r="C79" s="636"/>
      <c r="P79" s="636"/>
      <c r="Q79" s="636"/>
      <c r="R79" s="636"/>
    </row>
    <row r="80" spans="1:18" s="622" customFormat="1" ht="11.25">
      <c r="A80" s="636"/>
      <c r="B80" s="636"/>
      <c r="C80" s="636"/>
      <c r="P80" s="636"/>
      <c r="Q80" s="636"/>
      <c r="R80" s="636"/>
    </row>
    <row r="81" spans="1:18" s="622" customFormat="1" ht="11.25">
      <c r="A81" s="636"/>
      <c r="B81" s="636"/>
      <c r="C81" s="636"/>
      <c r="P81" s="636"/>
      <c r="Q81" s="636"/>
      <c r="R81" s="636"/>
    </row>
    <row r="82" spans="1:18" s="622" customFormat="1" ht="11.25">
      <c r="A82" s="636"/>
      <c r="B82" s="636"/>
      <c r="C82" s="636"/>
      <c r="P82" s="636"/>
      <c r="Q82" s="636"/>
      <c r="R82" s="636"/>
    </row>
    <row r="83" spans="1:18" s="622" customFormat="1" ht="11.25">
      <c r="A83" s="636"/>
      <c r="B83" s="636"/>
      <c r="C83" s="636"/>
      <c r="P83" s="636"/>
      <c r="Q83" s="636"/>
      <c r="R83" s="636"/>
    </row>
    <row r="84" spans="1:18" s="622" customFormat="1" ht="11.25">
      <c r="A84" s="636"/>
      <c r="B84" s="636"/>
      <c r="C84" s="636"/>
      <c r="P84" s="636"/>
      <c r="Q84" s="636"/>
      <c r="R84" s="636"/>
    </row>
    <row r="85" spans="1:18" s="622" customFormat="1" ht="11.25">
      <c r="A85" s="636"/>
      <c r="B85" s="636"/>
      <c r="C85" s="636"/>
      <c r="P85" s="636"/>
      <c r="Q85" s="636"/>
      <c r="R85" s="636"/>
    </row>
    <row r="86" spans="1:18" s="622" customFormat="1" ht="11.25">
      <c r="A86" s="636"/>
      <c r="B86" s="636"/>
      <c r="C86" s="636"/>
      <c r="P86" s="636"/>
      <c r="Q86" s="636"/>
      <c r="R86" s="636"/>
    </row>
    <row r="87" spans="1:18" s="622" customFormat="1" ht="11.25">
      <c r="A87" s="636"/>
      <c r="B87" s="636"/>
      <c r="C87" s="636"/>
      <c r="P87" s="636"/>
      <c r="Q87" s="636"/>
      <c r="R87" s="636"/>
    </row>
    <row r="88" spans="1:18" s="622" customFormat="1" ht="11.25">
      <c r="A88" s="636"/>
      <c r="B88" s="636"/>
      <c r="C88" s="636"/>
      <c r="P88" s="636"/>
      <c r="Q88" s="636"/>
      <c r="R88" s="636"/>
    </row>
    <row r="89" spans="1:18" s="622" customFormat="1" ht="11.25">
      <c r="A89" s="636"/>
      <c r="B89" s="636"/>
      <c r="C89" s="636"/>
      <c r="P89" s="636"/>
      <c r="Q89" s="636"/>
      <c r="R89" s="636"/>
    </row>
    <row r="90" spans="1:18" s="622" customFormat="1" ht="11.25">
      <c r="A90" s="636"/>
      <c r="B90" s="636"/>
      <c r="C90" s="636"/>
      <c r="P90" s="636"/>
      <c r="Q90" s="636"/>
      <c r="R90" s="636"/>
    </row>
    <row r="91" spans="1:18" s="622" customFormat="1" ht="11.25">
      <c r="A91" s="636"/>
      <c r="B91" s="636"/>
      <c r="C91" s="636"/>
      <c r="P91" s="636"/>
      <c r="Q91" s="636"/>
      <c r="R91" s="636"/>
    </row>
    <row r="92" spans="1:18" s="622" customFormat="1" ht="11.25">
      <c r="A92" s="636"/>
      <c r="B92" s="636"/>
      <c r="C92" s="636"/>
      <c r="P92" s="636"/>
      <c r="Q92" s="636"/>
      <c r="R92" s="636"/>
    </row>
    <row r="93" spans="1:18" s="622" customFormat="1" ht="11.25">
      <c r="A93" s="636"/>
      <c r="B93" s="636"/>
      <c r="C93" s="636"/>
      <c r="P93" s="636"/>
      <c r="Q93" s="636"/>
      <c r="R93" s="636"/>
    </row>
    <row r="94" spans="1:18" s="622" customFormat="1" ht="11.25">
      <c r="A94" s="636"/>
      <c r="B94" s="636"/>
      <c r="C94" s="636"/>
      <c r="P94" s="636"/>
      <c r="Q94" s="636"/>
      <c r="R94" s="636"/>
    </row>
    <row r="95" spans="1:18" s="622" customFormat="1" ht="11.25">
      <c r="A95" s="636"/>
      <c r="B95" s="636"/>
      <c r="C95" s="636"/>
      <c r="P95" s="636"/>
      <c r="Q95" s="636"/>
      <c r="R95" s="636"/>
    </row>
    <row r="96" spans="1:18" s="622" customFormat="1" ht="11.25">
      <c r="A96" s="636"/>
      <c r="B96" s="636"/>
      <c r="C96" s="636"/>
      <c r="P96" s="636"/>
      <c r="Q96" s="636"/>
      <c r="R96" s="636"/>
    </row>
    <row r="97" spans="1:18" s="622" customFormat="1" ht="11.25">
      <c r="A97" s="636"/>
      <c r="B97" s="636"/>
      <c r="C97" s="636"/>
      <c r="P97" s="636"/>
      <c r="Q97" s="636"/>
      <c r="R97" s="636"/>
    </row>
    <row r="98" spans="1:18" s="622" customFormat="1" ht="11.25">
      <c r="A98" s="636"/>
      <c r="B98" s="636"/>
      <c r="C98" s="636"/>
      <c r="P98" s="636"/>
      <c r="Q98" s="636"/>
      <c r="R98" s="636"/>
    </row>
    <row r="99" spans="1:18" s="622" customFormat="1" ht="11.25">
      <c r="A99" s="636"/>
      <c r="B99" s="636"/>
      <c r="C99" s="636"/>
      <c r="P99" s="636"/>
      <c r="Q99" s="636"/>
      <c r="R99" s="636"/>
    </row>
    <row r="100" spans="1:18" s="622" customFormat="1" ht="11.25">
      <c r="A100" s="636"/>
      <c r="B100" s="636"/>
      <c r="C100" s="636"/>
      <c r="P100" s="636"/>
      <c r="Q100" s="636"/>
      <c r="R100" s="636"/>
    </row>
    <row r="101" spans="1:18" s="622" customFormat="1" ht="11.25">
      <c r="A101" s="636"/>
      <c r="B101" s="636"/>
      <c r="C101" s="636"/>
      <c r="P101" s="636"/>
      <c r="Q101" s="636"/>
      <c r="R101" s="636"/>
    </row>
    <row r="102" spans="1:18" s="622" customFormat="1" ht="11.25">
      <c r="A102" s="636"/>
      <c r="B102" s="636"/>
      <c r="C102" s="636"/>
      <c r="P102" s="636"/>
      <c r="Q102" s="636"/>
      <c r="R102" s="636"/>
    </row>
    <row r="103" spans="1:18" s="622" customFormat="1" ht="11.25">
      <c r="A103" s="636"/>
      <c r="B103" s="636"/>
      <c r="C103" s="636"/>
      <c r="P103" s="636"/>
      <c r="Q103" s="636"/>
      <c r="R103" s="636"/>
    </row>
    <row r="104" spans="1:18" s="622" customFormat="1" ht="11.25">
      <c r="A104" s="636"/>
      <c r="B104" s="636"/>
      <c r="C104" s="636"/>
      <c r="P104" s="636"/>
      <c r="Q104" s="636"/>
      <c r="R104" s="636"/>
    </row>
  </sheetData>
  <sheetProtection selectLockedCells="1"/>
  <mergeCells count="25">
    <mergeCell ref="D7:D9"/>
    <mergeCell ref="J7:J9"/>
    <mergeCell ref="G7:G9"/>
    <mergeCell ref="H7:H9"/>
    <mergeCell ref="A3:I3"/>
    <mergeCell ref="A4:I4"/>
    <mergeCell ref="A6:A9"/>
    <mergeCell ref="B6:I6"/>
    <mergeCell ref="B7:B9"/>
    <mergeCell ref="C7:C9"/>
    <mergeCell ref="E7:E9"/>
    <mergeCell ref="J6:K6"/>
    <mergeCell ref="J3:R3"/>
    <mergeCell ref="J4:R4"/>
    <mergeCell ref="F7:F9"/>
    <mergeCell ref="I7:I9"/>
    <mergeCell ref="L6:Q6"/>
    <mergeCell ref="R6:R9"/>
    <mergeCell ref="P7:P9"/>
    <mergeCell ref="Q7:Q9"/>
    <mergeCell ref="K7:K9"/>
    <mergeCell ref="L7:L9"/>
    <mergeCell ref="M7:M9"/>
    <mergeCell ref="N7:N9"/>
    <mergeCell ref="O7:O9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selection activeCell="R15" sqref="R15"/>
    </sheetView>
  </sheetViews>
  <sheetFormatPr defaultColWidth="10" defaultRowHeight="14.25"/>
  <cols>
    <col min="1" max="1" width="9.375" style="640" customWidth="1"/>
    <col min="2" max="2" width="9.125" style="641" customWidth="1"/>
    <col min="3" max="3" width="10.625" style="641" customWidth="1"/>
    <col min="4" max="4" width="10.625" style="619" customWidth="1"/>
    <col min="5" max="6" width="11" style="619" customWidth="1"/>
    <col min="7" max="7" width="10" style="619" customWidth="1"/>
    <col min="8" max="8" width="10.625" style="619" customWidth="1"/>
    <col min="9" max="9" width="10.125" style="619" customWidth="1"/>
    <col min="10" max="10" width="6.75" style="619" customWidth="1"/>
    <col min="11" max="11" width="7.125" style="619" customWidth="1"/>
    <col min="12" max="12" width="7.625" style="619" customWidth="1"/>
    <col min="13" max="13" width="8.625" style="619" customWidth="1"/>
    <col min="14" max="14" width="9.625" style="619" customWidth="1"/>
    <col min="15" max="15" width="7.625" style="619" customWidth="1"/>
    <col min="16" max="16" width="7.625" style="641" customWidth="1"/>
    <col min="17" max="17" width="6.625" style="641" customWidth="1"/>
    <col min="18" max="18" width="10.625" style="640" customWidth="1"/>
    <col min="19" max="16384" width="10" style="619"/>
  </cols>
  <sheetData>
    <row r="1" spans="1:18" s="843" customFormat="1" ht="14.1" customHeight="1">
      <c r="A1" s="173" t="s">
        <v>1498</v>
      </c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  <c r="O1" s="796"/>
      <c r="R1" s="801" t="s">
        <v>1499</v>
      </c>
    </row>
    <row r="2" spans="1:18" ht="14.1" customHeight="1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619"/>
      <c r="Q2" s="619"/>
      <c r="R2" s="68"/>
    </row>
    <row r="3" spans="1:18" s="938" customFormat="1" ht="20.100000000000001" customHeight="1">
      <c r="A3" s="1569" t="s">
        <v>418</v>
      </c>
      <c r="B3" s="1569"/>
      <c r="C3" s="1569"/>
      <c r="D3" s="1569"/>
      <c r="E3" s="1569"/>
      <c r="F3" s="1569"/>
      <c r="G3" s="1569"/>
      <c r="H3" s="1569"/>
      <c r="I3" s="1580" t="s">
        <v>873</v>
      </c>
      <c r="J3" s="1580"/>
      <c r="K3" s="1580"/>
      <c r="L3" s="1580"/>
      <c r="M3" s="1580"/>
      <c r="N3" s="1580"/>
      <c r="O3" s="1580"/>
      <c r="P3" s="1580"/>
      <c r="Q3" s="1580"/>
      <c r="R3" s="1580"/>
    </row>
    <row r="4" spans="1:18" s="939" customFormat="1" ht="24" customHeight="1">
      <c r="A4" s="1570" t="s">
        <v>419</v>
      </c>
      <c r="B4" s="1570"/>
      <c r="C4" s="1570"/>
      <c r="D4" s="1570"/>
      <c r="E4" s="1570"/>
      <c r="F4" s="1570"/>
      <c r="G4" s="1570"/>
      <c r="H4" s="1570"/>
      <c r="I4" s="1581" t="s">
        <v>874</v>
      </c>
      <c r="J4" s="1581"/>
      <c r="K4" s="1581"/>
      <c r="L4" s="1581"/>
      <c r="M4" s="1581"/>
      <c r="N4" s="1581"/>
      <c r="O4" s="1581"/>
      <c r="P4" s="1581"/>
      <c r="Q4" s="1581"/>
      <c r="R4" s="1581"/>
    </row>
    <row r="5" spans="1:18" s="620" customFormat="1" ht="18" customHeight="1" thickBot="1">
      <c r="A5" s="620" t="s">
        <v>36</v>
      </c>
      <c r="R5" s="621" t="s">
        <v>37</v>
      </c>
    </row>
    <row r="6" spans="1:18" s="622" customFormat="1" ht="17.45" customHeight="1">
      <c r="A6" s="1571" t="s">
        <v>30</v>
      </c>
      <c r="B6" s="1553" t="s">
        <v>1215</v>
      </c>
      <c r="C6" s="1578"/>
      <c r="D6" s="1578"/>
      <c r="E6" s="1578"/>
      <c r="F6" s="1578"/>
      <c r="G6" s="1578"/>
      <c r="H6" s="1578"/>
      <c r="I6" s="1578" t="s">
        <v>1219</v>
      </c>
      <c r="J6" s="1579"/>
      <c r="K6" s="1550" t="s">
        <v>1217</v>
      </c>
      <c r="L6" s="1551"/>
      <c r="M6" s="1551"/>
      <c r="N6" s="1551"/>
      <c r="O6" s="1551"/>
      <c r="P6" s="1551"/>
      <c r="Q6" s="1552"/>
      <c r="R6" s="1553" t="s">
        <v>31</v>
      </c>
    </row>
    <row r="7" spans="1:18" s="1111" customFormat="1" ht="18.95" customHeight="1">
      <c r="A7" s="1572"/>
      <c r="B7" s="1575"/>
      <c r="C7" s="1556" t="s">
        <v>927</v>
      </c>
      <c r="D7" s="1556" t="s">
        <v>1225</v>
      </c>
      <c r="E7" s="1556" t="s">
        <v>1220</v>
      </c>
      <c r="F7" s="1556" t="s">
        <v>1226</v>
      </c>
      <c r="G7" s="1556" t="s">
        <v>871</v>
      </c>
      <c r="H7" s="1566" t="s">
        <v>931</v>
      </c>
      <c r="I7" s="1562" t="s">
        <v>38</v>
      </c>
      <c r="J7" s="1562" t="s">
        <v>1218</v>
      </c>
      <c r="K7" s="1565"/>
      <c r="L7" s="1556" t="s">
        <v>420</v>
      </c>
      <c r="M7" s="1556" t="s">
        <v>39</v>
      </c>
      <c r="N7" s="1556" t="s">
        <v>40</v>
      </c>
      <c r="O7" s="1556" t="s">
        <v>613</v>
      </c>
      <c r="P7" s="1556" t="s">
        <v>775</v>
      </c>
      <c r="Q7" s="1559" t="s">
        <v>1218</v>
      </c>
      <c r="R7" s="1554"/>
    </row>
    <row r="8" spans="1:18" s="1111" customFormat="1" ht="18.95" customHeight="1">
      <c r="A8" s="1572"/>
      <c r="B8" s="1576"/>
      <c r="C8" s="1557"/>
      <c r="D8" s="1557"/>
      <c r="E8" s="1557"/>
      <c r="F8" s="1557"/>
      <c r="G8" s="1557"/>
      <c r="H8" s="1567"/>
      <c r="I8" s="1563"/>
      <c r="J8" s="1563"/>
      <c r="K8" s="1557"/>
      <c r="L8" s="1557"/>
      <c r="M8" s="1557"/>
      <c r="N8" s="1557"/>
      <c r="O8" s="1565"/>
      <c r="P8" s="1557"/>
      <c r="Q8" s="1560"/>
      <c r="R8" s="1554"/>
    </row>
    <row r="9" spans="1:18" s="1111" customFormat="1" ht="18.75" customHeight="1">
      <c r="A9" s="1573"/>
      <c r="B9" s="1577"/>
      <c r="C9" s="1558"/>
      <c r="D9" s="1558"/>
      <c r="E9" s="1558"/>
      <c r="F9" s="1558"/>
      <c r="G9" s="1558"/>
      <c r="H9" s="1568"/>
      <c r="I9" s="1564"/>
      <c r="J9" s="1564"/>
      <c r="K9" s="1558"/>
      <c r="L9" s="1558"/>
      <c r="M9" s="1558"/>
      <c r="N9" s="1558"/>
      <c r="O9" s="1582"/>
      <c r="P9" s="1558"/>
      <c r="Q9" s="1561"/>
      <c r="R9" s="1555"/>
    </row>
    <row r="10" spans="1:18" s="622" customFormat="1" ht="17.100000000000001" customHeight="1">
      <c r="A10" s="616" t="s">
        <v>701</v>
      </c>
      <c r="B10" s="23">
        <v>66</v>
      </c>
      <c r="C10" s="23">
        <v>2</v>
      </c>
      <c r="D10" s="23" t="s">
        <v>869</v>
      </c>
      <c r="E10" s="23">
        <v>25</v>
      </c>
      <c r="F10" s="23" t="s">
        <v>869</v>
      </c>
      <c r="G10" s="23" t="s">
        <v>869</v>
      </c>
      <c r="H10" s="23" t="s">
        <v>869</v>
      </c>
      <c r="I10" s="23">
        <v>2</v>
      </c>
      <c r="J10" s="22">
        <v>37</v>
      </c>
      <c r="K10" s="22">
        <v>68</v>
      </c>
      <c r="L10" s="22">
        <v>0</v>
      </c>
      <c r="M10" s="22">
        <v>6</v>
      </c>
      <c r="N10" s="22">
        <v>34</v>
      </c>
      <c r="O10" s="22">
        <v>19</v>
      </c>
      <c r="P10" s="22">
        <v>6</v>
      </c>
      <c r="Q10" s="22">
        <v>3</v>
      </c>
      <c r="R10" s="161" t="s">
        <v>701</v>
      </c>
    </row>
    <row r="11" spans="1:18" s="622" customFormat="1" ht="17.100000000000001" customHeight="1">
      <c r="A11" s="616" t="s">
        <v>951</v>
      </c>
      <c r="B11" s="23">
        <v>96</v>
      </c>
      <c r="C11" s="23">
        <v>5</v>
      </c>
      <c r="D11" s="23">
        <v>14</v>
      </c>
      <c r="E11" s="23">
        <v>41</v>
      </c>
      <c r="F11" s="23">
        <v>14</v>
      </c>
      <c r="G11" s="23">
        <v>0</v>
      </c>
      <c r="H11" s="23">
        <v>1</v>
      </c>
      <c r="I11" s="23">
        <v>4</v>
      </c>
      <c r="J11" s="22">
        <v>17</v>
      </c>
      <c r="K11" s="22">
        <v>95</v>
      </c>
      <c r="L11" s="22">
        <v>1</v>
      </c>
      <c r="M11" s="22">
        <v>12</v>
      </c>
      <c r="N11" s="22">
        <v>60</v>
      </c>
      <c r="O11" s="22">
        <v>13</v>
      </c>
      <c r="P11" s="22">
        <v>4</v>
      </c>
      <c r="Q11" s="22">
        <v>5</v>
      </c>
      <c r="R11" s="161" t="s">
        <v>951</v>
      </c>
    </row>
    <row r="12" spans="1:18" s="622" customFormat="1" ht="17.100000000000001" customHeight="1">
      <c r="A12" s="616" t="s">
        <v>952</v>
      </c>
      <c r="B12" s="23">
        <v>75</v>
      </c>
      <c r="C12" s="23">
        <v>1</v>
      </c>
      <c r="D12" s="23">
        <v>5</v>
      </c>
      <c r="E12" s="23">
        <v>5</v>
      </c>
      <c r="F12" s="23">
        <v>53</v>
      </c>
      <c r="G12" s="23">
        <v>0</v>
      </c>
      <c r="H12" s="23">
        <v>5</v>
      </c>
      <c r="I12" s="23">
        <v>0</v>
      </c>
      <c r="J12" s="22">
        <v>6</v>
      </c>
      <c r="K12" s="22">
        <v>77</v>
      </c>
      <c r="L12" s="22">
        <v>2</v>
      </c>
      <c r="M12" s="22">
        <v>2</v>
      </c>
      <c r="N12" s="22">
        <v>65</v>
      </c>
      <c r="O12" s="22">
        <v>4</v>
      </c>
      <c r="P12" s="22">
        <v>0</v>
      </c>
      <c r="Q12" s="22">
        <v>4</v>
      </c>
      <c r="R12" s="161" t="s">
        <v>952</v>
      </c>
    </row>
    <row r="13" spans="1:18" s="622" customFormat="1" ht="17.100000000000001" customHeight="1">
      <c r="A13" s="616" t="s">
        <v>1049</v>
      </c>
      <c r="B13" s="23">
        <v>74</v>
      </c>
      <c r="C13" s="23">
        <v>1</v>
      </c>
      <c r="D13" s="23">
        <v>1</v>
      </c>
      <c r="E13" s="23">
        <v>14</v>
      </c>
      <c r="F13" s="23">
        <v>26</v>
      </c>
      <c r="G13" s="23">
        <v>1</v>
      </c>
      <c r="H13" s="23">
        <v>1</v>
      </c>
      <c r="I13" s="23">
        <v>0</v>
      </c>
      <c r="J13" s="22">
        <v>30</v>
      </c>
      <c r="K13" s="22">
        <v>79</v>
      </c>
      <c r="L13" s="22">
        <v>5</v>
      </c>
      <c r="M13" s="22">
        <v>4</v>
      </c>
      <c r="N13" s="22">
        <v>53</v>
      </c>
      <c r="O13" s="22">
        <v>2</v>
      </c>
      <c r="P13" s="22">
        <v>8</v>
      </c>
      <c r="Q13" s="22">
        <v>7</v>
      </c>
      <c r="R13" s="161" t="s">
        <v>1049</v>
      </c>
    </row>
    <row r="14" spans="1:18" s="624" customFormat="1" ht="17.100000000000001" customHeight="1">
      <c r="A14" s="1138" t="s">
        <v>1609</v>
      </c>
      <c r="B14" s="623">
        <f>SUM(B16:B38)</f>
        <v>102</v>
      </c>
      <c r="C14" s="623">
        <f t="shared" ref="C14:Q14" si="0">SUM(C16:C38)</f>
        <v>6</v>
      </c>
      <c r="D14" s="623">
        <f t="shared" si="0"/>
        <v>2</v>
      </c>
      <c r="E14" s="623">
        <f t="shared" ref="E14:F14" si="1">SUM(E16:E38)</f>
        <v>9</v>
      </c>
      <c r="F14" s="623">
        <f t="shared" si="1"/>
        <v>20</v>
      </c>
      <c r="G14" s="623">
        <f t="shared" si="0"/>
        <v>1</v>
      </c>
      <c r="H14" s="623">
        <f t="shared" si="0"/>
        <v>3</v>
      </c>
      <c r="I14" s="623">
        <f t="shared" ref="I14" si="2">SUM(I16:I38)</f>
        <v>8</v>
      </c>
      <c r="J14" s="623">
        <f t="shared" si="0"/>
        <v>53</v>
      </c>
      <c r="K14" s="623">
        <f t="shared" si="0"/>
        <v>106</v>
      </c>
      <c r="L14" s="623">
        <f t="shared" si="0"/>
        <v>0</v>
      </c>
      <c r="M14" s="623">
        <f t="shared" si="0"/>
        <v>8</v>
      </c>
      <c r="N14" s="623">
        <f t="shared" si="0"/>
        <v>62</v>
      </c>
      <c r="O14" s="623">
        <f t="shared" si="0"/>
        <v>8</v>
      </c>
      <c r="P14" s="623">
        <f t="shared" si="0"/>
        <v>19</v>
      </c>
      <c r="Q14" s="623">
        <f t="shared" si="0"/>
        <v>9</v>
      </c>
      <c r="R14" s="1137" t="s">
        <v>1609</v>
      </c>
    </row>
    <row r="15" spans="1:18" s="622" customFormat="1" ht="9.9499999999999993" customHeight="1">
      <c r="A15" s="625"/>
      <c r="B15" s="23"/>
      <c r="C15" s="23"/>
      <c r="D15" s="23"/>
      <c r="E15" s="23"/>
      <c r="F15" s="23"/>
      <c r="G15" s="23"/>
      <c r="H15" s="23"/>
      <c r="I15" s="23"/>
      <c r="J15" s="22"/>
      <c r="K15" s="22"/>
      <c r="L15" s="22"/>
      <c r="M15" s="22"/>
      <c r="N15" s="22"/>
      <c r="O15" s="22"/>
      <c r="P15" s="22"/>
      <c r="Q15" s="22"/>
      <c r="R15" s="626"/>
    </row>
    <row r="16" spans="1:18" s="622" customFormat="1" ht="16.5" customHeight="1">
      <c r="A16" s="625" t="s">
        <v>240</v>
      </c>
      <c r="B16" s="23">
        <f>SUM(C16:J16)</f>
        <v>19</v>
      </c>
      <c r="C16" s="727">
        <v>2</v>
      </c>
      <c r="D16" s="727">
        <v>0</v>
      </c>
      <c r="E16" s="729">
        <v>1</v>
      </c>
      <c r="F16" s="729">
        <v>1</v>
      </c>
      <c r="G16" s="727">
        <v>0</v>
      </c>
      <c r="H16" s="727">
        <v>1</v>
      </c>
      <c r="I16" s="727">
        <v>4</v>
      </c>
      <c r="J16" s="730">
        <v>10</v>
      </c>
      <c r="K16" s="24">
        <v>21</v>
      </c>
      <c r="L16" s="730">
        <v>0</v>
      </c>
      <c r="M16" s="730">
        <v>3</v>
      </c>
      <c r="N16" s="730">
        <v>9</v>
      </c>
      <c r="O16" s="730">
        <v>2</v>
      </c>
      <c r="P16" s="730">
        <v>7</v>
      </c>
      <c r="Q16" s="730">
        <v>0</v>
      </c>
      <c r="R16" s="627" t="s">
        <v>776</v>
      </c>
    </row>
    <row r="17" spans="1:18" s="622" customFormat="1" ht="16.5" customHeight="1">
      <c r="A17" s="625" t="s">
        <v>242</v>
      </c>
      <c r="B17" s="23">
        <f t="shared" ref="B17:B38" si="3">SUM(C17:J17)</f>
        <v>23</v>
      </c>
      <c r="C17" s="727">
        <v>0</v>
      </c>
      <c r="D17" s="727">
        <v>0</v>
      </c>
      <c r="E17" s="727">
        <v>0</v>
      </c>
      <c r="F17" s="727">
        <v>3</v>
      </c>
      <c r="G17" s="727">
        <v>0</v>
      </c>
      <c r="H17" s="727">
        <v>0</v>
      </c>
      <c r="I17" s="727">
        <v>0</v>
      </c>
      <c r="J17" s="730">
        <v>20</v>
      </c>
      <c r="K17" s="24">
        <f t="shared" ref="K17:K38" si="4">SUM(L17:Q17)</f>
        <v>23</v>
      </c>
      <c r="L17" s="730">
        <v>0</v>
      </c>
      <c r="M17" s="730">
        <v>4</v>
      </c>
      <c r="N17" s="730">
        <v>9</v>
      </c>
      <c r="O17" s="730">
        <v>1</v>
      </c>
      <c r="P17" s="730">
        <v>3</v>
      </c>
      <c r="Q17" s="730">
        <v>6</v>
      </c>
      <c r="R17" s="627" t="s">
        <v>243</v>
      </c>
    </row>
    <row r="18" spans="1:18" s="622" customFormat="1" ht="16.5" customHeight="1">
      <c r="A18" s="625" t="s">
        <v>244</v>
      </c>
      <c r="B18" s="23">
        <f t="shared" si="3"/>
        <v>6</v>
      </c>
      <c r="C18" s="727">
        <v>0</v>
      </c>
      <c r="D18" s="727">
        <v>0</v>
      </c>
      <c r="E18" s="727">
        <v>0</v>
      </c>
      <c r="F18" s="727">
        <v>1</v>
      </c>
      <c r="G18" s="727">
        <v>0</v>
      </c>
      <c r="H18" s="727">
        <v>0</v>
      </c>
      <c r="I18" s="727">
        <v>0</v>
      </c>
      <c r="J18" s="730">
        <v>5</v>
      </c>
      <c r="K18" s="24">
        <f t="shared" si="4"/>
        <v>7</v>
      </c>
      <c r="L18" s="730">
        <v>0</v>
      </c>
      <c r="M18" s="730">
        <v>0</v>
      </c>
      <c r="N18" s="730">
        <v>6</v>
      </c>
      <c r="O18" s="730">
        <v>0</v>
      </c>
      <c r="P18" s="730">
        <v>0</v>
      </c>
      <c r="Q18" s="730">
        <v>1</v>
      </c>
      <c r="R18" s="627" t="s">
        <v>245</v>
      </c>
    </row>
    <row r="19" spans="1:18" s="622" customFormat="1" ht="16.5" customHeight="1">
      <c r="A19" s="625" t="s">
        <v>246</v>
      </c>
      <c r="B19" s="23">
        <f t="shared" si="3"/>
        <v>2</v>
      </c>
      <c r="C19" s="727">
        <v>0</v>
      </c>
      <c r="D19" s="727">
        <v>0</v>
      </c>
      <c r="E19" s="727">
        <v>0</v>
      </c>
      <c r="F19" s="727">
        <v>0</v>
      </c>
      <c r="G19" s="727">
        <v>0</v>
      </c>
      <c r="H19" s="727">
        <v>0</v>
      </c>
      <c r="I19" s="727">
        <v>0</v>
      </c>
      <c r="J19" s="730">
        <v>2</v>
      </c>
      <c r="K19" s="24">
        <f t="shared" si="4"/>
        <v>2</v>
      </c>
      <c r="L19" s="730">
        <v>0</v>
      </c>
      <c r="M19" s="730">
        <v>0</v>
      </c>
      <c r="N19" s="730">
        <v>2</v>
      </c>
      <c r="O19" s="730">
        <v>0</v>
      </c>
      <c r="P19" s="730">
        <v>0</v>
      </c>
      <c r="Q19" s="730">
        <v>0</v>
      </c>
      <c r="R19" s="627" t="s">
        <v>247</v>
      </c>
    </row>
    <row r="20" spans="1:18" s="622" customFormat="1" ht="16.5" customHeight="1">
      <c r="A20" s="625" t="s">
        <v>248</v>
      </c>
      <c r="B20" s="23">
        <f t="shared" si="3"/>
        <v>17</v>
      </c>
      <c r="C20" s="727">
        <v>1</v>
      </c>
      <c r="D20" s="727">
        <v>1</v>
      </c>
      <c r="E20" s="727">
        <v>0</v>
      </c>
      <c r="F20" s="727">
        <v>4</v>
      </c>
      <c r="G20" s="727">
        <v>0</v>
      </c>
      <c r="H20" s="727">
        <v>0</v>
      </c>
      <c r="I20" s="727">
        <v>3</v>
      </c>
      <c r="J20" s="730">
        <v>8</v>
      </c>
      <c r="K20" s="24">
        <f t="shared" si="4"/>
        <v>17</v>
      </c>
      <c r="L20" s="730">
        <v>0</v>
      </c>
      <c r="M20" s="730">
        <v>1</v>
      </c>
      <c r="N20" s="730">
        <v>8</v>
      </c>
      <c r="O20" s="730">
        <v>1</v>
      </c>
      <c r="P20" s="730">
        <v>5</v>
      </c>
      <c r="Q20" s="730">
        <v>2</v>
      </c>
      <c r="R20" s="627" t="s">
        <v>249</v>
      </c>
    </row>
    <row r="21" spans="1:18" s="622" customFormat="1" ht="16.5" customHeight="1">
      <c r="A21" s="625" t="s">
        <v>250</v>
      </c>
      <c r="B21" s="23">
        <f t="shared" si="3"/>
        <v>3</v>
      </c>
      <c r="C21" s="727">
        <v>0</v>
      </c>
      <c r="D21" s="727">
        <v>0</v>
      </c>
      <c r="E21" s="727">
        <v>0</v>
      </c>
      <c r="F21" s="727">
        <v>1</v>
      </c>
      <c r="G21" s="727">
        <v>0</v>
      </c>
      <c r="H21" s="727">
        <v>0</v>
      </c>
      <c r="I21" s="727">
        <v>0</v>
      </c>
      <c r="J21" s="730">
        <v>2</v>
      </c>
      <c r="K21" s="24">
        <f t="shared" si="4"/>
        <v>3</v>
      </c>
      <c r="L21" s="730">
        <v>0</v>
      </c>
      <c r="M21" s="730">
        <v>0</v>
      </c>
      <c r="N21" s="730">
        <v>2</v>
      </c>
      <c r="O21" s="730">
        <v>1</v>
      </c>
      <c r="P21" s="730">
        <v>0</v>
      </c>
      <c r="Q21" s="730">
        <v>0</v>
      </c>
      <c r="R21" s="627" t="s">
        <v>251</v>
      </c>
    </row>
    <row r="22" spans="1:18" s="622" customFormat="1" ht="16.5" customHeight="1">
      <c r="A22" s="625" t="s">
        <v>252</v>
      </c>
      <c r="B22" s="23">
        <f t="shared" si="3"/>
        <v>2</v>
      </c>
      <c r="C22" s="727">
        <v>0</v>
      </c>
      <c r="D22" s="727">
        <v>0</v>
      </c>
      <c r="E22" s="727">
        <v>2</v>
      </c>
      <c r="F22" s="727">
        <v>0</v>
      </c>
      <c r="G22" s="727">
        <v>0</v>
      </c>
      <c r="H22" s="727">
        <v>0</v>
      </c>
      <c r="I22" s="727">
        <v>0</v>
      </c>
      <c r="J22" s="730">
        <v>0</v>
      </c>
      <c r="K22" s="24">
        <f t="shared" si="4"/>
        <v>2</v>
      </c>
      <c r="L22" s="730">
        <v>0</v>
      </c>
      <c r="M22" s="730">
        <v>0</v>
      </c>
      <c r="N22" s="730">
        <v>1</v>
      </c>
      <c r="O22" s="730">
        <v>1</v>
      </c>
      <c r="P22" s="730">
        <v>0</v>
      </c>
      <c r="Q22" s="730">
        <v>0</v>
      </c>
      <c r="R22" s="627" t="s">
        <v>253</v>
      </c>
    </row>
    <row r="23" spans="1:18" s="622" customFormat="1" ht="16.5" customHeight="1">
      <c r="A23" s="625" t="s">
        <v>254</v>
      </c>
      <c r="B23" s="23">
        <f t="shared" si="3"/>
        <v>0</v>
      </c>
      <c r="C23" s="727">
        <v>0</v>
      </c>
      <c r="D23" s="727">
        <v>0</v>
      </c>
      <c r="E23" s="727">
        <v>0</v>
      </c>
      <c r="F23" s="727">
        <v>0</v>
      </c>
      <c r="G23" s="727">
        <v>0</v>
      </c>
      <c r="H23" s="727">
        <v>0</v>
      </c>
      <c r="I23" s="727">
        <v>0</v>
      </c>
      <c r="J23" s="730">
        <v>0</v>
      </c>
      <c r="K23" s="24">
        <f t="shared" si="4"/>
        <v>0</v>
      </c>
      <c r="L23" s="730">
        <v>0</v>
      </c>
      <c r="M23" s="730">
        <v>0</v>
      </c>
      <c r="N23" s="730">
        <v>0</v>
      </c>
      <c r="O23" s="730">
        <v>0</v>
      </c>
      <c r="P23" s="730">
        <v>0</v>
      </c>
      <c r="Q23" s="730">
        <v>0</v>
      </c>
      <c r="R23" s="627" t="s">
        <v>255</v>
      </c>
    </row>
    <row r="24" spans="1:18" s="622" customFormat="1" ht="16.5" customHeight="1">
      <c r="A24" s="625" t="s">
        <v>256</v>
      </c>
      <c r="B24" s="23">
        <f t="shared" si="3"/>
        <v>8</v>
      </c>
      <c r="C24" s="727">
        <v>0</v>
      </c>
      <c r="D24" s="727">
        <v>0</v>
      </c>
      <c r="E24" s="727">
        <v>2</v>
      </c>
      <c r="F24" s="727">
        <v>0</v>
      </c>
      <c r="G24" s="727">
        <v>1</v>
      </c>
      <c r="H24" s="727">
        <v>1</v>
      </c>
      <c r="I24" s="727">
        <v>1</v>
      </c>
      <c r="J24" s="730">
        <v>3</v>
      </c>
      <c r="K24" s="24">
        <f t="shared" si="4"/>
        <v>9</v>
      </c>
      <c r="L24" s="730">
        <v>0</v>
      </c>
      <c r="M24" s="730">
        <v>0</v>
      </c>
      <c r="N24" s="730">
        <v>8</v>
      </c>
      <c r="O24" s="730">
        <v>0</v>
      </c>
      <c r="P24" s="730">
        <v>1</v>
      </c>
      <c r="Q24" s="730">
        <v>0</v>
      </c>
      <c r="R24" s="627" t="s">
        <v>257</v>
      </c>
    </row>
    <row r="25" spans="1:18" s="622" customFormat="1" ht="16.5" customHeight="1">
      <c r="A25" s="625" t="s">
        <v>258</v>
      </c>
      <c r="B25" s="23">
        <f t="shared" si="3"/>
        <v>12</v>
      </c>
      <c r="C25" s="727">
        <v>0</v>
      </c>
      <c r="D25" s="727">
        <v>0</v>
      </c>
      <c r="E25" s="727">
        <v>1</v>
      </c>
      <c r="F25" s="727">
        <v>10</v>
      </c>
      <c r="G25" s="727">
        <v>0</v>
      </c>
      <c r="H25" s="727">
        <v>1</v>
      </c>
      <c r="I25" s="727">
        <v>0</v>
      </c>
      <c r="J25" s="730">
        <v>0</v>
      </c>
      <c r="K25" s="24">
        <f t="shared" si="4"/>
        <v>12</v>
      </c>
      <c r="L25" s="730">
        <v>0</v>
      </c>
      <c r="M25" s="730">
        <v>0</v>
      </c>
      <c r="N25" s="730">
        <v>12</v>
      </c>
      <c r="O25" s="730">
        <v>0</v>
      </c>
      <c r="P25" s="730">
        <v>0</v>
      </c>
      <c r="Q25" s="730">
        <v>0</v>
      </c>
      <c r="R25" s="627" t="s">
        <v>259</v>
      </c>
    </row>
    <row r="26" spans="1:18" s="622" customFormat="1" ht="16.5" customHeight="1">
      <c r="A26" s="625" t="s">
        <v>260</v>
      </c>
      <c r="B26" s="23">
        <f t="shared" si="3"/>
        <v>0</v>
      </c>
      <c r="C26" s="727">
        <v>0</v>
      </c>
      <c r="D26" s="727">
        <v>0</v>
      </c>
      <c r="E26" s="727">
        <v>0</v>
      </c>
      <c r="F26" s="727">
        <v>0</v>
      </c>
      <c r="G26" s="727">
        <v>0</v>
      </c>
      <c r="H26" s="727">
        <v>0</v>
      </c>
      <c r="I26" s="727">
        <v>0</v>
      </c>
      <c r="J26" s="730">
        <v>0</v>
      </c>
      <c r="K26" s="24">
        <f t="shared" si="4"/>
        <v>0</v>
      </c>
      <c r="L26" s="730">
        <v>0</v>
      </c>
      <c r="M26" s="730">
        <v>0</v>
      </c>
      <c r="N26" s="730">
        <v>0</v>
      </c>
      <c r="O26" s="730">
        <v>0</v>
      </c>
      <c r="P26" s="730">
        <v>0</v>
      </c>
      <c r="Q26" s="730">
        <v>0</v>
      </c>
      <c r="R26" s="627" t="s">
        <v>261</v>
      </c>
    </row>
    <row r="27" spans="1:18" s="622" customFormat="1" ht="16.5" customHeight="1">
      <c r="A27" s="625" t="s">
        <v>262</v>
      </c>
      <c r="B27" s="23">
        <f t="shared" si="3"/>
        <v>0</v>
      </c>
      <c r="C27" s="727">
        <v>0</v>
      </c>
      <c r="D27" s="727">
        <v>0</v>
      </c>
      <c r="E27" s="727">
        <v>0</v>
      </c>
      <c r="F27" s="727">
        <v>0</v>
      </c>
      <c r="G27" s="727">
        <v>0</v>
      </c>
      <c r="H27" s="727">
        <v>0</v>
      </c>
      <c r="I27" s="727">
        <v>0</v>
      </c>
      <c r="J27" s="730">
        <v>0</v>
      </c>
      <c r="K27" s="24">
        <f t="shared" si="4"/>
        <v>0</v>
      </c>
      <c r="L27" s="730">
        <v>0</v>
      </c>
      <c r="M27" s="730">
        <v>0</v>
      </c>
      <c r="N27" s="730">
        <v>0</v>
      </c>
      <c r="O27" s="730">
        <v>0</v>
      </c>
      <c r="P27" s="730">
        <v>0</v>
      </c>
      <c r="Q27" s="730">
        <v>0</v>
      </c>
      <c r="R27" s="627" t="s">
        <v>263</v>
      </c>
    </row>
    <row r="28" spans="1:18" s="622" customFormat="1" ht="16.5" customHeight="1">
      <c r="A28" s="625" t="s">
        <v>264</v>
      </c>
      <c r="B28" s="23">
        <f t="shared" si="3"/>
        <v>1</v>
      </c>
      <c r="C28" s="729">
        <v>0</v>
      </c>
      <c r="D28" s="727">
        <v>0</v>
      </c>
      <c r="E28" s="727">
        <v>0</v>
      </c>
      <c r="F28" s="727">
        <v>0</v>
      </c>
      <c r="G28" s="727">
        <v>0</v>
      </c>
      <c r="H28" s="727">
        <v>0</v>
      </c>
      <c r="I28" s="727">
        <v>0</v>
      </c>
      <c r="J28" s="730">
        <v>1</v>
      </c>
      <c r="K28" s="24">
        <f t="shared" si="4"/>
        <v>1</v>
      </c>
      <c r="L28" s="730">
        <v>0</v>
      </c>
      <c r="M28" s="730">
        <v>0</v>
      </c>
      <c r="N28" s="730">
        <v>0</v>
      </c>
      <c r="O28" s="730">
        <v>1</v>
      </c>
      <c r="P28" s="730">
        <v>0</v>
      </c>
      <c r="Q28" s="730">
        <v>0</v>
      </c>
      <c r="R28" s="627" t="s">
        <v>265</v>
      </c>
    </row>
    <row r="29" spans="1:18" s="622" customFormat="1" ht="16.5" customHeight="1">
      <c r="A29" s="625" t="s">
        <v>266</v>
      </c>
      <c r="B29" s="23">
        <f t="shared" si="3"/>
        <v>0</v>
      </c>
      <c r="C29" s="727">
        <v>0</v>
      </c>
      <c r="D29" s="727">
        <v>0</v>
      </c>
      <c r="E29" s="727">
        <v>0</v>
      </c>
      <c r="F29" s="727">
        <v>0</v>
      </c>
      <c r="G29" s="727">
        <v>0</v>
      </c>
      <c r="H29" s="727">
        <v>0</v>
      </c>
      <c r="I29" s="727">
        <v>0</v>
      </c>
      <c r="J29" s="730">
        <v>0</v>
      </c>
      <c r="K29" s="24">
        <f t="shared" si="4"/>
        <v>0</v>
      </c>
      <c r="L29" s="730">
        <v>0</v>
      </c>
      <c r="M29" s="730">
        <v>0</v>
      </c>
      <c r="N29" s="730">
        <v>0</v>
      </c>
      <c r="O29" s="730">
        <v>0</v>
      </c>
      <c r="P29" s="730">
        <v>0</v>
      </c>
      <c r="Q29" s="730">
        <v>0</v>
      </c>
      <c r="R29" s="627" t="s">
        <v>267</v>
      </c>
    </row>
    <row r="30" spans="1:18" s="622" customFormat="1" ht="16.5" customHeight="1">
      <c r="A30" s="625" t="s">
        <v>268</v>
      </c>
      <c r="B30" s="23">
        <f t="shared" si="3"/>
        <v>0</v>
      </c>
      <c r="C30" s="727">
        <v>0</v>
      </c>
      <c r="D30" s="727">
        <v>0</v>
      </c>
      <c r="E30" s="727">
        <v>0</v>
      </c>
      <c r="F30" s="727">
        <v>0</v>
      </c>
      <c r="G30" s="727">
        <v>0</v>
      </c>
      <c r="H30" s="727">
        <v>0</v>
      </c>
      <c r="I30" s="727">
        <v>0</v>
      </c>
      <c r="J30" s="730">
        <v>0</v>
      </c>
      <c r="K30" s="24">
        <f t="shared" si="4"/>
        <v>0</v>
      </c>
      <c r="L30" s="730">
        <v>0</v>
      </c>
      <c r="M30" s="730">
        <v>0</v>
      </c>
      <c r="N30" s="730">
        <v>0</v>
      </c>
      <c r="O30" s="730">
        <v>0</v>
      </c>
      <c r="P30" s="730">
        <v>0</v>
      </c>
      <c r="Q30" s="730">
        <v>0</v>
      </c>
      <c r="R30" s="627" t="s">
        <v>269</v>
      </c>
    </row>
    <row r="31" spans="1:18" s="622" customFormat="1" ht="16.5" customHeight="1">
      <c r="A31" s="625" t="s">
        <v>270</v>
      </c>
      <c r="B31" s="23">
        <f t="shared" si="3"/>
        <v>1</v>
      </c>
      <c r="C31" s="719">
        <v>0</v>
      </c>
      <c r="D31" s="719">
        <v>0</v>
      </c>
      <c r="E31" s="719">
        <v>1</v>
      </c>
      <c r="F31" s="719">
        <v>0</v>
      </c>
      <c r="G31" s="727">
        <v>0</v>
      </c>
      <c r="H31" s="727">
        <v>0</v>
      </c>
      <c r="I31" s="727">
        <v>0</v>
      </c>
      <c r="J31" s="730">
        <v>0</v>
      </c>
      <c r="K31" s="24">
        <f t="shared" si="4"/>
        <v>1</v>
      </c>
      <c r="L31" s="719">
        <v>0</v>
      </c>
      <c r="M31" s="719">
        <v>0</v>
      </c>
      <c r="N31" s="719">
        <v>1</v>
      </c>
      <c r="O31" s="719">
        <v>0</v>
      </c>
      <c r="P31" s="727">
        <v>0</v>
      </c>
      <c r="Q31" s="727">
        <v>0</v>
      </c>
      <c r="R31" s="627" t="s">
        <v>271</v>
      </c>
    </row>
    <row r="32" spans="1:18" s="622" customFormat="1" ht="16.5" customHeight="1">
      <c r="A32" s="625" t="s">
        <v>272</v>
      </c>
      <c r="B32" s="23">
        <f t="shared" si="3"/>
        <v>0</v>
      </c>
      <c r="C32" s="727">
        <v>0</v>
      </c>
      <c r="D32" s="727">
        <v>0</v>
      </c>
      <c r="E32" s="727">
        <v>0</v>
      </c>
      <c r="F32" s="727">
        <v>0</v>
      </c>
      <c r="G32" s="727">
        <v>0</v>
      </c>
      <c r="H32" s="727">
        <v>0</v>
      </c>
      <c r="I32" s="727">
        <v>0</v>
      </c>
      <c r="J32" s="727">
        <v>0</v>
      </c>
      <c r="K32" s="24">
        <f t="shared" si="4"/>
        <v>0</v>
      </c>
      <c r="L32" s="730">
        <v>0</v>
      </c>
      <c r="M32" s="730">
        <v>0</v>
      </c>
      <c r="N32" s="727">
        <v>0</v>
      </c>
      <c r="O32" s="727">
        <v>0</v>
      </c>
      <c r="P32" s="727">
        <v>0</v>
      </c>
      <c r="Q32" s="730">
        <v>0</v>
      </c>
      <c r="R32" s="627" t="s">
        <v>273</v>
      </c>
    </row>
    <row r="33" spans="1:18" s="622" customFormat="1" ht="16.5" customHeight="1">
      <c r="A33" s="625" t="s">
        <v>274</v>
      </c>
      <c r="B33" s="23">
        <f t="shared" si="3"/>
        <v>1</v>
      </c>
      <c r="C33" s="727">
        <v>0</v>
      </c>
      <c r="D33" s="727">
        <v>1</v>
      </c>
      <c r="E33" s="727">
        <v>0</v>
      </c>
      <c r="F33" s="727">
        <v>0</v>
      </c>
      <c r="G33" s="727">
        <v>0</v>
      </c>
      <c r="H33" s="727">
        <v>0</v>
      </c>
      <c r="I33" s="727">
        <v>0</v>
      </c>
      <c r="J33" s="730">
        <v>0</v>
      </c>
      <c r="K33" s="24">
        <f t="shared" si="4"/>
        <v>1</v>
      </c>
      <c r="L33" s="730">
        <v>0</v>
      </c>
      <c r="M33" s="730">
        <v>0</v>
      </c>
      <c r="N33" s="730">
        <v>0</v>
      </c>
      <c r="O33" s="730">
        <v>1</v>
      </c>
      <c r="P33" s="730">
        <v>0</v>
      </c>
      <c r="Q33" s="730">
        <v>0</v>
      </c>
      <c r="R33" s="627" t="s">
        <v>275</v>
      </c>
    </row>
    <row r="34" spans="1:18" s="622" customFormat="1" ht="16.5" customHeight="1">
      <c r="A34" s="625" t="s">
        <v>276</v>
      </c>
      <c r="B34" s="23">
        <f t="shared" si="3"/>
        <v>7</v>
      </c>
      <c r="C34" s="727">
        <v>3</v>
      </c>
      <c r="D34" s="727">
        <v>0</v>
      </c>
      <c r="E34" s="727">
        <v>2</v>
      </c>
      <c r="F34" s="727">
        <v>0</v>
      </c>
      <c r="G34" s="727">
        <v>0</v>
      </c>
      <c r="H34" s="727">
        <v>0</v>
      </c>
      <c r="I34" s="727">
        <v>0</v>
      </c>
      <c r="J34" s="727">
        <v>2</v>
      </c>
      <c r="K34" s="24">
        <f t="shared" si="4"/>
        <v>7</v>
      </c>
      <c r="L34" s="730">
        <v>0</v>
      </c>
      <c r="M34" s="730">
        <v>0</v>
      </c>
      <c r="N34" s="730">
        <v>4</v>
      </c>
      <c r="O34" s="727">
        <v>0</v>
      </c>
      <c r="P34" s="727">
        <v>3</v>
      </c>
      <c r="Q34" s="730">
        <v>0</v>
      </c>
      <c r="R34" s="627" t="s">
        <v>277</v>
      </c>
    </row>
    <row r="35" spans="1:18" s="622" customFormat="1" ht="16.5" customHeight="1">
      <c r="A35" s="625" t="s">
        <v>278</v>
      </c>
      <c r="B35" s="23">
        <f t="shared" si="3"/>
        <v>0</v>
      </c>
      <c r="C35" s="727">
        <v>0</v>
      </c>
      <c r="D35" s="727">
        <v>0</v>
      </c>
      <c r="E35" s="727">
        <v>0</v>
      </c>
      <c r="F35" s="727">
        <v>0</v>
      </c>
      <c r="G35" s="727">
        <v>0</v>
      </c>
      <c r="H35" s="727">
        <v>0</v>
      </c>
      <c r="I35" s="727">
        <v>0</v>
      </c>
      <c r="J35" s="730">
        <v>0</v>
      </c>
      <c r="K35" s="24">
        <f t="shared" si="4"/>
        <v>0</v>
      </c>
      <c r="L35" s="730">
        <v>0</v>
      </c>
      <c r="M35" s="730">
        <v>0</v>
      </c>
      <c r="N35" s="730">
        <v>0</v>
      </c>
      <c r="O35" s="730">
        <v>0</v>
      </c>
      <c r="P35" s="730">
        <v>0</v>
      </c>
      <c r="Q35" s="730">
        <v>0</v>
      </c>
      <c r="R35" s="627" t="s">
        <v>279</v>
      </c>
    </row>
    <row r="36" spans="1:18" s="622" customFormat="1" ht="16.5" customHeight="1">
      <c r="A36" s="625" t="s">
        <v>280</v>
      </c>
      <c r="B36" s="23">
        <f t="shared" si="3"/>
        <v>0</v>
      </c>
      <c r="C36" s="727">
        <v>0</v>
      </c>
      <c r="D36" s="727">
        <v>0</v>
      </c>
      <c r="E36" s="727">
        <v>0</v>
      </c>
      <c r="F36" s="727">
        <v>0</v>
      </c>
      <c r="G36" s="727">
        <v>0</v>
      </c>
      <c r="H36" s="727">
        <v>0</v>
      </c>
      <c r="I36" s="727">
        <v>0</v>
      </c>
      <c r="J36" s="730">
        <v>0</v>
      </c>
      <c r="K36" s="24">
        <f t="shared" si="4"/>
        <v>0</v>
      </c>
      <c r="L36" s="730">
        <v>0</v>
      </c>
      <c r="M36" s="730">
        <v>0</v>
      </c>
      <c r="N36" s="730">
        <v>0</v>
      </c>
      <c r="O36" s="730">
        <v>0</v>
      </c>
      <c r="P36" s="730">
        <v>0</v>
      </c>
      <c r="Q36" s="730">
        <v>0</v>
      </c>
      <c r="R36" s="627" t="s">
        <v>281</v>
      </c>
    </row>
    <row r="37" spans="1:18" s="622" customFormat="1" ht="16.5" customHeight="1">
      <c r="A37" s="625" t="s">
        <v>282</v>
      </c>
      <c r="B37" s="23">
        <f t="shared" si="3"/>
        <v>0</v>
      </c>
      <c r="C37" s="730">
        <v>0</v>
      </c>
      <c r="D37" s="730">
        <v>0</v>
      </c>
      <c r="E37" s="730">
        <v>0</v>
      </c>
      <c r="F37" s="730">
        <v>0</v>
      </c>
      <c r="G37" s="727">
        <v>0</v>
      </c>
      <c r="H37" s="727">
        <v>0</v>
      </c>
      <c r="I37" s="730">
        <v>0</v>
      </c>
      <c r="J37" s="730">
        <v>0</v>
      </c>
      <c r="K37" s="24">
        <f t="shared" si="4"/>
        <v>0</v>
      </c>
      <c r="L37" s="730">
        <v>0</v>
      </c>
      <c r="M37" s="730">
        <v>0</v>
      </c>
      <c r="N37" s="730">
        <v>0</v>
      </c>
      <c r="O37" s="730">
        <v>0</v>
      </c>
      <c r="P37" s="730">
        <v>0</v>
      </c>
      <c r="Q37" s="730">
        <v>0</v>
      </c>
      <c r="R37" s="627" t="s">
        <v>283</v>
      </c>
    </row>
    <row r="38" spans="1:18" s="622" customFormat="1" ht="16.5" customHeight="1" thickBot="1">
      <c r="A38" s="625" t="s">
        <v>197</v>
      </c>
      <c r="B38" s="23">
        <f t="shared" si="3"/>
        <v>0</v>
      </c>
      <c r="C38" s="727">
        <v>0</v>
      </c>
      <c r="D38" s="727">
        <v>0</v>
      </c>
      <c r="E38" s="727">
        <v>0</v>
      </c>
      <c r="F38" s="727">
        <v>0</v>
      </c>
      <c r="G38" s="727">
        <v>0</v>
      </c>
      <c r="H38" s="727">
        <v>0</v>
      </c>
      <c r="I38" s="727">
        <v>0</v>
      </c>
      <c r="J38" s="730">
        <v>0</v>
      </c>
      <c r="K38" s="24">
        <f t="shared" si="4"/>
        <v>0</v>
      </c>
      <c r="L38" s="730">
        <v>0</v>
      </c>
      <c r="M38" s="730">
        <v>0</v>
      </c>
      <c r="N38" s="730">
        <v>0</v>
      </c>
      <c r="O38" s="730">
        <v>0</v>
      </c>
      <c r="P38" s="730">
        <v>0</v>
      </c>
      <c r="Q38" s="730">
        <v>0</v>
      </c>
      <c r="R38" s="627" t="s">
        <v>285</v>
      </c>
    </row>
    <row r="39" spans="1:18" s="631" customFormat="1" ht="12.95" customHeight="1">
      <c r="A39" s="628" t="s">
        <v>373</v>
      </c>
      <c r="B39" s="628"/>
      <c r="C39" s="629"/>
      <c r="D39" s="629"/>
      <c r="E39" s="629"/>
      <c r="F39" s="629"/>
      <c r="G39" s="629"/>
      <c r="H39" s="629"/>
      <c r="I39" s="629"/>
      <c r="J39" s="629"/>
      <c r="K39" s="629"/>
      <c r="L39" s="629"/>
      <c r="M39" s="629"/>
      <c r="N39" s="629"/>
      <c r="O39" s="629"/>
      <c r="P39" s="630"/>
      <c r="Q39" s="630"/>
      <c r="R39" s="78" t="s">
        <v>1011</v>
      </c>
    </row>
    <row r="40" spans="1:18" s="632" customFormat="1" ht="12" customHeight="1">
      <c r="A40" s="632" t="s">
        <v>614</v>
      </c>
      <c r="P40" s="633"/>
      <c r="Q40" s="633"/>
      <c r="R40" s="634"/>
    </row>
    <row r="41" spans="1:18" s="635" customFormat="1" ht="11.1" customHeight="1">
      <c r="A41" s="635" t="s">
        <v>1433</v>
      </c>
      <c r="R41" s="81"/>
    </row>
    <row r="42" spans="1:18" s="635" customFormat="1" ht="11.1" customHeight="1">
      <c r="A42" s="635" t="s">
        <v>1434</v>
      </c>
      <c r="R42" s="81"/>
    </row>
    <row r="43" spans="1:18" s="622" customFormat="1" ht="11.25">
      <c r="A43" s="636"/>
      <c r="B43" s="637"/>
      <c r="C43" s="637"/>
      <c r="D43" s="638"/>
      <c r="E43" s="638"/>
      <c r="F43" s="638"/>
      <c r="G43" s="638"/>
      <c r="H43" s="638"/>
      <c r="I43" s="638"/>
      <c r="J43" s="638"/>
      <c r="K43" s="638"/>
      <c r="L43" s="638"/>
      <c r="P43" s="639"/>
      <c r="Q43" s="639"/>
      <c r="R43" s="636"/>
    </row>
    <row r="44" spans="1:18" s="622" customFormat="1" ht="11.25">
      <c r="A44" s="636"/>
      <c r="B44" s="636"/>
      <c r="C44" s="636"/>
      <c r="P44" s="639"/>
      <c r="Q44" s="639"/>
      <c r="R44" s="636"/>
    </row>
    <row r="45" spans="1:18" s="622" customFormat="1" ht="11.25">
      <c r="A45" s="636"/>
      <c r="B45" s="636"/>
      <c r="C45" s="636"/>
      <c r="P45" s="636"/>
      <c r="Q45" s="636"/>
      <c r="R45" s="636"/>
    </row>
    <row r="46" spans="1:18" s="622" customFormat="1" ht="11.25">
      <c r="A46" s="636"/>
      <c r="B46" s="636"/>
      <c r="C46" s="636"/>
      <c r="P46" s="636"/>
      <c r="Q46" s="636"/>
      <c r="R46" s="636"/>
    </row>
    <row r="47" spans="1:18" s="622" customFormat="1" ht="11.25">
      <c r="A47" s="636"/>
      <c r="B47" s="636"/>
      <c r="C47" s="636"/>
      <c r="P47" s="636"/>
      <c r="Q47" s="636"/>
      <c r="R47" s="636"/>
    </row>
    <row r="48" spans="1:18" s="622" customFormat="1" ht="11.25">
      <c r="A48" s="636"/>
      <c r="B48" s="636"/>
      <c r="C48" s="636"/>
      <c r="P48" s="636"/>
      <c r="Q48" s="636"/>
      <c r="R48" s="636"/>
    </row>
    <row r="49" spans="1:18" s="622" customFormat="1" ht="11.25">
      <c r="A49" s="636"/>
      <c r="B49" s="636"/>
      <c r="C49" s="636"/>
      <c r="P49" s="636"/>
      <c r="Q49" s="636"/>
      <c r="R49" s="636"/>
    </row>
    <row r="50" spans="1:18" s="622" customFormat="1" ht="11.25">
      <c r="A50" s="636"/>
      <c r="B50" s="636"/>
      <c r="C50" s="636"/>
      <c r="P50" s="636"/>
      <c r="Q50" s="636"/>
      <c r="R50" s="636"/>
    </row>
    <row r="51" spans="1:18" s="622" customFormat="1" ht="11.25">
      <c r="A51" s="636"/>
      <c r="B51" s="636"/>
      <c r="C51" s="636"/>
      <c r="P51" s="636"/>
      <c r="Q51" s="636"/>
      <c r="R51" s="636"/>
    </row>
    <row r="52" spans="1:18" s="622" customFormat="1" ht="11.25">
      <c r="A52" s="636"/>
      <c r="B52" s="636"/>
      <c r="C52" s="636"/>
      <c r="P52" s="636"/>
      <c r="Q52" s="636"/>
      <c r="R52" s="636"/>
    </row>
    <row r="53" spans="1:18" s="622" customFormat="1" ht="11.25">
      <c r="A53" s="636"/>
      <c r="B53" s="636"/>
      <c r="C53" s="636"/>
      <c r="P53" s="636"/>
      <c r="Q53" s="636"/>
      <c r="R53" s="636"/>
    </row>
    <row r="54" spans="1:18" s="622" customFormat="1" ht="11.25">
      <c r="A54" s="636"/>
      <c r="B54" s="636"/>
      <c r="C54" s="636"/>
      <c r="P54" s="636"/>
      <c r="Q54" s="636"/>
      <c r="R54" s="636"/>
    </row>
    <row r="55" spans="1:18" s="622" customFormat="1" ht="11.25">
      <c r="A55" s="636"/>
      <c r="B55" s="636"/>
      <c r="C55" s="636"/>
      <c r="P55" s="636"/>
      <c r="Q55" s="636"/>
      <c r="R55" s="636"/>
    </row>
    <row r="56" spans="1:18" s="622" customFormat="1" ht="11.25">
      <c r="A56" s="636"/>
      <c r="B56" s="636"/>
      <c r="C56" s="636"/>
      <c r="P56" s="636"/>
      <c r="Q56" s="636"/>
      <c r="R56" s="636"/>
    </row>
    <row r="57" spans="1:18" s="622" customFormat="1" ht="11.25">
      <c r="A57" s="636"/>
      <c r="B57" s="636"/>
      <c r="C57" s="636"/>
      <c r="P57" s="636"/>
      <c r="Q57" s="636"/>
      <c r="R57" s="636"/>
    </row>
    <row r="58" spans="1:18" s="622" customFormat="1" ht="11.25">
      <c r="A58" s="636"/>
      <c r="B58" s="636"/>
      <c r="C58" s="636"/>
      <c r="P58" s="636"/>
      <c r="Q58" s="636"/>
      <c r="R58" s="636"/>
    </row>
    <row r="59" spans="1:18" s="622" customFormat="1" ht="11.25">
      <c r="A59" s="636"/>
      <c r="B59" s="636"/>
      <c r="C59" s="636"/>
      <c r="P59" s="636"/>
      <c r="Q59" s="636"/>
      <c r="R59" s="636"/>
    </row>
    <row r="60" spans="1:18" s="622" customFormat="1" ht="11.25">
      <c r="A60" s="636"/>
      <c r="B60" s="636"/>
      <c r="C60" s="636"/>
      <c r="P60" s="636"/>
      <c r="Q60" s="636"/>
      <c r="R60" s="636"/>
    </row>
    <row r="61" spans="1:18" s="622" customFormat="1" ht="11.25">
      <c r="A61" s="636"/>
      <c r="B61" s="636"/>
      <c r="C61" s="636"/>
      <c r="P61" s="636"/>
      <c r="Q61" s="636"/>
      <c r="R61" s="636"/>
    </row>
    <row r="62" spans="1:18" s="622" customFormat="1" ht="11.25">
      <c r="A62" s="636"/>
      <c r="B62" s="636"/>
      <c r="C62" s="636"/>
      <c r="P62" s="636"/>
      <c r="Q62" s="636"/>
      <c r="R62" s="636"/>
    </row>
    <row r="63" spans="1:18" s="622" customFormat="1" ht="11.25">
      <c r="A63" s="636"/>
      <c r="B63" s="636"/>
      <c r="C63" s="636"/>
      <c r="P63" s="636"/>
      <c r="Q63" s="636"/>
      <c r="R63" s="636"/>
    </row>
    <row r="64" spans="1:18" s="622" customFormat="1" ht="11.25">
      <c r="A64" s="636"/>
      <c r="B64" s="636"/>
      <c r="C64" s="636"/>
      <c r="P64" s="636"/>
      <c r="Q64" s="636"/>
      <c r="R64" s="636"/>
    </row>
    <row r="65" spans="1:18" s="622" customFormat="1" ht="11.25">
      <c r="A65" s="636"/>
      <c r="B65" s="636"/>
      <c r="C65" s="636"/>
      <c r="P65" s="636"/>
      <c r="Q65" s="636"/>
      <c r="R65" s="636"/>
    </row>
    <row r="66" spans="1:18" s="622" customFormat="1" ht="11.25">
      <c r="A66" s="636"/>
      <c r="B66" s="636"/>
      <c r="C66" s="636"/>
      <c r="P66" s="636"/>
      <c r="Q66" s="636"/>
      <c r="R66" s="636"/>
    </row>
    <row r="67" spans="1:18" s="622" customFormat="1" ht="11.25">
      <c r="A67" s="636"/>
      <c r="B67" s="636"/>
      <c r="C67" s="636"/>
      <c r="P67" s="636"/>
      <c r="Q67" s="636"/>
      <c r="R67" s="636"/>
    </row>
    <row r="68" spans="1:18" s="622" customFormat="1" ht="11.25">
      <c r="A68" s="636"/>
      <c r="B68" s="636"/>
      <c r="C68" s="636"/>
      <c r="P68" s="636"/>
      <c r="Q68" s="636"/>
      <c r="R68" s="636"/>
    </row>
    <row r="69" spans="1:18" s="622" customFormat="1" ht="11.25">
      <c r="A69" s="636"/>
      <c r="B69" s="636"/>
      <c r="C69" s="636"/>
      <c r="P69" s="636"/>
      <c r="Q69" s="636"/>
      <c r="R69" s="636"/>
    </row>
    <row r="70" spans="1:18" s="622" customFormat="1" ht="11.25">
      <c r="A70" s="636"/>
      <c r="B70" s="636"/>
      <c r="C70" s="636"/>
      <c r="P70" s="636"/>
      <c r="Q70" s="636"/>
      <c r="R70" s="636"/>
    </row>
    <row r="71" spans="1:18" s="622" customFormat="1" ht="11.25">
      <c r="A71" s="636"/>
      <c r="B71" s="636"/>
      <c r="C71" s="636"/>
      <c r="P71" s="636"/>
      <c r="Q71" s="636"/>
      <c r="R71" s="636"/>
    </row>
    <row r="72" spans="1:18" s="622" customFormat="1" ht="11.25">
      <c r="A72" s="636"/>
      <c r="B72" s="636"/>
      <c r="C72" s="636"/>
      <c r="P72" s="636"/>
      <c r="Q72" s="636"/>
      <c r="R72" s="636"/>
    </row>
    <row r="73" spans="1:18" s="622" customFormat="1" ht="11.25">
      <c r="A73" s="636"/>
      <c r="B73" s="636"/>
      <c r="C73" s="636"/>
      <c r="P73" s="636"/>
      <c r="Q73" s="636"/>
      <c r="R73" s="636"/>
    </row>
    <row r="74" spans="1:18" s="622" customFormat="1" ht="11.25">
      <c r="A74" s="636"/>
      <c r="B74" s="636"/>
      <c r="C74" s="636"/>
      <c r="P74" s="636"/>
      <c r="Q74" s="636"/>
      <c r="R74" s="636"/>
    </row>
    <row r="75" spans="1:18" s="622" customFormat="1" ht="11.25">
      <c r="A75" s="636"/>
      <c r="B75" s="636"/>
      <c r="C75" s="636"/>
      <c r="P75" s="636"/>
      <c r="Q75" s="636"/>
      <c r="R75" s="636"/>
    </row>
    <row r="76" spans="1:18" s="622" customFormat="1" ht="11.25">
      <c r="A76" s="636"/>
      <c r="B76" s="636"/>
      <c r="C76" s="636"/>
      <c r="P76" s="636"/>
      <c r="Q76" s="636"/>
      <c r="R76" s="636"/>
    </row>
    <row r="77" spans="1:18" s="622" customFormat="1" ht="11.25">
      <c r="A77" s="636"/>
      <c r="B77" s="636"/>
      <c r="C77" s="636"/>
      <c r="P77" s="636"/>
      <c r="Q77" s="636"/>
      <c r="R77" s="636"/>
    </row>
    <row r="78" spans="1:18" s="622" customFormat="1" ht="11.25">
      <c r="A78" s="636"/>
      <c r="B78" s="636"/>
      <c r="C78" s="636"/>
      <c r="P78" s="636"/>
      <c r="Q78" s="636"/>
      <c r="R78" s="636"/>
    </row>
    <row r="79" spans="1:18" s="622" customFormat="1" ht="11.25">
      <c r="A79" s="636"/>
      <c r="B79" s="636"/>
      <c r="C79" s="636"/>
      <c r="P79" s="636"/>
      <c r="Q79" s="636"/>
      <c r="R79" s="636"/>
    </row>
    <row r="80" spans="1:18" s="622" customFormat="1" ht="11.25">
      <c r="A80" s="636"/>
      <c r="B80" s="636"/>
      <c r="C80" s="636"/>
      <c r="P80" s="636"/>
      <c r="Q80" s="636"/>
      <c r="R80" s="636"/>
    </row>
    <row r="81" spans="1:18" s="622" customFormat="1" ht="11.25">
      <c r="A81" s="636"/>
      <c r="B81" s="636"/>
      <c r="C81" s="636"/>
      <c r="P81" s="636"/>
      <c r="Q81" s="636"/>
      <c r="R81" s="636"/>
    </row>
    <row r="82" spans="1:18" s="622" customFormat="1" ht="11.25">
      <c r="A82" s="636"/>
      <c r="B82" s="636"/>
      <c r="C82" s="636"/>
      <c r="P82" s="636"/>
      <c r="Q82" s="636"/>
      <c r="R82" s="636"/>
    </row>
    <row r="83" spans="1:18" s="622" customFormat="1" ht="11.25">
      <c r="A83" s="636"/>
      <c r="B83" s="636"/>
      <c r="C83" s="636"/>
      <c r="P83" s="636"/>
      <c r="Q83" s="636"/>
      <c r="R83" s="636"/>
    </row>
    <row r="84" spans="1:18" s="622" customFormat="1" ht="11.25">
      <c r="A84" s="636"/>
      <c r="B84" s="636"/>
      <c r="C84" s="636"/>
      <c r="P84" s="636"/>
      <c r="Q84" s="636"/>
      <c r="R84" s="636"/>
    </row>
    <row r="85" spans="1:18" s="622" customFormat="1" ht="11.25">
      <c r="A85" s="636"/>
      <c r="B85" s="636"/>
      <c r="C85" s="636"/>
      <c r="P85" s="636"/>
      <c r="Q85" s="636"/>
      <c r="R85" s="636"/>
    </row>
    <row r="86" spans="1:18" s="622" customFormat="1" ht="11.25">
      <c r="A86" s="636"/>
      <c r="B86" s="636"/>
      <c r="C86" s="636"/>
      <c r="P86" s="636"/>
      <c r="Q86" s="636"/>
      <c r="R86" s="636"/>
    </row>
    <row r="87" spans="1:18" s="622" customFormat="1" ht="11.25">
      <c r="A87" s="636"/>
      <c r="B87" s="636"/>
      <c r="C87" s="636"/>
      <c r="P87" s="636"/>
      <c r="Q87" s="636"/>
      <c r="R87" s="636"/>
    </row>
    <row r="88" spans="1:18" s="622" customFormat="1" ht="11.25">
      <c r="A88" s="636"/>
      <c r="B88" s="636"/>
      <c r="C88" s="636"/>
      <c r="P88" s="636"/>
      <c r="Q88" s="636"/>
      <c r="R88" s="636"/>
    </row>
    <row r="89" spans="1:18" s="622" customFormat="1" ht="11.25">
      <c r="A89" s="636"/>
      <c r="B89" s="636"/>
      <c r="C89" s="636"/>
      <c r="P89" s="636"/>
      <c r="Q89" s="636"/>
      <c r="R89" s="636"/>
    </row>
    <row r="90" spans="1:18" s="622" customFormat="1" ht="11.25">
      <c r="A90" s="636"/>
      <c r="B90" s="636"/>
      <c r="C90" s="636"/>
      <c r="P90" s="636"/>
      <c r="Q90" s="636"/>
      <c r="R90" s="636"/>
    </row>
    <row r="91" spans="1:18" s="622" customFormat="1" ht="11.25">
      <c r="A91" s="636"/>
      <c r="B91" s="636"/>
      <c r="C91" s="636"/>
      <c r="P91" s="636"/>
      <c r="Q91" s="636"/>
      <c r="R91" s="636"/>
    </row>
    <row r="92" spans="1:18" s="622" customFormat="1" ht="11.25">
      <c r="A92" s="636"/>
      <c r="B92" s="636"/>
      <c r="C92" s="636"/>
      <c r="P92" s="636"/>
      <c r="Q92" s="636"/>
      <c r="R92" s="636"/>
    </row>
    <row r="93" spans="1:18" s="622" customFormat="1" ht="11.25">
      <c r="A93" s="636"/>
      <c r="B93" s="636"/>
      <c r="C93" s="636"/>
      <c r="P93" s="636"/>
      <c r="Q93" s="636"/>
      <c r="R93" s="636"/>
    </row>
    <row r="94" spans="1:18" s="622" customFormat="1" ht="11.25">
      <c r="A94" s="636"/>
      <c r="B94" s="636"/>
      <c r="C94" s="636"/>
      <c r="P94" s="636"/>
      <c r="Q94" s="636"/>
      <c r="R94" s="636"/>
    </row>
    <row r="95" spans="1:18" s="622" customFormat="1" ht="11.25">
      <c r="A95" s="636"/>
      <c r="B95" s="636"/>
      <c r="C95" s="636"/>
      <c r="P95" s="636"/>
      <c r="Q95" s="636"/>
      <c r="R95" s="636"/>
    </row>
    <row r="96" spans="1:18" s="622" customFormat="1" ht="11.25">
      <c r="A96" s="636"/>
      <c r="B96" s="636"/>
      <c r="C96" s="636"/>
      <c r="P96" s="636"/>
      <c r="Q96" s="636"/>
      <c r="R96" s="636"/>
    </row>
    <row r="97" spans="1:18" s="622" customFormat="1" ht="11.25">
      <c r="A97" s="636"/>
      <c r="B97" s="636"/>
      <c r="C97" s="636"/>
      <c r="P97" s="636"/>
      <c r="Q97" s="636"/>
      <c r="R97" s="636"/>
    </row>
    <row r="98" spans="1:18" s="622" customFormat="1" ht="11.25">
      <c r="A98" s="636"/>
      <c r="B98" s="636"/>
      <c r="C98" s="636"/>
      <c r="P98" s="636"/>
      <c r="Q98" s="636"/>
      <c r="R98" s="636"/>
    </row>
    <row r="99" spans="1:18" s="622" customFormat="1" ht="11.25">
      <c r="A99" s="636"/>
      <c r="B99" s="636"/>
      <c r="C99" s="636"/>
      <c r="P99" s="636"/>
      <c r="Q99" s="636"/>
      <c r="R99" s="636"/>
    </row>
    <row r="100" spans="1:18" s="622" customFormat="1" ht="11.25">
      <c r="A100" s="636"/>
      <c r="B100" s="636"/>
      <c r="C100" s="636"/>
      <c r="P100" s="636"/>
      <c r="Q100" s="636"/>
      <c r="R100" s="636"/>
    </row>
    <row r="101" spans="1:18" s="622" customFormat="1" ht="11.25">
      <c r="A101" s="636"/>
      <c r="B101" s="636"/>
      <c r="C101" s="636"/>
      <c r="P101" s="636"/>
      <c r="Q101" s="636"/>
      <c r="R101" s="636"/>
    </row>
    <row r="102" spans="1:18" s="622" customFormat="1" ht="11.25">
      <c r="A102" s="636"/>
      <c r="B102" s="636"/>
      <c r="C102" s="636"/>
      <c r="P102" s="636"/>
      <c r="Q102" s="636"/>
      <c r="R102" s="636"/>
    </row>
    <row r="103" spans="1:18" s="622" customFormat="1" ht="11.25">
      <c r="A103" s="636"/>
      <c r="B103" s="636"/>
      <c r="C103" s="636"/>
      <c r="P103" s="636"/>
      <c r="Q103" s="636"/>
      <c r="R103" s="636"/>
    </row>
    <row r="104" spans="1:18" s="622" customFormat="1" ht="11.25">
      <c r="A104" s="636"/>
      <c r="B104" s="636"/>
      <c r="C104" s="636"/>
      <c r="P104" s="636"/>
      <c r="Q104" s="636"/>
      <c r="R104" s="636"/>
    </row>
    <row r="105" spans="1:18" s="622" customFormat="1" ht="11.25">
      <c r="A105" s="636"/>
      <c r="B105" s="636"/>
      <c r="C105" s="636"/>
      <c r="P105" s="636"/>
      <c r="Q105" s="636"/>
      <c r="R105" s="636"/>
    </row>
  </sheetData>
  <sheetProtection selectLockedCells="1"/>
  <mergeCells count="25">
    <mergeCell ref="I7:I9"/>
    <mergeCell ref="P7:P9"/>
    <mergeCell ref="Q7:Q9"/>
    <mergeCell ref="J7:J9"/>
    <mergeCell ref="K7:K9"/>
    <mergeCell ref="L7:L9"/>
    <mergeCell ref="M7:M9"/>
    <mergeCell ref="N7:N9"/>
    <mergeCell ref="O7:O9"/>
    <mergeCell ref="E7:E9"/>
    <mergeCell ref="F7:F9"/>
    <mergeCell ref="I6:J6"/>
    <mergeCell ref="A3:H3"/>
    <mergeCell ref="I3:R3"/>
    <mergeCell ref="A4:H4"/>
    <mergeCell ref="I4:R4"/>
    <mergeCell ref="K6:Q6"/>
    <mergeCell ref="A6:A9"/>
    <mergeCell ref="B6:H6"/>
    <mergeCell ref="R6:R9"/>
    <mergeCell ref="B7:B9"/>
    <mergeCell ref="C7:C9"/>
    <mergeCell ref="D7:D9"/>
    <mergeCell ref="G7:G9"/>
    <mergeCell ref="H7:H9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R15" sqref="R15"/>
    </sheetView>
  </sheetViews>
  <sheetFormatPr defaultRowHeight="14.25"/>
  <cols>
    <col min="1" max="1" width="10.375" style="88" customWidth="1"/>
    <col min="2" max="2" width="7.625" style="90" customWidth="1"/>
    <col min="3" max="3" width="8.125" style="90" customWidth="1"/>
    <col min="4" max="4" width="9.125" style="90" customWidth="1"/>
    <col min="5" max="5" width="9" style="90" customWidth="1"/>
    <col min="6" max="6" width="9.625" style="90" customWidth="1"/>
    <col min="7" max="7" width="8.625" style="90" customWidth="1"/>
    <col min="8" max="8" width="9.875" style="90" customWidth="1"/>
    <col min="9" max="9" width="10.125" style="90" customWidth="1"/>
    <col min="10" max="10" width="8.25" style="955" customWidth="1"/>
    <col min="11" max="11" width="7.375" style="90" customWidth="1"/>
    <col min="12" max="12" width="9.875" style="90" customWidth="1"/>
    <col min="13" max="13" width="8.625" style="955" customWidth="1"/>
    <col min="14" max="14" width="8.125" style="63" customWidth="1"/>
    <col min="15" max="16" width="9.125" style="63" customWidth="1"/>
    <col min="17" max="17" width="10.625" style="63" customWidth="1"/>
    <col min="18" max="18" width="11.25" style="90" customWidth="1"/>
    <col min="19" max="16384" width="9" style="89"/>
  </cols>
  <sheetData>
    <row r="1" spans="1:18" s="396" customFormat="1" ht="14.1" customHeight="1">
      <c r="A1" s="173" t="s">
        <v>1500</v>
      </c>
      <c r="B1" s="796"/>
      <c r="C1" s="796"/>
      <c r="D1" s="796"/>
      <c r="E1" s="796"/>
      <c r="F1" s="796"/>
      <c r="G1" s="842"/>
      <c r="H1" s="796"/>
      <c r="I1" s="796"/>
      <c r="J1" s="796"/>
      <c r="K1" s="796"/>
      <c r="L1" s="796"/>
      <c r="M1" s="796"/>
      <c r="N1" s="796"/>
      <c r="O1" s="796"/>
      <c r="P1" s="796"/>
      <c r="Q1" s="796"/>
      <c r="R1" s="392" t="s">
        <v>1501</v>
      </c>
    </row>
    <row r="2" spans="1:18" ht="14.1" customHeight="1">
      <c r="A2" s="94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86"/>
    </row>
    <row r="3" spans="1:18" s="929" customFormat="1" ht="20.100000000000001" customHeight="1">
      <c r="A3" s="1475" t="s">
        <v>1227</v>
      </c>
      <c r="B3" s="1475"/>
      <c r="C3" s="1475"/>
      <c r="D3" s="1475"/>
      <c r="E3" s="1475"/>
      <c r="F3" s="1475"/>
      <c r="G3" s="1475"/>
      <c r="H3" s="1475"/>
      <c r="I3" s="1475"/>
      <c r="J3" s="1583" t="s">
        <v>572</v>
      </c>
      <c r="K3" s="1583"/>
      <c r="L3" s="1583"/>
      <c r="M3" s="1583"/>
      <c r="N3" s="1583"/>
      <c r="O3" s="1583"/>
      <c r="P3" s="1583"/>
      <c r="Q3" s="1583"/>
      <c r="R3" s="1583"/>
    </row>
    <row r="4" spans="1:18" s="936" customFormat="1" ht="24" customHeight="1">
      <c r="A4" s="66"/>
      <c r="B4" s="66"/>
      <c r="C4" s="66"/>
      <c r="D4" s="66"/>
      <c r="E4" s="66"/>
      <c r="F4" s="66"/>
      <c r="G4" s="66"/>
      <c r="H4" s="66"/>
      <c r="I4" s="66"/>
      <c r="J4" s="940"/>
      <c r="K4" s="66"/>
      <c r="L4" s="66"/>
      <c r="M4" s="940"/>
      <c r="N4" s="940"/>
      <c r="O4" s="940"/>
      <c r="P4" s="940"/>
      <c r="Q4" s="940"/>
      <c r="R4" s="66"/>
    </row>
    <row r="5" spans="1:18" s="978" customFormat="1" ht="18" customHeight="1" thickBot="1">
      <c r="A5" s="67" t="s">
        <v>42</v>
      </c>
      <c r="B5" s="56"/>
      <c r="C5" s="56"/>
      <c r="D5" s="56"/>
      <c r="E5" s="56"/>
      <c r="F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68" t="s">
        <v>507</v>
      </c>
    </row>
    <row r="6" spans="1:18" s="978" customFormat="1" ht="18.75" customHeight="1">
      <c r="A6" s="1501" t="s">
        <v>30</v>
      </c>
      <c r="B6" s="1589" t="s">
        <v>532</v>
      </c>
      <c r="C6" s="1446"/>
      <c r="D6" s="1446"/>
      <c r="E6" s="1446"/>
      <c r="F6" s="1486"/>
      <c r="G6" s="1515"/>
      <c r="H6" s="1604"/>
      <c r="I6" s="1604"/>
      <c r="J6" s="1601" t="s">
        <v>571</v>
      </c>
      <c r="K6" s="1601"/>
      <c r="L6" s="1601"/>
      <c r="M6" s="1601"/>
      <c r="N6" s="1601"/>
      <c r="O6" s="1601"/>
      <c r="P6" s="1601"/>
      <c r="Q6" s="1602"/>
      <c r="R6" s="1498" t="s">
        <v>28</v>
      </c>
    </row>
    <row r="7" spans="1:18" s="978" customFormat="1" ht="24" customHeight="1">
      <c r="A7" s="1502"/>
      <c r="B7" s="1584"/>
      <c r="C7" s="1435" t="s">
        <v>533</v>
      </c>
      <c r="D7" s="1435" t="s">
        <v>534</v>
      </c>
      <c r="E7" s="1435" t="s">
        <v>535</v>
      </c>
      <c r="F7" s="1437" t="s">
        <v>536</v>
      </c>
      <c r="G7" s="1525"/>
      <c r="H7" s="1435" t="s">
        <v>537</v>
      </c>
      <c r="I7" s="1595" t="s">
        <v>1228</v>
      </c>
      <c r="J7" s="1529" t="s">
        <v>538</v>
      </c>
      <c r="K7" s="1435" t="s">
        <v>570</v>
      </c>
      <c r="L7" s="1509" t="s">
        <v>926</v>
      </c>
      <c r="M7" s="1509" t="s">
        <v>991</v>
      </c>
      <c r="N7" s="1592" t="s">
        <v>992</v>
      </c>
      <c r="O7" s="1603" t="s">
        <v>1229</v>
      </c>
      <c r="P7" s="1605" t="s">
        <v>1230</v>
      </c>
      <c r="Q7" s="1598" t="s">
        <v>1231</v>
      </c>
      <c r="R7" s="1499"/>
    </row>
    <row r="8" spans="1:18" s="978" customFormat="1" ht="24" customHeight="1">
      <c r="A8" s="1502"/>
      <c r="B8" s="1585"/>
      <c r="C8" s="1447"/>
      <c r="D8" s="1590"/>
      <c r="E8" s="1447"/>
      <c r="F8" s="1593"/>
      <c r="G8" s="1447"/>
      <c r="H8" s="1447"/>
      <c r="I8" s="1596"/>
      <c r="J8" s="1530"/>
      <c r="K8" s="1447"/>
      <c r="L8" s="1587"/>
      <c r="M8" s="1587"/>
      <c r="N8" s="1587"/>
      <c r="O8" s="1593"/>
      <c r="P8" s="1606"/>
      <c r="Q8" s="1599"/>
      <c r="R8" s="1499"/>
    </row>
    <row r="9" spans="1:18" s="978" customFormat="1" ht="24" customHeight="1">
      <c r="A9" s="1503"/>
      <c r="B9" s="1586"/>
      <c r="C9" s="1436"/>
      <c r="D9" s="1591"/>
      <c r="E9" s="1436"/>
      <c r="F9" s="1594"/>
      <c r="G9" s="1436"/>
      <c r="H9" s="1436"/>
      <c r="I9" s="1597"/>
      <c r="J9" s="1531"/>
      <c r="K9" s="1436"/>
      <c r="L9" s="1588"/>
      <c r="M9" s="1588"/>
      <c r="N9" s="1588"/>
      <c r="O9" s="1594"/>
      <c r="P9" s="1607"/>
      <c r="Q9" s="1600"/>
      <c r="R9" s="1500"/>
    </row>
    <row r="10" spans="1:18" s="160" customFormat="1" ht="17.100000000000001" customHeight="1">
      <c r="A10" s="616" t="s">
        <v>701</v>
      </c>
      <c r="B10" s="48">
        <v>172</v>
      </c>
      <c r="C10" s="48">
        <v>50</v>
      </c>
      <c r="D10" s="48">
        <v>22</v>
      </c>
      <c r="E10" s="48">
        <v>42</v>
      </c>
      <c r="F10" s="48">
        <v>58</v>
      </c>
      <c r="G10" s="48">
        <v>2365</v>
      </c>
      <c r="H10" s="48">
        <v>1022</v>
      </c>
      <c r="I10" s="48">
        <v>6</v>
      </c>
      <c r="J10" s="48">
        <v>57</v>
      </c>
      <c r="K10" s="48">
        <v>37</v>
      </c>
      <c r="L10" s="48">
        <v>69</v>
      </c>
      <c r="M10" s="48">
        <v>135</v>
      </c>
      <c r="N10" s="48">
        <v>17</v>
      </c>
      <c r="O10" s="48">
        <v>944</v>
      </c>
      <c r="P10" s="48">
        <v>0</v>
      </c>
      <c r="Q10" s="48">
        <v>78</v>
      </c>
      <c r="R10" s="161" t="s">
        <v>701</v>
      </c>
    </row>
    <row r="11" spans="1:18" s="160" customFormat="1" ht="17.100000000000001" customHeight="1">
      <c r="A11" s="616" t="s">
        <v>951</v>
      </c>
      <c r="B11" s="48">
        <v>173</v>
      </c>
      <c r="C11" s="48">
        <v>50</v>
      </c>
      <c r="D11" s="48">
        <v>25</v>
      </c>
      <c r="E11" s="48">
        <v>45</v>
      </c>
      <c r="F11" s="48">
        <v>53</v>
      </c>
      <c r="G11" s="48">
        <v>3010</v>
      </c>
      <c r="H11" s="48">
        <v>1029</v>
      </c>
      <c r="I11" s="48">
        <v>6</v>
      </c>
      <c r="J11" s="48">
        <v>53</v>
      </c>
      <c r="K11" s="48">
        <v>44</v>
      </c>
      <c r="L11" s="48">
        <v>63</v>
      </c>
      <c r="M11" s="48">
        <v>112</v>
      </c>
      <c r="N11" s="48">
        <v>8</v>
      </c>
      <c r="O11" s="48">
        <v>1601</v>
      </c>
      <c r="P11" s="48">
        <v>5</v>
      </c>
      <c r="Q11" s="48">
        <v>89</v>
      </c>
      <c r="R11" s="161" t="s">
        <v>951</v>
      </c>
    </row>
    <row r="12" spans="1:18" s="160" customFormat="1" ht="17.100000000000001" customHeight="1">
      <c r="A12" s="616" t="s">
        <v>952</v>
      </c>
      <c r="B12" s="48">
        <v>199</v>
      </c>
      <c r="C12" s="48">
        <v>40</v>
      </c>
      <c r="D12" s="48">
        <v>25</v>
      </c>
      <c r="E12" s="48">
        <v>58</v>
      </c>
      <c r="F12" s="48">
        <v>76</v>
      </c>
      <c r="G12" s="48">
        <v>3241</v>
      </c>
      <c r="H12" s="48">
        <v>1047</v>
      </c>
      <c r="I12" s="48">
        <v>5</v>
      </c>
      <c r="J12" s="48">
        <v>48</v>
      </c>
      <c r="K12" s="48">
        <v>55</v>
      </c>
      <c r="L12" s="48">
        <v>67</v>
      </c>
      <c r="M12" s="48">
        <v>120</v>
      </c>
      <c r="N12" s="48">
        <v>8</v>
      </c>
      <c r="O12" s="48">
        <v>1772</v>
      </c>
      <c r="P12" s="48">
        <v>19</v>
      </c>
      <c r="Q12" s="48">
        <v>100</v>
      </c>
      <c r="R12" s="161" t="s">
        <v>952</v>
      </c>
    </row>
    <row r="13" spans="1:18" s="160" customFormat="1" ht="17.100000000000001" customHeight="1">
      <c r="A13" s="616" t="s">
        <v>1049</v>
      </c>
      <c r="B13" s="48">
        <v>197</v>
      </c>
      <c r="C13" s="48">
        <v>45</v>
      </c>
      <c r="D13" s="48">
        <v>24</v>
      </c>
      <c r="E13" s="48">
        <v>52</v>
      </c>
      <c r="F13" s="48">
        <v>76</v>
      </c>
      <c r="G13" s="48">
        <v>3253</v>
      </c>
      <c r="H13" s="48">
        <v>1053</v>
      </c>
      <c r="I13" s="48">
        <v>7</v>
      </c>
      <c r="J13" s="48">
        <v>45</v>
      </c>
      <c r="K13" s="48">
        <v>81</v>
      </c>
      <c r="L13" s="48">
        <v>69</v>
      </c>
      <c r="M13" s="48">
        <v>117</v>
      </c>
      <c r="N13" s="48">
        <v>14</v>
      </c>
      <c r="O13" s="48">
        <v>1746</v>
      </c>
      <c r="P13" s="48">
        <v>21</v>
      </c>
      <c r="Q13" s="48">
        <v>100</v>
      </c>
      <c r="R13" s="161" t="s">
        <v>1049</v>
      </c>
    </row>
    <row r="14" spans="1:18" s="160" customFormat="1" ht="17.100000000000001" customHeight="1">
      <c r="A14" s="1138" t="s">
        <v>1609</v>
      </c>
      <c r="B14" s="27">
        <f>SUM(B16:B38)</f>
        <v>221</v>
      </c>
      <c r="C14" s="27">
        <f t="shared" ref="C14:Q14" si="0">SUM(C16:C38)</f>
        <v>50</v>
      </c>
      <c r="D14" s="27">
        <f t="shared" si="0"/>
        <v>27</v>
      </c>
      <c r="E14" s="27">
        <f t="shared" si="0"/>
        <v>61</v>
      </c>
      <c r="F14" s="27">
        <f t="shared" si="0"/>
        <v>83</v>
      </c>
      <c r="G14" s="27">
        <f t="shared" si="0"/>
        <v>3395</v>
      </c>
      <c r="H14" s="27">
        <f t="shared" si="0"/>
        <v>1054</v>
      </c>
      <c r="I14" s="27">
        <f t="shared" si="0"/>
        <v>8</v>
      </c>
      <c r="J14" s="27">
        <f t="shared" si="0"/>
        <v>36</v>
      </c>
      <c r="K14" s="27">
        <f t="shared" si="0"/>
        <v>102</v>
      </c>
      <c r="L14" s="27">
        <f t="shared" si="0"/>
        <v>70</v>
      </c>
      <c r="M14" s="27">
        <f t="shared" si="0"/>
        <v>101</v>
      </c>
      <c r="N14" s="27">
        <f t="shared" si="0"/>
        <v>4</v>
      </c>
      <c r="O14" s="27">
        <f t="shared" si="0"/>
        <v>1881</v>
      </c>
      <c r="P14" s="27">
        <f t="shared" si="0"/>
        <v>27</v>
      </c>
      <c r="Q14" s="27">
        <f t="shared" si="0"/>
        <v>116</v>
      </c>
      <c r="R14" s="1137" t="s">
        <v>1609</v>
      </c>
    </row>
    <row r="15" spans="1:18" s="978" customFormat="1" ht="7.15" customHeight="1">
      <c r="A15" s="9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617"/>
    </row>
    <row r="16" spans="1:18" s="41" customFormat="1" ht="15.95" customHeight="1">
      <c r="A16" s="948" t="s">
        <v>240</v>
      </c>
      <c r="B16" s="1176">
        <f>SUM(C16:F16)</f>
        <v>16</v>
      </c>
      <c r="C16" s="1177">
        <v>3</v>
      </c>
      <c r="D16" s="1177">
        <v>1</v>
      </c>
      <c r="E16" s="1177">
        <v>5</v>
      </c>
      <c r="F16" s="1177">
        <v>7</v>
      </c>
      <c r="G16" s="1176">
        <v>757</v>
      </c>
      <c r="H16" s="1177">
        <v>219</v>
      </c>
      <c r="I16" s="1177">
        <v>0</v>
      </c>
      <c r="J16" s="1177">
        <v>0</v>
      </c>
      <c r="K16" s="1259">
        <v>17</v>
      </c>
      <c r="L16" s="1259">
        <v>3</v>
      </c>
      <c r="M16" s="1259">
        <v>17</v>
      </c>
      <c r="N16" s="1259">
        <v>1</v>
      </c>
      <c r="O16" s="1259">
        <v>479</v>
      </c>
      <c r="P16" s="1259">
        <v>5</v>
      </c>
      <c r="Q16" s="1259">
        <v>16</v>
      </c>
      <c r="R16" s="15" t="s">
        <v>241</v>
      </c>
    </row>
    <row r="17" spans="1:18" s="41" customFormat="1" ht="15.95" customHeight="1">
      <c r="A17" s="948" t="s">
        <v>242</v>
      </c>
      <c r="B17" s="1176">
        <f t="shared" ref="B17:B38" si="1">SUM(C17:F17)</f>
        <v>14</v>
      </c>
      <c r="C17" s="1177">
        <v>4</v>
      </c>
      <c r="D17" s="1177">
        <v>1</v>
      </c>
      <c r="E17" s="1177">
        <v>4</v>
      </c>
      <c r="F17" s="1177">
        <v>5</v>
      </c>
      <c r="G17" s="1176">
        <v>350</v>
      </c>
      <c r="H17" s="1177">
        <v>107</v>
      </c>
      <c r="I17" s="1177">
        <v>1</v>
      </c>
      <c r="J17" s="1177">
        <v>0</v>
      </c>
      <c r="K17" s="1259">
        <v>18</v>
      </c>
      <c r="L17" s="1259">
        <v>6</v>
      </c>
      <c r="M17" s="1259">
        <v>12</v>
      </c>
      <c r="N17" s="1259">
        <v>0</v>
      </c>
      <c r="O17" s="1259">
        <v>197</v>
      </c>
      <c r="P17" s="1259">
        <v>0</v>
      </c>
      <c r="Q17" s="1259">
        <v>9</v>
      </c>
      <c r="R17" s="15" t="s">
        <v>243</v>
      </c>
    </row>
    <row r="18" spans="1:18" s="41" customFormat="1" ht="15.95" customHeight="1">
      <c r="A18" s="948" t="s">
        <v>244</v>
      </c>
      <c r="B18" s="1176">
        <f t="shared" si="1"/>
        <v>6</v>
      </c>
      <c r="C18" s="1177">
        <v>2</v>
      </c>
      <c r="D18" s="1177">
        <v>0</v>
      </c>
      <c r="E18" s="1177">
        <v>4</v>
      </c>
      <c r="F18" s="1177">
        <v>0</v>
      </c>
      <c r="G18" s="1176">
        <v>184</v>
      </c>
      <c r="H18" s="1177">
        <v>59</v>
      </c>
      <c r="I18" s="1177">
        <v>0</v>
      </c>
      <c r="J18" s="1259">
        <v>4</v>
      </c>
      <c r="K18" s="1259">
        <v>1</v>
      </c>
      <c r="L18" s="1259">
        <v>1</v>
      </c>
      <c r="M18" s="1259">
        <v>6</v>
      </c>
      <c r="N18" s="1259">
        <v>0</v>
      </c>
      <c r="O18" s="1259">
        <v>102</v>
      </c>
      <c r="P18" s="1259">
        <v>6</v>
      </c>
      <c r="Q18" s="1259">
        <v>6</v>
      </c>
      <c r="R18" s="15" t="s">
        <v>245</v>
      </c>
    </row>
    <row r="19" spans="1:18" s="41" customFormat="1" ht="15.95" customHeight="1">
      <c r="A19" s="948" t="s">
        <v>246</v>
      </c>
      <c r="B19" s="1176">
        <f t="shared" si="1"/>
        <v>6</v>
      </c>
      <c r="C19" s="1177">
        <v>6</v>
      </c>
      <c r="D19" s="1177">
        <v>0</v>
      </c>
      <c r="E19" s="1177">
        <v>0</v>
      </c>
      <c r="F19" s="1177">
        <v>0</v>
      </c>
      <c r="G19" s="1176">
        <v>210</v>
      </c>
      <c r="H19" s="1177">
        <v>56</v>
      </c>
      <c r="I19" s="1177">
        <v>2</v>
      </c>
      <c r="J19" s="1259">
        <v>0</v>
      </c>
      <c r="K19" s="1259">
        <v>5</v>
      </c>
      <c r="L19" s="1259">
        <v>6</v>
      </c>
      <c r="M19" s="1259">
        <v>8</v>
      </c>
      <c r="N19" s="1259">
        <v>0</v>
      </c>
      <c r="O19" s="1259">
        <v>116</v>
      </c>
      <c r="P19" s="1259">
        <v>4</v>
      </c>
      <c r="Q19" s="1259">
        <v>13</v>
      </c>
      <c r="R19" s="15" t="s">
        <v>247</v>
      </c>
    </row>
    <row r="20" spans="1:18" s="41" customFormat="1" ht="15.95" customHeight="1">
      <c r="A20" s="948" t="s">
        <v>248</v>
      </c>
      <c r="B20" s="1176">
        <f t="shared" si="1"/>
        <v>41</v>
      </c>
      <c r="C20" s="1177">
        <v>5</v>
      </c>
      <c r="D20" s="1177">
        <v>5</v>
      </c>
      <c r="E20" s="1177">
        <v>5</v>
      </c>
      <c r="F20" s="1177">
        <v>26</v>
      </c>
      <c r="G20" s="1176">
        <v>519</v>
      </c>
      <c r="H20" s="1177">
        <v>144</v>
      </c>
      <c r="I20" s="1177">
        <v>3</v>
      </c>
      <c r="J20" s="1259">
        <v>1</v>
      </c>
      <c r="K20" s="1259">
        <v>2</v>
      </c>
      <c r="L20" s="1259">
        <v>5</v>
      </c>
      <c r="M20" s="1259">
        <v>10</v>
      </c>
      <c r="N20" s="1259">
        <v>0</v>
      </c>
      <c r="O20" s="1259">
        <v>339</v>
      </c>
      <c r="P20" s="1259">
        <v>0</v>
      </c>
      <c r="Q20" s="1259">
        <v>15</v>
      </c>
      <c r="R20" s="15" t="s">
        <v>249</v>
      </c>
    </row>
    <row r="21" spans="1:18" s="41" customFormat="1" ht="15.95" customHeight="1">
      <c r="A21" s="948" t="s">
        <v>250</v>
      </c>
      <c r="B21" s="1176">
        <f t="shared" si="1"/>
        <v>1</v>
      </c>
      <c r="C21" s="1177">
        <v>0</v>
      </c>
      <c r="D21" s="1177">
        <v>0</v>
      </c>
      <c r="E21" s="1177">
        <v>1</v>
      </c>
      <c r="F21" s="1177">
        <v>0</v>
      </c>
      <c r="G21" s="1176">
        <v>117</v>
      </c>
      <c r="H21" s="1177">
        <v>43</v>
      </c>
      <c r="I21" s="1177">
        <v>1</v>
      </c>
      <c r="J21" s="1259">
        <v>1</v>
      </c>
      <c r="K21" s="1259">
        <v>0</v>
      </c>
      <c r="L21" s="1259">
        <v>4</v>
      </c>
      <c r="M21" s="1259">
        <v>4</v>
      </c>
      <c r="N21" s="1259">
        <v>1</v>
      </c>
      <c r="O21" s="1259">
        <v>59</v>
      </c>
      <c r="P21" s="1259">
        <v>1</v>
      </c>
      <c r="Q21" s="1259">
        <v>3</v>
      </c>
      <c r="R21" s="15" t="s">
        <v>251</v>
      </c>
    </row>
    <row r="22" spans="1:18" s="41" customFormat="1" ht="15.95" customHeight="1">
      <c r="A22" s="948" t="s">
        <v>252</v>
      </c>
      <c r="B22" s="1176">
        <f t="shared" si="1"/>
        <v>22</v>
      </c>
      <c r="C22" s="1177">
        <v>15</v>
      </c>
      <c r="D22" s="1177">
        <v>1</v>
      </c>
      <c r="E22" s="1177">
        <v>3</v>
      </c>
      <c r="F22" s="1177">
        <v>3</v>
      </c>
      <c r="G22" s="1176">
        <v>172</v>
      </c>
      <c r="H22" s="1177">
        <v>45</v>
      </c>
      <c r="I22" s="1177">
        <v>1</v>
      </c>
      <c r="J22" s="1259">
        <v>5</v>
      </c>
      <c r="K22" s="1259">
        <v>0</v>
      </c>
      <c r="L22" s="1259">
        <v>43</v>
      </c>
      <c r="M22" s="1259">
        <v>3</v>
      </c>
      <c r="N22" s="1259">
        <v>0</v>
      </c>
      <c r="O22" s="1259">
        <v>68</v>
      </c>
      <c r="P22" s="1259">
        <v>0</v>
      </c>
      <c r="Q22" s="1259">
        <v>7</v>
      </c>
      <c r="R22" s="15" t="s">
        <v>253</v>
      </c>
    </row>
    <row r="23" spans="1:18" s="41" customFormat="1" ht="15.95" customHeight="1">
      <c r="A23" s="948" t="s">
        <v>254</v>
      </c>
      <c r="B23" s="1176">
        <f t="shared" si="1"/>
        <v>8</v>
      </c>
      <c r="C23" s="1177">
        <v>3</v>
      </c>
      <c r="D23" s="1177">
        <v>2</v>
      </c>
      <c r="E23" s="1177">
        <v>2</v>
      </c>
      <c r="F23" s="1177">
        <v>1</v>
      </c>
      <c r="G23" s="1176">
        <v>109</v>
      </c>
      <c r="H23" s="1177">
        <v>42</v>
      </c>
      <c r="I23" s="1177">
        <v>0</v>
      </c>
      <c r="J23" s="1259">
        <v>0</v>
      </c>
      <c r="K23" s="1259">
        <v>4</v>
      </c>
      <c r="L23" s="1259">
        <v>0</v>
      </c>
      <c r="M23" s="1259">
        <v>2</v>
      </c>
      <c r="N23" s="1259">
        <v>0</v>
      </c>
      <c r="O23" s="1259">
        <v>48</v>
      </c>
      <c r="P23" s="1259">
        <v>4</v>
      </c>
      <c r="Q23" s="1259">
        <v>12</v>
      </c>
      <c r="R23" s="15" t="s">
        <v>910</v>
      </c>
    </row>
    <row r="24" spans="1:18" s="41" customFormat="1" ht="15.95" customHeight="1">
      <c r="A24" s="948" t="s">
        <v>256</v>
      </c>
      <c r="B24" s="1176">
        <f t="shared" si="1"/>
        <v>2</v>
      </c>
      <c r="C24" s="1177">
        <v>1</v>
      </c>
      <c r="D24" s="1177">
        <v>0</v>
      </c>
      <c r="E24" s="1177">
        <v>0</v>
      </c>
      <c r="F24" s="1177">
        <v>1</v>
      </c>
      <c r="G24" s="1176">
        <v>91</v>
      </c>
      <c r="H24" s="1177">
        <v>36</v>
      </c>
      <c r="I24" s="1177">
        <v>0</v>
      </c>
      <c r="J24" s="1259">
        <v>4</v>
      </c>
      <c r="K24" s="1259">
        <v>2</v>
      </c>
      <c r="L24" s="1259">
        <v>0</v>
      </c>
      <c r="M24" s="1259">
        <v>5</v>
      </c>
      <c r="N24" s="1259">
        <v>1</v>
      </c>
      <c r="O24" s="1259">
        <v>39</v>
      </c>
      <c r="P24" s="1259">
        <v>0</v>
      </c>
      <c r="Q24" s="1259">
        <v>4</v>
      </c>
      <c r="R24" s="15" t="s">
        <v>257</v>
      </c>
    </row>
    <row r="25" spans="1:18" s="41" customFormat="1" ht="15.95" customHeight="1">
      <c r="A25" s="948" t="s">
        <v>258</v>
      </c>
      <c r="B25" s="1176">
        <f t="shared" si="1"/>
        <v>56</v>
      </c>
      <c r="C25" s="1177">
        <v>6</v>
      </c>
      <c r="D25" s="1091">
        <v>7</v>
      </c>
      <c r="E25" s="1177">
        <v>18</v>
      </c>
      <c r="F25" s="1177">
        <v>25</v>
      </c>
      <c r="G25" s="1176">
        <v>373</v>
      </c>
      <c r="H25" s="1177">
        <v>104</v>
      </c>
      <c r="I25" s="1177">
        <v>0</v>
      </c>
      <c r="J25" s="1259">
        <v>0</v>
      </c>
      <c r="K25" s="1259">
        <v>39</v>
      </c>
      <c r="L25" s="1259">
        <v>1</v>
      </c>
      <c r="M25" s="1259">
        <v>4</v>
      </c>
      <c r="N25" s="1259">
        <v>0</v>
      </c>
      <c r="O25" s="1259">
        <v>218</v>
      </c>
      <c r="P25" s="1259">
        <v>1</v>
      </c>
      <c r="Q25" s="1259">
        <v>6</v>
      </c>
      <c r="R25" s="15" t="s">
        <v>259</v>
      </c>
    </row>
    <row r="26" spans="1:18" s="41" customFormat="1" ht="15.95" customHeight="1">
      <c r="A26" s="1121" t="s">
        <v>260</v>
      </c>
      <c r="B26" s="1176">
        <f t="shared" si="1"/>
        <v>1</v>
      </c>
      <c r="C26" s="1177">
        <v>1</v>
      </c>
      <c r="D26" s="1091">
        <v>0</v>
      </c>
      <c r="E26" s="1177">
        <v>0</v>
      </c>
      <c r="F26" s="1177">
        <v>0</v>
      </c>
      <c r="G26" s="1176">
        <v>20</v>
      </c>
      <c r="H26" s="1177">
        <v>7</v>
      </c>
      <c r="I26" s="1177">
        <v>0</v>
      </c>
      <c r="J26" s="1259">
        <v>2</v>
      </c>
      <c r="K26" s="1259">
        <v>3</v>
      </c>
      <c r="L26" s="1259">
        <v>0</v>
      </c>
      <c r="M26" s="1259">
        <v>1</v>
      </c>
      <c r="N26" s="1259">
        <v>0</v>
      </c>
      <c r="O26" s="1259">
        <v>7</v>
      </c>
      <c r="P26" s="1259">
        <v>0</v>
      </c>
      <c r="Q26" s="1259">
        <v>0</v>
      </c>
      <c r="R26" s="15" t="s">
        <v>261</v>
      </c>
    </row>
    <row r="27" spans="1:18" s="41" customFormat="1" ht="15.95" customHeight="1">
      <c r="A27" s="948" t="s">
        <v>262</v>
      </c>
      <c r="B27" s="1176">
        <f t="shared" si="1"/>
        <v>4</v>
      </c>
      <c r="C27" s="1177">
        <v>1</v>
      </c>
      <c r="D27" s="1091">
        <v>0</v>
      </c>
      <c r="E27" s="1177">
        <v>2</v>
      </c>
      <c r="F27" s="1177">
        <v>1</v>
      </c>
      <c r="G27" s="1176">
        <v>55</v>
      </c>
      <c r="H27" s="1177">
        <v>24</v>
      </c>
      <c r="I27" s="1177">
        <v>0</v>
      </c>
      <c r="J27" s="1259">
        <v>2</v>
      </c>
      <c r="K27" s="1259">
        <v>6</v>
      </c>
      <c r="L27" s="1259">
        <v>1</v>
      </c>
      <c r="M27" s="1259">
        <v>7</v>
      </c>
      <c r="N27" s="1259">
        <v>0</v>
      </c>
      <c r="O27" s="1259">
        <v>13</v>
      </c>
      <c r="P27" s="1259">
        <v>0</v>
      </c>
      <c r="Q27" s="1259">
        <v>2</v>
      </c>
      <c r="R27" s="15" t="s">
        <v>263</v>
      </c>
    </row>
    <row r="28" spans="1:18" s="41" customFormat="1" ht="15.95" customHeight="1">
      <c r="A28" s="948" t="s">
        <v>264</v>
      </c>
      <c r="B28" s="1176">
        <f t="shared" si="1"/>
        <v>0</v>
      </c>
      <c r="C28" s="1177">
        <v>0</v>
      </c>
      <c r="D28" s="1091">
        <v>0</v>
      </c>
      <c r="E28" s="1177">
        <v>0</v>
      </c>
      <c r="F28" s="1177">
        <v>0</v>
      </c>
      <c r="G28" s="1176">
        <v>18</v>
      </c>
      <c r="H28" s="1177">
        <v>12</v>
      </c>
      <c r="I28" s="1177">
        <v>0</v>
      </c>
      <c r="J28" s="1259">
        <v>1</v>
      </c>
      <c r="K28" s="1259">
        <v>0</v>
      </c>
      <c r="L28" s="1259">
        <v>0</v>
      </c>
      <c r="M28" s="1259">
        <v>1</v>
      </c>
      <c r="N28" s="1259">
        <v>0</v>
      </c>
      <c r="O28" s="1259">
        <v>3</v>
      </c>
      <c r="P28" s="1259">
        <v>0</v>
      </c>
      <c r="Q28" s="1259">
        <v>1</v>
      </c>
      <c r="R28" s="15" t="s">
        <v>265</v>
      </c>
    </row>
    <row r="29" spans="1:18" s="41" customFormat="1" ht="15.95" customHeight="1">
      <c r="A29" s="948" t="s">
        <v>266</v>
      </c>
      <c r="B29" s="1176">
        <f t="shared" si="1"/>
        <v>1</v>
      </c>
      <c r="C29" s="1177">
        <v>0</v>
      </c>
      <c r="D29" s="1091">
        <v>0</v>
      </c>
      <c r="E29" s="1177">
        <v>0</v>
      </c>
      <c r="F29" s="1177">
        <v>1</v>
      </c>
      <c r="G29" s="1176">
        <v>9</v>
      </c>
      <c r="H29" s="1177">
        <v>4</v>
      </c>
      <c r="I29" s="1177">
        <v>0</v>
      </c>
      <c r="J29" s="1259">
        <v>0</v>
      </c>
      <c r="K29" s="1259">
        <v>0</v>
      </c>
      <c r="L29" s="1259">
        <v>0</v>
      </c>
      <c r="M29" s="1259">
        <v>2</v>
      </c>
      <c r="N29" s="1259">
        <v>0</v>
      </c>
      <c r="O29" s="1259">
        <v>3</v>
      </c>
      <c r="P29" s="1259">
        <v>0</v>
      </c>
      <c r="Q29" s="1259">
        <v>0</v>
      </c>
      <c r="R29" s="15" t="s">
        <v>267</v>
      </c>
    </row>
    <row r="30" spans="1:18" s="41" customFormat="1" ht="15.95" customHeight="1">
      <c r="A30" s="948" t="s">
        <v>268</v>
      </c>
      <c r="B30" s="1176">
        <f t="shared" si="1"/>
        <v>0</v>
      </c>
      <c r="C30" s="1177">
        <v>0</v>
      </c>
      <c r="D30" s="1091">
        <v>0</v>
      </c>
      <c r="E30" s="1177">
        <v>0</v>
      </c>
      <c r="F30" s="1177">
        <v>0</v>
      </c>
      <c r="G30" s="1176">
        <f t="shared" ref="G30" si="2">SUM(H30:Q30)</f>
        <v>45</v>
      </c>
      <c r="H30" s="1177">
        <v>19</v>
      </c>
      <c r="I30" s="1177">
        <v>0</v>
      </c>
      <c r="J30" s="1259">
        <v>3</v>
      </c>
      <c r="K30" s="1259">
        <v>1</v>
      </c>
      <c r="L30" s="1259">
        <v>0</v>
      </c>
      <c r="M30" s="1259">
        <v>6</v>
      </c>
      <c r="N30" s="1259">
        <v>0</v>
      </c>
      <c r="O30" s="1259">
        <v>14</v>
      </c>
      <c r="P30" s="1259">
        <v>0</v>
      </c>
      <c r="Q30" s="1259">
        <v>2</v>
      </c>
      <c r="R30" s="15" t="s">
        <v>269</v>
      </c>
    </row>
    <row r="31" spans="1:18" s="41" customFormat="1" ht="15.95" customHeight="1">
      <c r="A31" s="948" t="s">
        <v>270</v>
      </c>
      <c r="B31" s="1176">
        <f t="shared" si="1"/>
        <v>8</v>
      </c>
      <c r="C31" s="1177">
        <v>2</v>
      </c>
      <c r="D31" s="1091">
        <v>0</v>
      </c>
      <c r="E31" s="1177">
        <v>4</v>
      </c>
      <c r="F31" s="1177">
        <v>2</v>
      </c>
      <c r="G31" s="1176">
        <v>40</v>
      </c>
      <c r="H31" s="1177">
        <v>18</v>
      </c>
      <c r="I31" s="1177">
        <v>0</v>
      </c>
      <c r="J31" s="1259">
        <v>2</v>
      </c>
      <c r="K31" s="1259">
        <v>0</v>
      </c>
      <c r="L31" s="1259">
        <v>0</v>
      </c>
      <c r="M31" s="1259">
        <v>0</v>
      </c>
      <c r="N31" s="1259">
        <v>0</v>
      </c>
      <c r="O31" s="1259">
        <v>18</v>
      </c>
      <c r="P31" s="1259">
        <v>0</v>
      </c>
      <c r="Q31" s="1260">
        <v>2</v>
      </c>
      <c r="R31" s="15" t="s">
        <v>271</v>
      </c>
    </row>
    <row r="32" spans="1:18" s="41" customFormat="1" ht="15.95" customHeight="1">
      <c r="A32" s="948" t="s">
        <v>272</v>
      </c>
      <c r="B32" s="1176">
        <f t="shared" si="1"/>
        <v>7</v>
      </c>
      <c r="C32" s="1177">
        <v>1</v>
      </c>
      <c r="D32" s="1091">
        <v>3</v>
      </c>
      <c r="E32" s="1177">
        <v>2</v>
      </c>
      <c r="F32" s="1177">
        <v>1</v>
      </c>
      <c r="G32" s="1176">
        <v>36</v>
      </c>
      <c r="H32" s="1177">
        <v>13</v>
      </c>
      <c r="I32" s="1177">
        <v>0</v>
      </c>
      <c r="J32" s="1259">
        <v>2</v>
      </c>
      <c r="K32" s="1259">
        <v>2</v>
      </c>
      <c r="L32" s="1259">
        <v>0</v>
      </c>
      <c r="M32" s="1259">
        <v>3</v>
      </c>
      <c r="N32" s="1259">
        <v>0</v>
      </c>
      <c r="O32" s="1259">
        <v>13</v>
      </c>
      <c r="P32" s="1259">
        <v>0</v>
      </c>
      <c r="Q32" s="1259">
        <v>3</v>
      </c>
      <c r="R32" s="15" t="s">
        <v>273</v>
      </c>
    </row>
    <row r="33" spans="1:18" s="41" customFormat="1" ht="15.95" customHeight="1">
      <c r="A33" s="948" t="s">
        <v>274</v>
      </c>
      <c r="B33" s="1176">
        <f t="shared" si="1"/>
        <v>4</v>
      </c>
      <c r="C33" s="1177">
        <v>0</v>
      </c>
      <c r="D33" s="1091">
        <v>0</v>
      </c>
      <c r="E33" s="1177">
        <v>4</v>
      </c>
      <c r="F33" s="1177">
        <v>0</v>
      </c>
      <c r="G33" s="1176">
        <v>39</v>
      </c>
      <c r="H33" s="1177">
        <v>18</v>
      </c>
      <c r="I33" s="1177">
        <v>0</v>
      </c>
      <c r="J33" s="1259">
        <v>7</v>
      </c>
      <c r="K33" s="1259">
        <v>0</v>
      </c>
      <c r="L33" s="1259">
        <v>0</v>
      </c>
      <c r="M33" s="1259">
        <v>1</v>
      </c>
      <c r="N33" s="1259">
        <v>0</v>
      </c>
      <c r="O33" s="1259">
        <v>11</v>
      </c>
      <c r="P33" s="1259">
        <v>0</v>
      </c>
      <c r="Q33" s="1259">
        <v>2</v>
      </c>
      <c r="R33" s="15" t="s">
        <v>275</v>
      </c>
    </row>
    <row r="34" spans="1:18" s="41" customFormat="1" ht="15.95" customHeight="1">
      <c r="A34" s="948" t="s">
        <v>276</v>
      </c>
      <c r="B34" s="1176">
        <f t="shared" si="1"/>
        <v>22</v>
      </c>
      <c r="C34" s="1177">
        <v>0</v>
      </c>
      <c r="D34" s="1091">
        <v>7</v>
      </c>
      <c r="E34" s="1177">
        <v>6</v>
      </c>
      <c r="F34" s="1177">
        <v>9</v>
      </c>
      <c r="G34" s="1176">
        <v>132</v>
      </c>
      <c r="H34" s="1177">
        <v>39</v>
      </c>
      <c r="I34" s="1177">
        <v>0</v>
      </c>
      <c r="J34" s="1259">
        <v>0</v>
      </c>
      <c r="K34" s="1259">
        <v>1</v>
      </c>
      <c r="L34" s="1259">
        <v>0</v>
      </c>
      <c r="M34" s="1259">
        <v>1</v>
      </c>
      <c r="N34" s="1259">
        <v>0</v>
      </c>
      <c r="O34" s="1259">
        <v>82</v>
      </c>
      <c r="P34" s="1259">
        <v>4</v>
      </c>
      <c r="Q34" s="1259">
        <v>5</v>
      </c>
      <c r="R34" s="15" t="s">
        <v>277</v>
      </c>
    </row>
    <row r="35" spans="1:18" s="41" customFormat="1" ht="15.95" customHeight="1">
      <c r="A35" s="948" t="s">
        <v>278</v>
      </c>
      <c r="B35" s="1176">
        <f t="shared" si="1"/>
        <v>0</v>
      </c>
      <c r="C35" s="1177">
        <v>0</v>
      </c>
      <c r="D35" s="1091">
        <v>0</v>
      </c>
      <c r="E35" s="1177">
        <v>0</v>
      </c>
      <c r="F35" s="1177">
        <v>0</v>
      </c>
      <c r="G35" s="1176">
        <v>34</v>
      </c>
      <c r="H35" s="1177">
        <v>15</v>
      </c>
      <c r="I35" s="1177">
        <v>0</v>
      </c>
      <c r="J35" s="1259">
        <v>0</v>
      </c>
      <c r="K35" s="1259">
        <v>0</v>
      </c>
      <c r="L35" s="1259">
        <v>0</v>
      </c>
      <c r="M35" s="1259">
        <v>3</v>
      </c>
      <c r="N35" s="1259">
        <v>0</v>
      </c>
      <c r="O35" s="1259">
        <v>14</v>
      </c>
      <c r="P35" s="1259">
        <v>0</v>
      </c>
      <c r="Q35" s="1259">
        <v>2</v>
      </c>
      <c r="R35" s="15" t="s">
        <v>279</v>
      </c>
    </row>
    <row r="36" spans="1:18" s="41" customFormat="1" ht="15.95" customHeight="1">
      <c r="A36" s="948" t="s">
        <v>280</v>
      </c>
      <c r="B36" s="1176">
        <f t="shared" si="1"/>
        <v>1</v>
      </c>
      <c r="C36" s="1177">
        <v>0</v>
      </c>
      <c r="D36" s="1091"/>
      <c r="E36" s="1177">
        <v>0</v>
      </c>
      <c r="F36" s="1177">
        <v>1</v>
      </c>
      <c r="G36" s="1176">
        <v>24</v>
      </c>
      <c r="H36" s="1177">
        <v>10</v>
      </c>
      <c r="I36" s="1177">
        <v>0</v>
      </c>
      <c r="J36" s="1259">
        <v>2</v>
      </c>
      <c r="K36" s="1259">
        <v>0</v>
      </c>
      <c r="L36" s="1259">
        <v>0</v>
      </c>
      <c r="M36" s="1259">
        <v>2</v>
      </c>
      <c r="N36" s="1259">
        <v>0</v>
      </c>
      <c r="O36" s="1259">
        <v>7</v>
      </c>
      <c r="P36" s="1259">
        <v>0</v>
      </c>
      <c r="Q36" s="1259">
        <v>3</v>
      </c>
      <c r="R36" s="15" t="s">
        <v>281</v>
      </c>
    </row>
    <row r="37" spans="1:18" s="41" customFormat="1" ht="15.95" customHeight="1">
      <c r="A37" s="948" t="s">
        <v>282</v>
      </c>
      <c r="B37" s="1176">
        <f t="shared" si="1"/>
        <v>0</v>
      </c>
      <c r="C37" s="1177">
        <v>0</v>
      </c>
      <c r="D37" s="1091">
        <v>0</v>
      </c>
      <c r="E37" s="1177">
        <v>0</v>
      </c>
      <c r="F37" s="1177">
        <v>0</v>
      </c>
      <c r="G37" s="1176">
        <v>53</v>
      </c>
      <c r="H37" s="1177">
        <v>18</v>
      </c>
      <c r="I37" s="1177">
        <v>0</v>
      </c>
      <c r="J37" s="1177">
        <v>0</v>
      </c>
      <c r="K37" s="1259">
        <v>0</v>
      </c>
      <c r="L37" s="1259">
        <v>0</v>
      </c>
      <c r="M37" s="1259">
        <v>2</v>
      </c>
      <c r="N37" s="1259">
        <v>1</v>
      </c>
      <c r="O37" s="1259">
        <v>27</v>
      </c>
      <c r="P37" s="1259">
        <v>2</v>
      </c>
      <c r="Q37" s="1259">
        <v>3</v>
      </c>
      <c r="R37" s="15" t="s">
        <v>283</v>
      </c>
    </row>
    <row r="38" spans="1:18" s="41" customFormat="1" ht="15.95" customHeight="1" thickBot="1">
      <c r="A38" s="948" t="s">
        <v>284</v>
      </c>
      <c r="B38" s="1178">
        <f t="shared" si="1"/>
        <v>1</v>
      </c>
      <c r="C38" s="1177">
        <v>0</v>
      </c>
      <c r="D38" s="1091">
        <v>0</v>
      </c>
      <c r="E38" s="1177">
        <v>1</v>
      </c>
      <c r="F38" s="1177">
        <v>0</v>
      </c>
      <c r="G38" s="1176">
        <v>8</v>
      </c>
      <c r="H38" s="1177">
        <v>2</v>
      </c>
      <c r="I38" s="1177">
        <v>0</v>
      </c>
      <c r="J38" s="1177">
        <v>0</v>
      </c>
      <c r="K38" s="1259">
        <v>1</v>
      </c>
      <c r="L38" s="1259">
        <v>0</v>
      </c>
      <c r="M38" s="1259">
        <v>1</v>
      </c>
      <c r="N38" s="1259">
        <v>0</v>
      </c>
      <c r="O38" s="1259">
        <v>4</v>
      </c>
      <c r="P38" s="1259">
        <v>0</v>
      </c>
      <c r="Q38" s="1259">
        <v>0</v>
      </c>
      <c r="R38" s="15" t="s">
        <v>285</v>
      </c>
    </row>
    <row r="39" spans="1:18" s="170" customFormat="1" ht="11.45" customHeight="1">
      <c r="A39" s="109" t="s">
        <v>530</v>
      </c>
      <c r="B39" s="48"/>
      <c r="C39" s="572"/>
      <c r="D39" s="572"/>
      <c r="E39" s="572"/>
      <c r="F39" s="572"/>
      <c r="G39" s="572"/>
      <c r="H39" s="572"/>
      <c r="I39" s="572"/>
      <c r="J39" s="576"/>
      <c r="K39" s="572"/>
      <c r="L39" s="572"/>
      <c r="M39" s="576"/>
      <c r="N39" s="577"/>
      <c r="O39" s="169"/>
      <c r="P39" s="169"/>
      <c r="Q39" s="169"/>
      <c r="R39" s="964" t="s">
        <v>1012</v>
      </c>
    </row>
    <row r="40" spans="1:18" s="170" customFormat="1" ht="11.45" customHeight="1">
      <c r="A40" s="229" t="s">
        <v>539</v>
      </c>
      <c r="B40" s="48"/>
      <c r="C40" s="574"/>
      <c r="D40" s="574"/>
      <c r="E40" s="574"/>
      <c r="F40" s="574"/>
      <c r="G40" s="574"/>
      <c r="H40" s="574"/>
      <c r="I40" s="574"/>
      <c r="K40" s="574"/>
      <c r="L40" s="574"/>
      <c r="N40" s="618"/>
      <c r="O40" s="618"/>
      <c r="P40" s="618"/>
      <c r="Q40" s="618"/>
    </row>
    <row r="41" spans="1:18" s="989" customFormat="1" ht="11.45" customHeight="1">
      <c r="A41" s="973" t="s">
        <v>1435</v>
      </c>
      <c r="B41" s="48"/>
      <c r="C41" s="568"/>
      <c r="D41" s="568"/>
      <c r="E41" s="568"/>
      <c r="F41" s="568"/>
      <c r="G41" s="568"/>
      <c r="H41" s="568"/>
      <c r="I41" s="568"/>
      <c r="J41" s="172"/>
      <c r="K41" s="568"/>
      <c r="L41" s="568"/>
      <c r="M41" s="172"/>
      <c r="N41" s="582"/>
      <c r="O41" s="582"/>
      <c r="P41" s="582"/>
      <c r="Q41" s="582"/>
    </row>
    <row r="42" spans="1:18" s="978" customFormat="1" ht="11.45" customHeight="1">
      <c r="A42" s="984" t="s">
        <v>1436</v>
      </c>
      <c r="B42" s="48"/>
      <c r="C42" s="54"/>
      <c r="D42" s="54"/>
      <c r="E42" s="54"/>
      <c r="F42" s="54"/>
      <c r="G42" s="54"/>
      <c r="H42" s="54"/>
      <c r="I42" s="54"/>
      <c r="J42" s="53"/>
      <c r="K42" s="54"/>
      <c r="L42" s="54"/>
      <c r="M42" s="53"/>
      <c r="N42" s="57"/>
      <c r="O42" s="57"/>
      <c r="P42" s="57"/>
      <c r="Q42" s="57"/>
      <c r="R42" s="54"/>
    </row>
    <row r="43" spans="1:18" s="978" customFormat="1" ht="11.25">
      <c r="A43" s="53"/>
      <c r="B43" s="54"/>
      <c r="C43" s="54"/>
      <c r="D43" s="54"/>
      <c r="E43" s="54"/>
      <c r="F43" s="54"/>
      <c r="G43" s="54"/>
      <c r="H43" s="54"/>
      <c r="I43" s="54"/>
      <c r="J43" s="53"/>
      <c r="K43" s="54"/>
      <c r="L43" s="54"/>
      <c r="M43" s="53"/>
      <c r="N43" s="57"/>
      <c r="O43" s="57"/>
      <c r="P43" s="57"/>
      <c r="Q43" s="57"/>
      <c r="R43" s="54"/>
    </row>
    <row r="44" spans="1:18" s="978" customFormat="1" ht="11.25">
      <c r="A44" s="53"/>
      <c r="B44" s="54"/>
      <c r="C44" s="54"/>
      <c r="D44" s="54"/>
      <c r="E44" s="54"/>
      <c r="F44" s="54"/>
      <c r="G44" s="54"/>
      <c r="H44" s="54"/>
      <c r="I44" s="54"/>
      <c r="J44" s="53"/>
      <c r="K44" s="54"/>
      <c r="L44" s="54"/>
      <c r="M44" s="53"/>
      <c r="N44" s="57"/>
      <c r="O44" s="57"/>
      <c r="P44" s="57"/>
      <c r="Q44" s="57"/>
      <c r="R44" s="54"/>
    </row>
    <row r="45" spans="1:18" s="978" customFormat="1" ht="11.25">
      <c r="A45" s="53"/>
      <c r="B45" s="54"/>
      <c r="C45" s="54"/>
      <c r="D45" s="54"/>
      <c r="E45" s="54"/>
      <c r="F45" s="54"/>
      <c r="G45" s="54"/>
      <c r="H45" s="54"/>
      <c r="I45" s="54"/>
      <c r="J45" s="53"/>
      <c r="K45" s="54"/>
      <c r="L45" s="54"/>
      <c r="M45" s="53"/>
      <c r="N45" s="57"/>
      <c r="O45" s="57"/>
      <c r="P45" s="57"/>
      <c r="Q45" s="57"/>
      <c r="R45" s="54"/>
    </row>
    <row r="46" spans="1:18" s="978" customFormat="1" ht="11.25">
      <c r="A46" s="53"/>
      <c r="B46" s="54"/>
      <c r="C46" s="54"/>
      <c r="D46" s="54"/>
      <c r="E46" s="54"/>
      <c r="F46" s="54"/>
      <c r="G46" s="54"/>
      <c r="H46" s="54"/>
      <c r="I46" s="54"/>
      <c r="J46" s="53"/>
      <c r="K46" s="54"/>
      <c r="L46" s="54"/>
      <c r="M46" s="53"/>
      <c r="N46" s="57"/>
      <c r="O46" s="57"/>
      <c r="P46" s="57"/>
      <c r="Q46" s="57"/>
      <c r="R46" s="54"/>
    </row>
    <row r="47" spans="1:18" s="978" customFormat="1" ht="11.25">
      <c r="A47" s="53"/>
      <c r="B47" s="54"/>
      <c r="C47" s="54"/>
      <c r="D47" s="54"/>
      <c r="E47" s="54"/>
      <c r="F47" s="54"/>
      <c r="G47" s="54"/>
      <c r="H47" s="54"/>
      <c r="I47" s="54"/>
      <c r="J47" s="53"/>
      <c r="K47" s="54"/>
      <c r="L47" s="54"/>
      <c r="M47" s="53"/>
      <c r="N47" s="57"/>
      <c r="O47" s="57"/>
      <c r="P47" s="57"/>
      <c r="Q47" s="57"/>
      <c r="R47" s="54"/>
    </row>
    <row r="48" spans="1:18" s="978" customFormat="1" ht="11.25">
      <c r="A48" s="53"/>
      <c r="B48" s="54"/>
      <c r="C48" s="54"/>
      <c r="D48" s="54"/>
      <c r="E48" s="54"/>
      <c r="F48" s="54"/>
      <c r="G48" s="54"/>
      <c r="H48" s="54"/>
      <c r="I48" s="54"/>
      <c r="J48" s="53"/>
      <c r="K48" s="54"/>
      <c r="L48" s="54"/>
      <c r="M48" s="53"/>
      <c r="N48" s="57"/>
      <c r="O48" s="57"/>
      <c r="P48" s="57"/>
      <c r="Q48" s="57"/>
      <c r="R48" s="54"/>
    </row>
    <row r="49" spans="1:18" s="978" customFormat="1" ht="11.25">
      <c r="A49" s="53"/>
      <c r="B49" s="54"/>
      <c r="C49" s="54"/>
      <c r="D49" s="54"/>
      <c r="E49" s="54"/>
      <c r="F49" s="54"/>
      <c r="G49" s="54"/>
      <c r="H49" s="54"/>
      <c r="I49" s="54"/>
      <c r="J49" s="53"/>
      <c r="K49" s="54"/>
      <c r="L49" s="54"/>
      <c r="M49" s="53"/>
      <c r="N49" s="57"/>
      <c r="O49" s="57"/>
      <c r="P49" s="57"/>
      <c r="Q49" s="57"/>
      <c r="R49" s="54"/>
    </row>
    <row r="50" spans="1:18" s="978" customFormat="1" ht="11.25">
      <c r="A50" s="53"/>
      <c r="B50" s="54"/>
      <c r="C50" s="54"/>
      <c r="D50" s="54"/>
      <c r="E50" s="54"/>
      <c r="F50" s="54"/>
      <c r="G50" s="54"/>
      <c r="H50" s="54"/>
      <c r="I50" s="54"/>
      <c r="J50" s="53"/>
      <c r="K50" s="54"/>
      <c r="L50" s="54"/>
      <c r="M50" s="53"/>
      <c r="N50" s="57"/>
      <c r="O50" s="57"/>
      <c r="P50" s="57"/>
      <c r="Q50" s="57"/>
      <c r="R50" s="54"/>
    </row>
    <row r="51" spans="1:18" s="978" customFormat="1" ht="11.25">
      <c r="A51" s="53"/>
      <c r="B51" s="54"/>
      <c r="C51" s="54"/>
      <c r="D51" s="54"/>
      <c r="E51" s="54"/>
      <c r="F51" s="54"/>
      <c r="G51" s="54"/>
      <c r="H51" s="54"/>
      <c r="I51" s="54"/>
      <c r="J51" s="53"/>
      <c r="K51" s="54"/>
      <c r="L51" s="54"/>
      <c r="M51" s="53"/>
      <c r="N51" s="57"/>
      <c r="O51" s="57"/>
      <c r="P51" s="57"/>
      <c r="Q51" s="57"/>
      <c r="R51" s="54"/>
    </row>
    <row r="52" spans="1:18" s="978" customFormat="1" ht="11.25">
      <c r="A52" s="53"/>
      <c r="B52" s="54"/>
      <c r="C52" s="54"/>
      <c r="D52" s="54"/>
      <c r="E52" s="54"/>
      <c r="F52" s="54"/>
      <c r="G52" s="54"/>
      <c r="H52" s="54"/>
      <c r="I52" s="54"/>
      <c r="J52" s="53"/>
      <c r="K52" s="54"/>
      <c r="L52" s="54"/>
      <c r="M52" s="53"/>
      <c r="N52" s="57"/>
      <c r="O52" s="57"/>
      <c r="P52" s="57"/>
      <c r="Q52" s="57"/>
      <c r="R52" s="54"/>
    </row>
    <row r="53" spans="1:18" s="978" customFormat="1" ht="11.25">
      <c r="A53" s="53"/>
      <c r="B53" s="54"/>
      <c r="C53" s="54"/>
      <c r="D53" s="54"/>
      <c r="E53" s="54"/>
      <c r="F53" s="54"/>
      <c r="G53" s="54"/>
      <c r="H53" s="54"/>
      <c r="I53" s="54"/>
      <c r="J53" s="53"/>
      <c r="K53" s="54"/>
      <c r="L53" s="54"/>
      <c r="M53" s="53"/>
      <c r="N53" s="57"/>
      <c r="O53" s="57"/>
      <c r="P53" s="57"/>
      <c r="Q53" s="57"/>
      <c r="R53" s="54"/>
    </row>
    <row r="54" spans="1:18" s="978" customFormat="1" ht="11.25">
      <c r="A54" s="53"/>
      <c r="B54" s="54"/>
      <c r="C54" s="54"/>
      <c r="D54" s="54"/>
      <c r="E54" s="54"/>
      <c r="F54" s="54"/>
      <c r="G54" s="54"/>
      <c r="H54" s="54"/>
      <c r="I54" s="54"/>
      <c r="J54" s="53"/>
      <c r="K54" s="54"/>
      <c r="L54" s="54"/>
      <c r="M54" s="53"/>
      <c r="N54" s="57"/>
      <c r="O54" s="57"/>
      <c r="P54" s="57"/>
      <c r="Q54" s="57"/>
      <c r="R54" s="54"/>
    </row>
    <row r="55" spans="1:18" s="978" customFormat="1" ht="11.25">
      <c r="A55" s="53"/>
      <c r="B55" s="54"/>
      <c r="C55" s="54"/>
      <c r="D55" s="54"/>
      <c r="E55" s="54"/>
      <c r="F55" s="54"/>
      <c r="G55" s="54"/>
      <c r="H55" s="54"/>
      <c r="I55" s="54"/>
      <c r="J55" s="53"/>
      <c r="K55" s="54"/>
      <c r="L55" s="54"/>
      <c r="M55" s="53"/>
      <c r="N55" s="57"/>
      <c r="O55" s="57"/>
      <c r="P55" s="57"/>
      <c r="Q55" s="57"/>
      <c r="R55" s="54"/>
    </row>
    <row r="56" spans="1:18" s="978" customFormat="1" ht="11.25">
      <c r="A56" s="53"/>
      <c r="B56" s="54"/>
      <c r="C56" s="54"/>
      <c r="D56" s="54"/>
      <c r="E56" s="54"/>
      <c r="F56" s="54"/>
      <c r="G56" s="54"/>
      <c r="H56" s="54"/>
      <c r="I56" s="54"/>
      <c r="J56" s="53"/>
      <c r="K56" s="54"/>
      <c r="L56" s="54"/>
      <c r="M56" s="53"/>
      <c r="N56" s="57"/>
      <c r="O56" s="57"/>
      <c r="P56" s="57"/>
      <c r="Q56" s="57"/>
      <c r="R56" s="54"/>
    </row>
    <row r="57" spans="1:18" s="978" customFormat="1" ht="11.25">
      <c r="A57" s="53"/>
      <c r="B57" s="54"/>
      <c r="C57" s="54"/>
      <c r="D57" s="54"/>
      <c r="E57" s="54"/>
      <c r="F57" s="54"/>
      <c r="G57" s="54"/>
      <c r="H57" s="54"/>
      <c r="I57" s="54"/>
      <c r="J57" s="53"/>
      <c r="K57" s="54"/>
      <c r="L57" s="54"/>
      <c r="M57" s="53"/>
      <c r="N57" s="57"/>
      <c r="O57" s="57"/>
      <c r="P57" s="57"/>
      <c r="Q57" s="57"/>
      <c r="R57" s="54"/>
    </row>
    <row r="58" spans="1:18" s="978" customFormat="1" ht="11.25">
      <c r="A58" s="53"/>
      <c r="B58" s="54"/>
      <c r="C58" s="54"/>
      <c r="D58" s="54"/>
      <c r="E58" s="54"/>
      <c r="F58" s="54"/>
      <c r="G58" s="54"/>
      <c r="H58" s="54"/>
      <c r="I58" s="54"/>
      <c r="J58" s="53"/>
      <c r="K58" s="54"/>
      <c r="L58" s="54"/>
      <c r="M58" s="53"/>
      <c r="N58" s="57"/>
      <c r="O58" s="57"/>
      <c r="P58" s="57"/>
      <c r="Q58" s="57"/>
      <c r="R58" s="54"/>
    </row>
    <row r="59" spans="1:18" s="978" customFormat="1" ht="11.25">
      <c r="A59" s="53"/>
      <c r="B59" s="54"/>
      <c r="C59" s="54"/>
      <c r="D59" s="54"/>
      <c r="E59" s="54"/>
      <c r="F59" s="54"/>
      <c r="G59" s="54"/>
      <c r="H59" s="54"/>
      <c r="I59" s="54"/>
      <c r="J59" s="53"/>
      <c r="K59" s="54"/>
      <c r="L59" s="54"/>
      <c r="M59" s="53"/>
      <c r="N59" s="57"/>
      <c r="O59" s="57"/>
      <c r="P59" s="57"/>
      <c r="Q59" s="57"/>
      <c r="R59" s="54"/>
    </row>
    <row r="60" spans="1:18" s="978" customFormat="1" ht="11.25">
      <c r="A60" s="53"/>
      <c r="B60" s="54"/>
      <c r="C60" s="54"/>
      <c r="D60" s="54"/>
      <c r="E60" s="54"/>
      <c r="F60" s="54"/>
      <c r="G60" s="54"/>
      <c r="H60" s="54"/>
      <c r="I60" s="54"/>
      <c r="J60" s="53"/>
      <c r="K60" s="54"/>
      <c r="L60" s="54"/>
      <c r="M60" s="53"/>
      <c r="N60" s="57"/>
      <c r="O60" s="57"/>
      <c r="P60" s="57"/>
      <c r="Q60" s="57"/>
      <c r="R60" s="54"/>
    </row>
    <row r="61" spans="1:18" s="978" customFormat="1" ht="11.25">
      <c r="A61" s="53"/>
      <c r="B61" s="54"/>
      <c r="C61" s="54"/>
      <c r="D61" s="54"/>
      <c r="E61" s="54"/>
      <c r="F61" s="54"/>
      <c r="G61" s="54"/>
      <c r="H61" s="54"/>
      <c r="I61" s="54"/>
      <c r="J61" s="53"/>
      <c r="K61" s="54"/>
      <c r="L61" s="54"/>
      <c r="M61" s="53"/>
      <c r="N61" s="57"/>
      <c r="O61" s="57"/>
      <c r="P61" s="57"/>
      <c r="Q61" s="57"/>
      <c r="R61" s="54"/>
    </row>
    <row r="62" spans="1:18" s="978" customFormat="1" ht="11.25">
      <c r="A62" s="53"/>
      <c r="B62" s="54"/>
      <c r="C62" s="54"/>
      <c r="D62" s="54"/>
      <c r="E62" s="54"/>
      <c r="F62" s="54"/>
      <c r="G62" s="54"/>
      <c r="H62" s="54"/>
      <c r="I62" s="54"/>
      <c r="J62" s="53"/>
      <c r="K62" s="54"/>
      <c r="L62" s="54"/>
      <c r="M62" s="53"/>
      <c r="N62" s="57"/>
      <c r="O62" s="57"/>
      <c r="P62" s="57"/>
      <c r="Q62" s="57"/>
      <c r="R62" s="54"/>
    </row>
    <row r="63" spans="1:18" s="978" customFormat="1" ht="11.25">
      <c r="A63" s="53"/>
      <c r="B63" s="54"/>
      <c r="C63" s="54"/>
      <c r="D63" s="54"/>
      <c r="E63" s="54"/>
      <c r="F63" s="54"/>
      <c r="G63" s="54"/>
      <c r="H63" s="54"/>
      <c r="I63" s="54"/>
      <c r="J63" s="53"/>
      <c r="K63" s="54"/>
      <c r="L63" s="54"/>
      <c r="M63" s="53"/>
      <c r="N63" s="57"/>
      <c r="O63" s="57"/>
      <c r="P63" s="57"/>
      <c r="Q63" s="57"/>
      <c r="R63" s="54"/>
    </row>
    <row r="64" spans="1:18" s="978" customFormat="1" ht="11.25">
      <c r="A64" s="53"/>
      <c r="B64" s="54"/>
      <c r="C64" s="54"/>
      <c r="D64" s="54"/>
      <c r="E64" s="54"/>
      <c r="F64" s="54"/>
      <c r="G64" s="54"/>
      <c r="H64" s="54"/>
      <c r="I64" s="54"/>
      <c r="J64" s="53"/>
      <c r="K64" s="54"/>
      <c r="L64" s="54"/>
      <c r="M64" s="53"/>
      <c r="N64" s="57"/>
      <c r="O64" s="57"/>
      <c r="P64" s="57"/>
      <c r="Q64" s="57"/>
      <c r="R64" s="54"/>
    </row>
    <row r="65" spans="1:18" s="978" customFormat="1" ht="11.25">
      <c r="A65" s="53"/>
      <c r="B65" s="54"/>
      <c r="C65" s="54"/>
      <c r="D65" s="54"/>
      <c r="E65" s="54"/>
      <c r="F65" s="54"/>
      <c r="G65" s="54"/>
      <c r="H65" s="54"/>
      <c r="I65" s="54"/>
      <c r="J65" s="53"/>
      <c r="K65" s="54"/>
      <c r="L65" s="54"/>
      <c r="M65" s="53"/>
      <c r="N65" s="57"/>
      <c r="O65" s="57"/>
      <c r="P65" s="57"/>
      <c r="Q65" s="57"/>
      <c r="R65" s="54"/>
    </row>
    <row r="66" spans="1:18" s="978" customFormat="1" ht="11.25">
      <c r="A66" s="53"/>
      <c r="B66" s="54"/>
      <c r="C66" s="54"/>
      <c r="D66" s="54"/>
      <c r="E66" s="54"/>
      <c r="F66" s="54"/>
      <c r="G66" s="54"/>
      <c r="H66" s="54"/>
      <c r="I66" s="54"/>
      <c r="J66" s="53"/>
      <c r="K66" s="54"/>
      <c r="L66" s="54"/>
      <c r="M66" s="53"/>
      <c r="N66" s="57"/>
      <c r="O66" s="57"/>
      <c r="P66" s="57"/>
      <c r="Q66" s="57"/>
      <c r="R66" s="54"/>
    </row>
    <row r="67" spans="1:18" s="978" customFormat="1" ht="11.25">
      <c r="A67" s="53"/>
      <c r="B67" s="54"/>
      <c r="C67" s="54"/>
      <c r="D67" s="54"/>
      <c r="E67" s="54"/>
      <c r="F67" s="54"/>
      <c r="G67" s="54"/>
      <c r="H67" s="54"/>
      <c r="I67" s="54"/>
      <c r="J67" s="53"/>
      <c r="K67" s="54"/>
      <c r="L67" s="54"/>
      <c r="M67" s="53"/>
      <c r="N67" s="57"/>
      <c r="O67" s="57"/>
      <c r="P67" s="57"/>
      <c r="Q67" s="57"/>
      <c r="R67" s="54"/>
    </row>
    <row r="68" spans="1:18" s="978" customFormat="1" ht="11.25">
      <c r="A68" s="53"/>
      <c r="B68" s="54"/>
      <c r="C68" s="54"/>
      <c r="D68" s="54"/>
      <c r="E68" s="54"/>
      <c r="F68" s="54"/>
      <c r="G68" s="54"/>
      <c r="H68" s="54"/>
      <c r="I68" s="54"/>
      <c r="J68" s="53"/>
      <c r="K68" s="54"/>
      <c r="L68" s="54"/>
      <c r="M68" s="53"/>
      <c r="N68" s="57"/>
      <c r="O68" s="57"/>
      <c r="P68" s="57"/>
      <c r="Q68" s="57"/>
      <c r="R68" s="54"/>
    </row>
    <row r="69" spans="1:18" s="978" customFormat="1" ht="11.25">
      <c r="A69" s="53"/>
      <c r="B69" s="54"/>
      <c r="C69" s="54"/>
      <c r="D69" s="54"/>
      <c r="E69" s="54"/>
      <c r="F69" s="54"/>
      <c r="G69" s="54"/>
      <c r="H69" s="54"/>
      <c r="I69" s="54"/>
      <c r="J69" s="53"/>
      <c r="K69" s="54"/>
      <c r="L69" s="54"/>
      <c r="M69" s="53"/>
      <c r="N69" s="57"/>
      <c r="O69" s="57"/>
      <c r="P69" s="57"/>
      <c r="Q69" s="57"/>
      <c r="R69" s="54"/>
    </row>
    <row r="70" spans="1:18" s="978" customFormat="1" ht="11.25">
      <c r="A70" s="53"/>
      <c r="B70" s="54"/>
      <c r="C70" s="54"/>
      <c r="D70" s="54"/>
      <c r="E70" s="54"/>
      <c r="F70" s="54"/>
      <c r="G70" s="54"/>
      <c r="H70" s="54"/>
      <c r="I70" s="54"/>
      <c r="J70" s="53"/>
      <c r="K70" s="54"/>
      <c r="L70" s="54"/>
      <c r="M70" s="53"/>
      <c r="N70" s="57"/>
      <c r="O70" s="57"/>
      <c r="P70" s="57"/>
      <c r="Q70" s="57"/>
      <c r="R70" s="54"/>
    </row>
    <row r="71" spans="1:18" s="978" customFormat="1" ht="11.25">
      <c r="A71" s="53"/>
      <c r="B71" s="54"/>
      <c r="C71" s="54"/>
      <c r="D71" s="54"/>
      <c r="E71" s="54"/>
      <c r="F71" s="54"/>
      <c r="G71" s="54"/>
      <c r="H71" s="54"/>
      <c r="I71" s="54"/>
      <c r="J71" s="53"/>
      <c r="K71" s="54"/>
      <c r="L71" s="54"/>
      <c r="M71" s="53"/>
      <c r="N71" s="57"/>
      <c r="O71" s="57"/>
      <c r="P71" s="57"/>
      <c r="Q71" s="57"/>
      <c r="R71" s="54"/>
    </row>
    <row r="72" spans="1:18" s="978" customFormat="1" ht="11.25">
      <c r="A72" s="53"/>
      <c r="B72" s="54"/>
      <c r="C72" s="54"/>
      <c r="D72" s="54"/>
      <c r="E72" s="54"/>
      <c r="F72" s="54"/>
      <c r="G72" s="54"/>
      <c r="H72" s="54"/>
      <c r="I72" s="54"/>
      <c r="J72" s="53"/>
      <c r="K72" s="54"/>
      <c r="L72" s="54"/>
      <c r="M72" s="53"/>
      <c r="N72" s="57"/>
      <c r="O72" s="57"/>
      <c r="P72" s="57"/>
      <c r="Q72" s="57"/>
      <c r="R72" s="54"/>
    </row>
    <row r="73" spans="1:18" s="978" customFormat="1" ht="11.25">
      <c r="A73" s="53"/>
      <c r="B73" s="54"/>
      <c r="C73" s="54"/>
      <c r="D73" s="54"/>
      <c r="E73" s="54"/>
      <c r="F73" s="54"/>
      <c r="G73" s="54"/>
      <c r="H73" s="54"/>
      <c r="I73" s="54"/>
      <c r="J73" s="53"/>
      <c r="K73" s="54"/>
      <c r="L73" s="54"/>
      <c r="M73" s="53"/>
      <c r="N73" s="57"/>
      <c r="O73" s="57"/>
      <c r="P73" s="57"/>
      <c r="Q73" s="57"/>
      <c r="R73" s="54"/>
    </row>
    <row r="74" spans="1:18" s="978" customFormat="1" ht="11.25">
      <c r="A74" s="53"/>
      <c r="B74" s="54"/>
      <c r="C74" s="54"/>
      <c r="D74" s="54"/>
      <c r="E74" s="54"/>
      <c r="F74" s="54"/>
      <c r="G74" s="54"/>
      <c r="H74" s="54"/>
      <c r="I74" s="54"/>
      <c r="J74" s="53"/>
      <c r="K74" s="54"/>
      <c r="L74" s="54"/>
      <c r="M74" s="53"/>
      <c r="N74" s="57"/>
      <c r="O74" s="57"/>
      <c r="P74" s="57"/>
      <c r="Q74" s="57"/>
      <c r="R74" s="54"/>
    </row>
    <row r="75" spans="1:18" s="978" customFormat="1" ht="11.25">
      <c r="A75" s="53"/>
      <c r="B75" s="54"/>
      <c r="C75" s="54"/>
      <c r="D75" s="54"/>
      <c r="E75" s="54"/>
      <c r="F75" s="54"/>
      <c r="G75" s="54"/>
      <c r="H75" s="54"/>
      <c r="I75" s="54"/>
      <c r="J75" s="53"/>
      <c r="K75" s="54"/>
      <c r="L75" s="54"/>
      <c r="M75" s="53"/>
      <c r="N75" s="57"/>
      <c r="O75" s="57"/>
      <c r="P75" s="57"/>
      <c r="Q75" s="57"/>
      <c r="R75" s="54"/>
    </row>
    <row r="76" spans="1:18" s="978" customFormat="1" ht="11.25">
      <c r="A76" s="53"/>
      <c r="B76" s="54"/>
      <c r="C76" s="54"/>
      <c r="D76" s="54"/>
      <c r="E76" s="54"/>
      <c r="F76" s="54"/>
      <c r="G76" s="54"/>
      <c r="H76" s="54"/>
      <c r="I76" s="54"/>
      <c r="J76" s="53"/>
      <c r="K76" s="54"/>
      <c r="L76" s="54"/>
      <c r="M76" s="53"/>
      <c r="N76" s="57"/>
      <c r="O76" s="57"/>
      <c r="P76" s="57"/>
      <c r="Q76" s="57"/>
      <c r="R76" s="54"/>
    </row>
    <row r="77" spans="1:18" s="978" customFormat="1" ht="11.25">
      <c r="A77" s="53"/>
      <c r="B77" s="54"/>
      <c r="C77" s="54"/>
      <c r="D77" s="54"/>
      <c r="E77" s="54"/>
      <c r="F77" s="54"/>
      <c r="G77" s="54"/>
      <c r="H77" s="54"/>
      <c r="I77" s="54"/>
      <c r="J77" s="53"/>
      <c r="K77" s="54"/>
      <c r="L77" s="54"/>
      <c r="M77" s="53"/>
      <c r="N77" s="57"/>
      <c r="O77" s="57"/>
      <c r="P77" s="57"/>
      <c r="Q77" s="57"/>
      <c r="R77" s="54"/>
    </row>
    <row r="78" spans="1:18" s="978" customFormat="1" ht="11.25">
      <c r="A78" s="53"/>
      <c r="B78" s="54"/>
      <c r="C78" s="54"/>
      <c r="D78" s="54"/>
      <c r="E78" s="54"/>
      <c r="F78" s="54"/>
      <c r="G78" s="54"/>
      <c r="H78" s="54"/>
      <c r="I78" s="54"/>
      <c r="J78" s="53"/>
      <c r="K78" s="54"/>
      <c r="L78" s="54"/>
      <c r="M78" s="53"/>
      <c r="N78" s="57"/>
      <c r="O78" s="57"/>
      <c r="P78" s="57"/>
      <c r="Q78" s="57"/>
      <c r="R78" s="54"/>
    </row>
    <row r="79" spans="1:18" s="978" customFormat="1" ht="11.25">
      <c r="A79" s="53"/>
      <c r="B79" s="54"/>
      <c r="C79" s="54"/>
      <c r="D79" s="54"/>
      <c r="E79" s="54"/>
      <c r="F79" s="54"/>
      <c r="G79" s="54"/>
      <c r="H79" s="54"/>
      <c r="I79" s="54"/>
      <c r="J79" s="53"/>
      <c r="K79" s="54"/>
      <c r="L79" s="54"/>
      <c r="M79" s="53"/>
      <c r="N79" s="57"/>
      <c r="O79" s="57"/>
      <c r="P79" s="57"/>
      <c r="Q79" s="57"/>
      <c r="R79" s="54"/>
    </row>
    <row r="80" spans="1:18" s="978" customFormat="1" ht="11.25">
      <c r="A80" s="53"/>
      <c r="B80" s="54"/>
      <c r="C80" s="54"/>
      <c r="D80" s="54"/>
      <c r="E80" s="54"/>
      <c r="F80" s="54"/>
      <c r="G80" s="54"/>
      <c r="H80" s="54"/>
      <c r="I80" s="54"/>
      <c r="J80" s="53"/>
      <c r="K80" s="54"/>
      <c r="L80" s="54"/>
      <c r="M80" s="53"/>
      <c r="N80" s="57"/>
      <c r="O80" s="57"/>
      <c r="P80" s="57"/>
      <c r="Q80" s="57"/>
      <c r="R80" s="54"/>
    </row>
    <row r="81" spans="1:18" s="978" customFormat="1" ht="11.25">
      <c r="A81" s="53"/>
      <c r="B81" s="54"/>
      <c r="C81" s="54"/>
      <c r="D81" s="54"/>
      <c r="E81" s="54"/>
      <c r="F81" s="54"/>
      <c r="G81" s="54"/>
      <c r="H81" s="54"/>
      <c r="I81" s="54"/>
      <c r="J81" s="53"/>
      <c r="K81" s="54"/>
      <c r="L81" s="54"/>
      <c r="M81" s="53"/>
      <c r="N81" s="57"/>
      <c r="O81" s="57"/>
      <c r="P81" s="57"/>
      <c r="Q81" s="57"/>
      <c r="R81" s="54"/>
    </row>
    <row r="82" spans="1:18" s="978" customFormat="1" ht="11.25">
      <c r="A82" s="53"/>
      <c r="B82" s="54"/>
      <c r="C82" s="54"/>
      <c r="D82" s="54"/>
      <c r="E82" s="54"/>
      <c r="F82" s="54"/>
      <c r="G82" s="54"/>
      <c r="H82" s="54"/>
      <c r="I82" s="54"/>
      <c r="J82" s="53"/>
      <c r="K82" s="54"/>
      <c r="L82" s="54"/>
      <c r="M82" s="53"/>
      <c r="N82" s="57"/>
      <c r="O82" s="57"/>
      <c r="P82" s="57"/>
      <c r="Q82" s="57"/>
      <c r="R82" s="54"/>
    </row>
    <row r="83" spans="1:18" s="978" customFormat="1" ht="11.25">
      <c r="A83" s="53"/>
      <c r="B83" s="54"/>
      <c r="C83" s="54"/>
      <c r="D83" s="54"/>
      <c r="E83" s="54"/>
      <c r="F83" s="54"/>
      <c r="G83" s="54"/>
      <c r="H83" s="54"/>
      <c r="I83" s="54"/>
      <c r="J83" s="53"/>
      <c r="K83" s="54"/>
      <c r="L83" s="54"/>
      <c r="M83" s="53"/>
      <c r="N83" s="57"/>
      <c r="O83" s="57"/>
      <c r="P83" s="57"/>
      <c r="Q83" s="57"/>
      <c r="R83" s="54"/>
    </row>
    <row r="84" spans="1:18" s="978" customFormat="1" ht="11.25">
      <c r="A84" s="53"/>
      <c r="B84" s="54"/>
      <c r="C84" s="54"/>
      <c r="D84" s="54"/>
      <c r="E84" s="54"/>
      <c r="F84" s="54"/>
      <c r="G84" s="54"/>
      <c r="H84" s="54"/>
      <c r="I84" s="54"/>
      <c r="J84" s="53"/>
      <c r="K84" s="54"/>
      <c r="L84" s="54"/>
      <c r="M84" s="53"/>
      <c r="N84" s="57"/>
      <c r="O84" s="57"/>
      <c r="P84" s="57"/>
      <c r="Q84" s="57"/>
      <c r="R84" s="54"/>
    </row>
    <row r="85" spans="1:18" s="978" customFormat="1" ht="11.25">
      <c r="A85" s="53"/>
      <c r="B85" s="54"/>
      <c r="C85" s="54"/>
      <c r="D85" s="54"/>
      <c r="E85" s="54"/>
      <c r="F85" s="54"/>
      <c r="G85" s="54"/>
      <c r="H85" s="54"/>
      <c r="I85" s="54"/>
      <c r="J85" s="53"/>
      <c r="K85" s="54"/>
      <c r="L85" s="54"/>
      <c r="M85" s="53"/>
      <c r="N85" s="57"/>
      <c r="O85" s="57"/>
      <c r="P85" s="57"/>
      <c r="Q85" s="57"/>
      <c r="R85" s="54"/>
    </row>
    <row r="86" spans="1:18" s="978" customFormat="1" ht="11.25">
      <c r="A86" s="53"/>
      <c r="B86" s="54"/>
      <c r="C86" s="54"/>
      <c r="D86" s="54"/>
      <c r="E86" s="54"/>
      <c r="F86" s="54"/>
      <c r="G86" s="54"/>
      <c r="H86" s="54"/>
      <c r="I86" s="54"/>
      <c r="J86" s="53"/>
      <c r="K86" s="54"/>
      <c r="L86" s="54"/>
      <c r="M86" s="53"/>
      <c r="N86" s="57"/>
      <c r="O86" s="57"/>
      <c r="P86" s="57"/>
      <c r="Q86" s="57"/>
      <c r="R86" s="54"/>
    </row>
    <row r="87" spans="1:18" s="978" customFormat="1" ht="11.25">
      <c r="A87" s="53"/>
      <c r="B87" s="54"/>
      <c r="C87" s="54"/>
      <c r="D87" s="54"/>
      <c r="E87" s="54"/>
      <c r="F87" s="54"/>
      <c r="G87" s="54"/>
      <c r="H87" s="54"/>
      <c r="I87" s="54"/>
      <c r="J87" s="53"/>
      <c r="K87" s="54"/>
      <c r="L87" s="54"/>
      <c r="M87" s="53"/>
      <c r="N87" s="57"/>
      <c r="O87" s="57"/>
      <c r="P87" s="57"/>
      <c r="Q87" s="57"/>
      <c r="R87" s="54"/>
    </row>
    <row r="88" spans="1:18" s="978" customFormat="1" ht="11.25">
      <c r="A88" s="53"/>
      <c r="B88" s="54"/>
      <c r="C88" s="54"/>
      <c r="D88" s="54"/>
      <c r="E88" s="54"/>
      <c r="F88" s="54"/>
      <c r="G88" s="54"/>
      <c r="H88" s="54"/>
      <c r="I88" s="54"/>
      <c r="J88" s="53"/>
      <c r="K88" s="54"/>
      <c r="L88" s="54"/>
      <c r="M88" s="53"/>
      <c r="N88" s="57"/>
      <c r="O88" s="57"/>
      <c r="P88" s="57"/>
      <c r="Q88" s="57"/>
      <c r="R88" s="54"/>
    </row>
    <row r="89" spans="1:18" s="978" customFormat="1" ht="11.25">
      <c r="A89" s="53"/>
      <c r="B89" s="54"/>
      <c r="C89" s="54"/>
      <c r="D89" s="54"/>
      <c r="E89" s="54"/>
      <c r="F89" s="54"/>
      <c r="G89" s="54"/>
      <c r="H89" s="54"/>
      <c r="I89" s="54"/>
      <c r="J89" s="53"/>
      <c r="K89" s="54"/>
      <c r="L89" s="54"/>
      <c r="M89" s="53"/>
      <c r="N89" s="57"/>
      <c r="O89" s="57"/>
      <c r="P89" s="57"/>
      <c r="Q89" s="57"/>
      <c r="R89" s="54"/>
    </row>
    <row r="90" spans="1:18" s="978" customFormat="1" ht="11.25">
      <c r="A90" s="53"/>
      <c r="B90" s="54"/>
      <c r="C90" s="54"/>
      <c r="D90" s="54"/>
      <c r="E90" s="54"/>
      <c r="F90" s="54"/>
      <c r="G90" s="54"/>
      <c r="H90" s="54"/>
      <c r="I90" s="54"/>
      <c r="J90" s="53"/>
      <c r="K90" s="54"/>
      <c r="L90" s="54"/>
      <c r="M90" s="53"/>
      <c r="N90" s="57"/>
      <c r="O90" s="57"/>
      <c r="P90" s="57"/>
      <c r="Q90" s="57"/>
      <c r="R90" s="54"/>
    </row>
    <row r="91" spans="1:18" s="978" customFormat="1" ht="11.25">
      <c r="A91" s="53"/>
      <c r="B91" s="54"/>
      <c r="C91" s="54"/>
      <c r="D91" s="54"/>
      <c r="E91" s="54"/>
      <c r="F91" s="54"/>
      <c r="G91" s="54"/>
      <c r="H91" s="54"/>
      <c r="I91" s="54"/>
      <c r="J91" s="53"/>
      <c r="K91" s="54"/>
      <c r="L91" s="54"/>
      <c r="M91" s="53"/>
      <c r="N91" s="57"/>
      <c r="O91" s="57"/>
      <c r="P91" s="57"/>
      <c r="Q91" s="57"/>
      <c r="R91" s="54"/>
    </row>
    <row r="92" spans="1:18" s="978" customFormat="1" ht="11.25">
      <c r="A92" s="53"/>
      <c r="B92" s="54"/>
      <c r="C92" s="54"/>
      <c r="D92" s="54"/>
      <c r="E92" s="54"/>
      <c r="F92" s="54"/>
      <c r="G92" s="54"/>
      <c r="H92" s="54"/>
      <c r="I92" s="54"/>
      <c r="J92" s="53"/>
      <c r="K92" s="54"/>
      <c r="L92" s="54"/>
      <c r="M92" s="53"/>
      <c r="N92" s="57"/>
      <c r="O92" s="57"/>
      <c r="P92" s="57"/>
      <c r="Q92" s="57"/>
      <c r="R92" s="54"/>
    </row>
    <row r="93" spans="1:18" s="978" customFormat="1" ht="11.25">
      <c r="A93" s="53"/>
      <c r="B93" s="54"/>
      <c r="C93" s="54"/>
      <c r="D93" s="54"/>
      <c r="E93" s="54"/>
      <c r="F93" s="54"/>
      <c r="G93" s="54"/>
      <c r="H93" s="54"/>
      <c r="I93" s="54"/>
      <c r="J93" s="53"/>
      <c r="K93" s="54"/>
      <c r="L93" s="54"/>
      <c r="M93" s="53"/>
      <c r="N93" s="57"/>
      <c r="O93" s="57"/>
      <c r="P93" s="57"/>
      <c r="Q93" s="57"/>
      <c r="R93" s="54"/>
    </row>
    <row r="94" spans="1:18" s="978" customFormat="1" ht="11.25">
      <c r="A94" s="53"/>
      <c r="B94" s="54"/>
      <c r="C94" s="54"/>
      <c r="D94" s="54"/>
      <c r="E94" s="54"/>
      <c r="F94" s="54"/>
      <c r="G94" s="54"/>
      <c r="H94" s="54"/>
      <c r="I94" s="54"/>
      <c r="J94" s="53"/>
      <c r="K94" s="54"/>
      <c r="L94" s="54"/>
      <c r="M94" s="53"/>
      <c r="N94" s="57"/>
      <c r="O94" s="57"/>
      <c r="P94" s="57"/>
      <c r="Q94" s="57"/>
      <c r="R94" s="54"/>
    </row>
    <row r="95" spans="1:18" s="978" customFormat="1" ht="11.25">
      <c r="A95" s="53"/>
      <c r="B95" s="54"/>
      <c r="C95" s="54"/>
      <c r="D95" s="54"/>
      <c r="E95" s="54"/>
      <c r="F95" s="54"/>
      <c r="G95" s="54"/>
      <c r="H95" s="54"/>
      <c r="I95" s="54"/>
      <c r="J95" s="53"/>
      <c r="K95" s="54"/>
      <c r="L95" s="54"/>
      <c r="M95" s="53"/>
      <c r="N95" s="57"/>
      <c r="O95" s="57"/>
      <c r="P95" s="57"/>
      <c r="Q95" s="57"/>
      <c r="R95" s="54"/>
    </row>
    <row r="96" spans="1:18" s="978" customFormat="1" ht="11.25">
      <c r="A96" s="53"/>
      <c r="B96" s="54"/>
      <c r="C96" s="54"/>
      <c r="D96" s="54"/>
      <c r="E96" s="54"/>
      <c r="F96" s="54"/>
      <c r="G96" s="54"/>
      <c r="H96" s="54"/>
      <c r="I96" s="54"/>
      <c r="J96" s="53"/>
      <c r="K96" s="54"/>
      <c r="L96" s="54"/>
      <c r="M96" s="53"/>
      <c r="N96" s="57"/>
      <c r="O96" s="57"/>
      <c r="P96" s="57"/>
      <c r="Q96" s="57"/>
      <c r="R96" s="54"/>
    </row>
    <row r="97" spans="1:18" s="978" customFormat="1" ht="11.25">
      <c r="A97" s="53"/>
      <c r="B97" s="54"/>
      <c r="C97" s="54"/>
      <c r="D97" s="54"/>
      <c r="E97" s="54"/>
      <c r="F97" s="54"/>
      <c r="G97" s="54"/>
      <c r="H97" s="54"/>
      <c r="I97" s="54"/>
      <c r="J97" s="53"/>
      <c r="K97" s="54"/>
      <c r="L97" s="54"/>
      <c r="M97" s="53"/>
      <c r="N97" s="57"/>
      <c r="O97" s="57"/>
      <c r="P97" s="57"/>
      <c r="Q97" s="57"/>
      <c r="R97" s="54"/>
    </row>
    <row r="98" spans="1:18" s="978" customFormat="1" ht="11.25">
      <c r="A98" s="53"/>
      <c r="B98" s="54"/>
      <c r="C98" s="54"/>
      <c r="D98" s="54"/>
      <c r="E98" s="54"/>
      <c r="F98" s="54"/>
      <c r="G98" s="54"/>
      <c r="H98" s="54"/>
      <c r="I98" s="54"/>
      <c r="J98" s="53"/>
      <c r="K98" s="54"/>
      <c r="L98" s="54"/>
      <c r="M98" s="53"/>
      <c r="N98" s="57"/>
      <c r="O98" s="57"/>
      <c r="P98" s="57"/>
      <c r="Q98" s="57"/>
      <c r="R98" s="54"/>
    </row>
    <row r="99" spans="1:18" s="978" customFormat="1" ht="11.25">
      <c r="A99" s="53"/>
      <c r="B99" s="54"/>
      <c r="C99" s="54"/>
      <c r="D99" s="54"/>
      <c r="E99" s="54"/>
      <c r="F99" s="54"/>
      <c r="G99" s="54"/>
      <c r="H99" s="54"/>
      <c r="I99" s="54"/>
      <c r="J99" s="53"/>
      <c r="K99" s="54"/>
      <c r="L99" s="54"/>
      <c r="M99" s="53"/>
      <c r="N99" s="57"/>
      <c r="O99" s="57"/>
      <c r="P99" s="57"/>
      <c r="Q99" s="57"/>
      <c r="R99" s="54"/>
    </row>
    <row r="100" spans="1:18" s="978" customFormat="1" ht="11.25">
      <c r="A100" s="53"/>
      <c r="B100" s="54"/>
      <c r="C100" s="54"/>
      <c r="D100" s="54"/>
      <c r="E100" s="54"/>
      <c r="F100" s="54"/>
      <c r="G100" s="54"/>
      <c r="H100" s="54"/>
      <c r="I100" s="54"/>
      <c r="J100" s="53"/>
      <c r="K100" s="54"/>
      <c r="L100" s="54"/>
      <c r="M100" s="53"/>
      <c r="N100" s="57"/>
      <c r="O100" s="57"/>
      <c r="P100" s="57"/>
      <c r="Q100" s="57"/>
      <c r="R100" s="54"/>
    </row>
    <row r="101" spans="1:18" s="978" customFormat="1" ht="11.25">
      <c r="A101" s="53"/>
      <c r="B101" s="54"/>
      <c r="C101" s="54"/>
      <c r="D101" s="54"/>
      <c r="E101" s="54"/>
      <c r="F101" s="54"/>
      <c r="G101" s="54"/>
      <c r="H101" s="54"/>
      <c r="I101" s="54"/>
      <c r="J101" s="53"/>
      <c r="K101" s="54"/>
      <c r="L101" s="54"/>
      <c r="M101" s="53"/>
      <c r="N101" s="57"/>
      <c r="O101" s="57"/>
      <c r="P101" s="57"/>
      <c r="Q101" s="57"/>
      <c r="R101" s="54"/>
    </row>
    <row r="102" spans="1:18" s="978" customFormat="1" ht="11.25">
      <c r="A102" s="53"/>
      <c r="B102" s="54"/>
      <c r="C102" s="54"/>
      <c r="D102" s="54"/>
      <c r="E102" s="54"/>
      <c r="F102" s="54"/>
      <c r="G102" s="54"/>
      <c r="H102" s="54"/>
      <c r="I102" s="54"/>
      <c r="J102" s="53"/>
      <c r="K102" s="54"/>
      <c r="L102" s="54"/>
      <c r="M102" s="53"/>
      <c r="N102" s="57"/>
      <c r="O102" s="57"/>
      <c r="P102" s="57"/>
      <c r="Q102" s="57"/>
      <c r="R102" s="54"/>
    </row>
    <row r="103" spans="1:18" s="978" customFormat="1" ht="11.25">
      <c r="A103" s="53"/>
      <c r="B103" s="54"/>
      <c r="C103" s="54"/>
      <c r="D103" s="54"/>
      <c r="E103" s="54"/>
      <c r="F103" s="54"/>
      <c r="G103" s="54"/>
      <c r="H103" s="54"/>
      <c r="I103" s="54"/>
      <c r="J103" s="53"/>
      <c r="K103" s="54"/>
      <c r="L103" s="54"/>
      <c r="M103" s="53"/>
      <c r="N103" s="57"/>
      <c r="O103" s="57"/>
      <c r="P103" s="57"/>
      <c r="Q103" s="57"/>
      <c r="R103" s="54"/>
    </row>
  </sheetData>
  <sheetProtection selectLockedCells="1"/>
  <mergeCells count="23">
    <mergeCell ref="Q7:Q9"/>
    <mergeCell ref="J6:Q6"/>
    <mergeCell ref="O7:O9"/>
    <mergeCell ref="G6:I6"/>
    <mergeCell ref="G7:G9"/>
    <mergeCell ref="L7:L9"/>
    <mergeCell ref="P7:P9"/>
    <mergeCell ref="J3:R3"/>
    <mergeCell ref="A3:I3"/>
    <mergeCell ref="A6:A9"/>
    <mergeCell ref="R6:R9"/>
    <mergeCell ref="H7:H9"/>
    <mergeCell ref="K7:K9"/>
    <mergeCell ref="E7:E9"/>
    <mergeCell ref="B7:B9"/>
    <mergeCell ref="M7:M9"/>
    <mergeCell ref="C7:C9"/>
    <mergeCell ref="B6:F6"/>
    <mergeCell ref="D7:D9"/>
    <mergeCell ref="J7:J9"/>
    <mergeCell ref="N7:N9"/>
    <mergeCell ref="F7:F9"/>
    <mergeCell ref="I7:I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82"/>
  <sheetViews>
    <sheetView view="pageBreakPreview" topLeftCell="N1" zoomScaleNormal="100" zoomScaleSheetLayoutView="100" workbookViewId="0">
      <selection activeCell="AB17" sqref="AB17"/>
    </sheetView>
  </sheetViews>
  <sheetFormatPr defaultRowHeight="14.25"/>
  <cols>
    <col min="1" max="1" width="11.125" style="614" customWidth="1"/>
    <col min="2" max="7" width="10.125" style="790" customWidth="1"/>
    <col min="8" max="8" width="10.625" style="790" customWidth="1"/>
    <col min="9" max="13" width="9.625" style="790" customWidth="1"/>
    <col min="14" max="14" width="12.125" style="790" customWidth="1"/>
    <col min="15" max="15" width="10.625" style="790" customWidth="1"/>
    <col min="16" max="16" width="11.625" style="615" customWidth="1"/>
    <col min="17" max="17" width="11.625" style="614" customWidth="1"/>
    <col min="18" max="18" width="12.125" style="790" customWidth="1"/>
    <col min="19" max="19" width="11.875" style="790" customWidth="1"/>
    <col min="20" max="22" width="11.625" style="790" customWidth="1"/>
    <col min="23" max="23" width="11.875" style="790" customWidth="1"/>
    <col min="24" max="24" width="17.25" style="789" customWidth="1"/>
    <col min="25" max="27" width="17.375" style="789" customWidth="1"/>
    <col min="28" max="28" width="13" style="789" customWidth="1"/>
    <col min="29" max="16384" width="9" style="789"/>
  </cols>
  <sheetData>
    <row r="1" spans="1:28" s="841" customFormat="1" ht="14.1" customHeight="1">
      <c r="A1" s="838" t="s">
        <v>1502</v>
      </c>
      <c r="B1" s="796"/>
      <c r="C1" s="796"/>
      <c r="D1" s="796"/>
      <c r="E1" s="796"/>
      <c r="F1" s="796"/>
      <c r="G1" s="839"/>
      <c r="H1" s="839"/>
      <c r="I1" s="796"/>
      <c r="J1" s="796"/>
      <c r="K1" s="796"/>
      <c r="L1" s="796"/>
      <c r="M1" s="796"/>
      <c r="N1" s="796"/>
      <c r="O1" s="796"/>
      <c r="P1" s="839" t="s">
        <v>1503</v>
      </c>
      <c r="Q1" s="838" t="s">
        <v>1504</v>
      </c>
      <c r="R1" s="796"/>
      <c r="S1" s="796"/>
      <c r="T1" s="796"/>
      <c r="U1" s="796"/>
      <c r="V1" s="796"/>
      <c r="W1" s="796"/>
      <c r="X1" s="796"/>
      <c r="Y1" s="796"/>
      <c r="Z1" s="840"/>
      <c r="AA1" s="840"/>
      <c r="AB1" s="840" t="s">
        <v>1505</v>
      </c>
    </row>
    <row r="2" spans="1:28" ht="14.1" customHeight="1">
      <c r="A2" s="590"/>
      <c r="B2" s="788"/>
      <c r="C2" s="788"/>
      <c r="D2" s="788"/>
      <c r="E2" s="788"/>
      <c r="F2" s="788"/>
      <c r="G2" s="591"/>
      <c r="H2" s="591"/>
      <c r="I2" s="788"/>
      <c r="J2" s="788"/>
      <c r="K2" s="788"/>
      <c r="L2" s="788"/>
      <c r="M2" s="788"/>
      <c r="N2" s="788"/>
      <c r="O2" s="788"/>
      <c r="P2" s="591"/>
      <c r="Q2" s="590"/>
      <c r="R2" s="788"/>
      <c r="S2" s="788"/>
      <c r="T2" s="788"/>
      <c r="U2" s="788"/>
      <c r="V2" s="788"/>
      <c r="W2" s="788"/>
      <c r="X2" s="788"/>
      <c r="Y2" s="788"/>
      <c r="Z2" s="592"/>
      <c r="AA2" s="592"/>
      <c r="AB2" s="788"/>
    </row>
    <row r="3" spans="1:28" s="593" customFormat="1" ht="20.100000000000001" customHeight="1">
      <c r="A3" s="1608" t="s">
        <v>505</v>
      </c>
      <c r="B3" s="1608"/>
      <c r="C3" s="1608"/>
      <c r="D3" s="1608"/>
      <c r="E3" s="1608"/>
      <c r="F3" s="1608"/>
      <c r="G3" s="1608"/>
      <c r="H3" s="1608"/>
      <c r="I3" s="1634" t="s">
        <v>1232</v>
      </c>
      <c r="J3" s="1634"/>
      <c r="K3" s="1634"/>
      <c r="L3" s="1634"/>
      <c r="M3" s="1634"/>
      <c r="N3" s="1634"/>
      <c r="O3" s="1634"/>
      <c r="P3" s="1634"/>
      <c r="Q3" s="1608" t="s">
        <v>506</v>
      </c>
      <c r="R3" s="1608"/>
      <c r="S3" s="1608"/>
      <c r="T3" s="1608"/>
      <c r="U3" s="1608"/>
      <c r="V3" s="1608"/>
      <c r="W3" s="1608"/>
      <c r="X3" s="1631" t="s">
        <v>1233</v>
      </c>
      <c r="Y3" s="1631"/>
      <c r="Z3" s="1631"/>
      <c r="AA3" s="1631"/>
      <c r="AB3" s="1631"/>
    </row>
    <row r="4" spans="1:28" s="944" customFormat="1" ht="24" customHeight="1">
      <c r="A4" s="943"/>
      <c r="B4" s="943"/>
      <c r="C4" s="943"/>
      <c r="D4" s="943"/>
      <c r="E4" s="943"/>
      <c r="F4" s="943"/>
      <c r="G4" s="943"/>
      <c r="H4" s="943"/>
      <c r="I4" s="943"/>
      <c r="J4" s="943"/>
      <c r="K4" s="943"/>
      <c r="L4" s="943"/>
      <c r="M4" s="943"/>
      <c r="N4" s="943"/>
      <c r="O4" s="943"/>
      <c r="Q4" s="1628"/>
      <c r="R4" s="1628"/>
      <c r="S4" s="1628"/>
      <c r="T4" s="1628"/>
      <c r="U4" s="1628"/>
      <c r="V4" s="1628"/>
      <c r="W4" s="1628"/>
      <c r="X4" s="1637"/>
      <c r="Y4" s="1637"/>
      <c r="Z4" s="1637"/>
      <c r="AA4" s="1637"/>
      <c r="AB4" s="1637"/>
    </row>
    <row r="5" spans="1:28" s="594" customFormat="1" ht="18" customHeight="1" thickBot="1">
      <c r="A5" s="594" t="s">
        <v>42</v>
      </c>
      <c r="G5" s="592"/>
      <c r="H5" s="592"/>
      <c r="P5" s="592" t="s">
        <v>507</v>
      </c>
      <c r="Q5" s="594" t="s">
        <v>42</v>
      </c>
      <c r="W5" s="592"/>
      <c r="Z5" s="592"/>
      <c r="AA5" s="592"/>
      <c r="AB5" s="592" t="s">
        <v>507</v>
      </c>
    </row>
    <row r="6" spans="1:28" s="26" customFormat="1" ht="12.75" customHeight="1">
      <c r="A6" s="1571" t="s">
        <v>30</v>
      </c>
      <c r="B6" s="1614" t="s">
        <v>508</v>
      </c>
      <c r="C6" s="1625" t="s">
        <v>509</v>
      </c>
      <c r="D6" s="1625"/>
      <c r="E6" s="1625"/>
      <c r="F6" s="1625"/>
      <c r="G6" s="1626"/>
      <c r="H6" s="941"/>
      <c r="I6" s="1632" t="s">
        <v>510</v>
      </c>
      <c r="J6" s="1632"/>
      <c r="K6" s="1643"/>
      <c r="L6" s="1625" t="s">
        <v>511</v>
      </c>
      <c r="M6" s="1644" t="s">
        <v>990</v>
      </c>
      <c r="N6" s="1645"/>
      <c r="O6" s="1646"/>
      <c r="P6" s="1498" t="s">
        <v>28</v>
      </c>
      <c r="Q6" s="1571" t="s">
        <v>30</v>
      </c>
      <c r="R6" s="1632" t="s">
        <v>512</v>
      </c>
      <c r="S6" s="1625" t="s">
        <v>513</v>
      </c>
      <c r="T6" s="1625"/>
      <c r="U6" s="1625"/>
      <c r="V6" s="1626"/>
      <c r="W6" s="1626"/>
      <c r="X6" s="1632" t="s">
        <v>514</v>
      </c>
      <c r="Y6" s="1632"/>
      <c r="Z6" s="1632"/>
      <c r="AA6" s="1632"/>
      <c r="AB6" s="1498" t="s">
        <v>28</v>
      </c>
    </row>
    <row r="7" spans="1:28" s="26" customFormat="1" ht="12.75" customHeight="1">
      <c r="A7" s="1620"/>
      <c r="B7" s="1615"/>
      <c r="C7" s="1609"/>
      <c r="D7" s="1612"/>
      <c r="E7" s="1612"/>
      <c r="F7" s="1612"/>
      <c r="G7" s="1627"/>
      <c r="H7" s="942"/>
      <c r="I7" s="1633"/>
      <c r="J7" s="1633"/>
      <c r="K7" s="1638"/>
      <c r="L7" s="1618"/>
      <c r="M7" s="1647"/>
      <c r="N7" s="1648"/>
      <c r="O7" s="1649"/>
      <c r="P7" s="1635"/>
      <c r="Q7" s="1620"/>
      <c r="R7" s="1633"/>
      <c r="S7" s="1609"/>
      <c r="T7" s="1612"/>
      <c r="U7" s="1612"/>
      <c r="V7" s="1627"/>
      <c r="W7" s="1627"/>
      <c r="X7" s="1623"/>
      <c r="Y7" s="1623"/>
      <c r="Z7" s="1623"/>
      <c r="AA7" s="1623"/>
      <c r="AB7" s="1635"/>
    </row>
    <row r="8" spans="1:28" s="26" customFormat="1" ht="12.75" customHeight="1">
      <c r="A8" s="1620"/>
      <c r="B8" s="1615"/>
      <c r="C8" s="1617"/>
      <c r="D8" s="1612" t="s">
        <v>515</v>
      </c>
      <c r="E8" s="1612"/>
      <c r="F8" s="1612"/>
      <c r="G8" s="1612" t="s">
        <v>516</v>
      </c>
      <c r="H8" s="1622" t="s">
        <v>517</v>
      </c>
      <c r="I8" s="1642" t="s">
        <v>518</v>
      </c>
      <c r="J8" s="1612" t="s">
        <v>519</v>
      </c>
      <c r="K8" s="1609" t="s">
        <v>520</v>
      </c>
      <c r="L8" s="1618"/>
      <c r="M8" s="1617"/>
      <c r="N8" s="1639" t="s">
        <v>1438</v>
      </c>
      <c r="O8" s="1612" t="s">
        <v>521</v>
      </c>
      <c r="P8" s="1635"/>
      <c r="Q8" s="1620"/>
      <c r="R8" s="1617" t="s">
        <v>522</v>
      </c>
      <c r="S8" s="1617"/>
      <c r="T8" s="1612" t="s">
        <v>1234</v>
      </c>
      <c r="U8" s="1612" t="s">
        <v>523</v>
      </c>
      <c r="V8" s="1609" t="s">
        <v>524</v>
      </c>
      <c r="W8" s="1627" t="s">
        <v>525</v>
      </c>
      <c r="X8" s="1638"/>
      <c r="Y8" s="1609" t="s">
        <v>526</v>
      </c>
      <c r="Z8" s="1612" t="s">
        <v>527</v>
      </c>
      <c r="AA8" s="1622" t="s">
        <v>528</v>
      </c>
      <c r="AB8" s="1635"/>
    </row>
    <row r="9" spans="1:28" s="26" customFormat="1" ht="12.75" customHeight="1">
      <c r="A9" s="1620"/>
      <c r="B9" s="1615"/>
      <c r="C9" s="1618"/>
      <c r="D9" s="1609"/>
      <c r="E9" s="1612"/>
      <c r="F9" s="1612"/>
      <c r="G9" s="1618"/>
      <c r="H9" s="1623"/>
      <c r="I9" s="1615"/>
      <c r="J9" s="1618"/>
      <c r="K9" s="1610"/>
      <c r="L9" s="1618"/>
      <c r="M9" s="1618"/>
      <c r="N9" s="1640"/>
      <c r="O9" s="1618"/>
      <c r="P9" s="1635"/>
      <c r="Q9" s="1620"/>
      <c r="R9" s="1618"/>
      <c r="S9" s="1618"/>
      <c r="T9" s="1618"/>
      <c r="U9" s="1618"/>
      <c r="V9" s="1610"/>
      <c r="W9" s="1629"/>
      <c r="X9" s="1615"/>
      <c r="Y9" s="1610"/>
      <c r="Z9" s="1618"/>
      <c r="AA9" s="1623"/>
      <c r="AB9" s="1635"/>
    </row>
    <row r="10" spans="1:28" s="26" customFormat="1" ht="12.75" customHeight="1">
      <c r="A10" s="1620"/>
      <c r="B10" s="1615"/>
      <c r="C10" s="1618"/>
      <c r="D10" s="1617"/>
      <c r="E10" s="1612" t="s">
        <v>529</v>
      </c>
      <c r="F10" s="1612" t="s">
        <v>403</v>
      </c>
      <c r="G10" s="1618"/>
      <c r="H10" s="1623"/>
      <c r="I10" s="1615"/>
      <c r="J10" s="1618"/>
      <c r="K10" s="1610"/>
      <c r="L10" s="1618"/>
      <c r="M10" s="1618"/>
      <c r="N10" s="1640"/>
      <c r="O10" s="1618"/>
      <c r="P10" s="1635"/>
      <c r="Q10" s="1620"/>
      <c r="R10" s="1618"/>
      <c r="S10" s="1618"/>
      <c r="T10" s="1618"/>
      <c r="U10" s="1618"/>
      <c r="V10" s="1610"/>
      <c r="W10" s="1629"/>
      <c r="X10" s="1615"/>
      <c r="Y10" s="1610"/>
      <c r="Z10" s="1618"/>
      <c r="AA10" s="1623"/>
      <c r="AB10" s="1635"/>
    </row>
    <row r="11" spans="1:28" s="26" customFormat="1" ht="12.75" customHeight="1">
      <c r="A11" s="1621"/>
      <c r="B11" s="1616"/>
      <c r="C11" s="1619"/>
      <c r="D11" s="1613"/>
      <c r="E11" s="1613"/>
      <c r="F11" s="1613"/>
      <c r="G11" s="1619"/>
      <c r="H11" s="1624"/>
      <c r="I11" s="1616"/>
      <c r="J11" s="1619"/>
      <c r="K11" s="1611"/>
      <c r="L11" s="1619"/>
      <c r="M11" s="1619"/>
      <c r="N11" s="1641"/>
      <c r="O11" s="1619"/>
      <c r="P11" s="1636"/>
      <c r="Q11" s="1621"/>
      <c r="R11" s="1619"/>
      <c r="S11" s="1619"/>
      <c r="T11" s="1619"/>
      <c r="U11" s="1619"/>
      <c r="V11" s="1611"/>
      <c r="W11" s="1630"/>
      <c r="X11" s="1616"/>
      <c r="Y11" s="1611"/>
      <c r="Z11" s="1619"/>
      <c r="AA11" s="1624"/>
      <c r="AB11" s="1636"/>
    </row>
    <row r="12" spans="1:28" s="597" customFormat="1" ht="17.100000000000001" customHeight="1">
      <c r="A12" s="595" t="s">
        <v>701</v>
      </c>
      <c r="B12" s="25">
        <v>72168</v>
      </c>
      <c r="C12" s="25">
        <v>53005</v>
      </c>
      <c r="D12" s="25">
        <v>6072</v>
      </c>
      <c r="E12" s="25">
        <v>2875</v>
      </c>
      <c r="F12" s="25">
        <v>3197</v>
      </c>
      <c r="G12" s="25">
        <v>42284</v>
      </c>
      <c r="H12" s="25">
        <v>884</v>
      </c>
      <c r="I12" s="25">
        <v>731</v>
      </c>
      <c r="J12" s="25">
        <v>2401</v>
      </c>
      <c r="K12" s="25">
        <v>633</v>
      </c>
      <c r="L12" s="25">
        <v>2726</v>
      </c>
      <c r="M12" s="25">
        <v>7780</v>
      </c>
      <c r="N12" s="25">
        <v>2219</v>
      </c>
      <c r="O12" s="25">
        <v>5515</v>
      </c>
      <c r="P12" s="161" t="s">
        <v>701</v>
      </c>
      <c r="Q12" s="595" t="s">
        <v>701</v>
      </c>
      <c r="R12" s="25">
        <v>46</v>
      </c>
      <c r="S12" s="25">
        <v>4212</v>
      </c>
      <c r="T12" s="25">
        <v>68</v>
      </c>
      <c r="U12" s="596">
        <v>4033</v>
      </c>
      <c r="V12" s="25">
        <v>17</v>
      </c>
      <c r="W12" s="25">
        <v>94</v>
      </c>
      <c r="X12" s="25">
        <v>4445</v>
      </c>
      <c r="Y12" s="25">
        <v>12</v>
      </c>
      <c r="Z12" s="25">
        <v>21</v>
      </c>
      <c r="AA12" s="25">
        <v>4412</v>
      </c>
      <c r="AB12" s="161" t="s">
        <v>701</v>
      </c>
    </row>
    <row r="13" spans="1:28" s="597" customFormat="1" ht="17.100000000000001" customHeight="1">
      <c r="A13" s="595" t="s">
        <v>951</v>
      </c>
      <c r="B13" s="25">
        <v>74012</v>
      </c>
      <c r="C13" s="25">
        <v>53721</v>
      </c>
      <c r="D13" s="25">
        <v>6658</v>
      </c>
      <c r="E13" s="25">
        <v>2833</v>
      </c>
      <c r="F13" s="25">
        <v>3825</v>
      </c>
      <c r="G13" s="25">
        <v>42436</v>
      </c>
      <c r="H13" s="25">
        <v>910</v>
      </c>
      <c r="I13" s="25">
        <v>712</v>
      </c>
      <c r="J13" s="25">
        <v>2342</v>
      </c>
      <c r="K13" s="25">
        <v>663</v>
      </c>
      <c r="L13" s="25">
        <v>2810</v>
      </c>
      <c r="M13" s="25">
        <v>7769</v>
      </c>
      <c r="N13" s="25">
        <v>2362</v>
      </c>
      <c r="O13" s="25">
        <v>5359</v>
      </c>
      <c r="P13" s="161" t="s">
        <v>951</v>
      </c>
      <c r="Q13" s="595" t="s">
        <v>951</v>
      </c>
      <c r="R13" s="25">
        <v>48</v>
      </c>
      <c r="S13" s="25">
        <v>5163</v>
      </c>
      <c r="T13" s="25">
        <v>72</v>
      </c>
      <c r="U13" s="596">
        <v>4969</v>
      </c>
      <c r="V13" s="25">
        <v>25</v>
      </c>
      <c r="W13" s="25">
        <v>97</v>
      </c>
      <c r="X13" s="25">
        <v>4549</v>
      </c>
      <c r="Y13" s="25">
        <v>17</v>
      </c>
      <c r="Z13" s="25">
        <v>24</v>
      </c>
      <c r="AA13" s="25">
        <v>4508</v>
      </c>
      <c r="AB13" s="161" t="s">
        <v>951</v>
      </c>
    </row>
    <row r="14" spans="1:28" s="597" customFormat="1" ht="17.100000000000001" customHeight="1">
      <c r="A14" s="595" t="s">
        <v>952</v>
      </c>
      <c r="B14" s="25">
        <v>74611</v>
      </c>
      <c r="C14" s="25">
        <v>53983</v>
      </c>
      <c r="D14" s="25">
        <v>7087</v>
      </c>
      <c r="E14" s="25">
        <v>2810</v>
      </c>
      <c r="F14" s="25">
        <v>4277</v>
      </c>
      <c r="G14" s="25">
        <v>42313</v>
      </c>
      <c r="H14" s="25">
        <v>908</v>
      </c>
      <c r="I14" s="25">
        <v>697</v>
      </c>
      <c r="J14" s="25">
        <v>2305</v>
      </c>
      <c r="K14" s="25">
        <v>673</v>
      </c>
      <c r="L14" s="25">
        <v>2847</v>
      </c>
      <c r="M14" s="25">
        <v>8004</v>
      </c>
      <c r="N14" s="25">
        <v>2477</v>
      </c>
      <c r="O14" s="25">
        <v>5477</v>
      </c>
      <c r="P14" s="161" t="s">
        <v>952</v>
      </c>
      <c r="Q14" s="595" t="s">
        <v>952</v>
      </c>
      <c r="R14" s="25">
        <v>50</v>
      </c>
      <c r="S14" s="25">
        <v>5273</v>
      </c>
      <c r="T14" s="25">
        <v>82</v>
      </c>
      <c r="U14" s="596">
        <v>5069</v>
      </c>
      <c r="V14" s="25">
        <v>25</v>
      </c>
      <c r="W14" s="25">
        <v>97</v>
      </c>
      <c r="X14" s="25">
        <v>4504</v>
      </c>
      <c r="Y14" s="25">
        <v>22</v>
      </c>
      <c r="Z14" s="25">
        <v>27</v>
      </c>
      <c r="AA14" s="25">
        <v>4455</v>
      </c>
      <c r="AB14" s="161" t="s">
        <v>952</v>
      </c>
    </row>
    <row r="15" spans="1:28" s="597" customFormat="1" ht="17.100000000000001" customHeight="1">
      <c r="A15" s="595" t="s">
        <v>1049</v>
      </c>
      <c r="B15" s="25">
        <v>76466</v>
      </c>
      <c r="C15" s="25">
        <v>55411</v>
      </c>
      <c r="D15" s="25">
        <v>7788</v>
      </c>
      <c r="E15" s="25">
        <v>2644</v>
      </c>
      <c r="F15" s="25">
        <v>5144</v>
      </c>
      <c r="G15" s="25">
        <v>43049</v>
      </c>
      <c r="H15" s="25">
        <v>949</v>
      </c>
      <c r="I15" s="25">
        <v>678</v>
      </c>
      <c r="J15" s="25">
        <v>2246</v>
      </c>
      <c r="K15" s="25">
        <v>701</v>
      </c>
      <c r="L15" s="25">
        <v>2898</v>
      </c>
      <c r="M15" s="25">
        <v>8196</v>
      </c>
      <c r="N15" s="25">
        <v>2570</v>
      </c>
      <c r="O15" s="25">
        <v>5576</v>
      </c>
      <c r="P15" s="161" t="s">
        <v>1049</v>
      </c>
      <c r="Q15" s="595" t="s">
        <v>1049</v>
      </c>
      <c r="R15" s="25">
        <v>50</v>
      </c>
      <c r="S15" s="25">
        <v>5390</v>
      </c>
      <c r="T15" s="25">
        <v>85</v>
      </c>
      <c r="U15" s="596">
        <v>5189</v>
      </c>
      <c r="V15" s="25">
        <v>23</v>
      </c>
      <c r="W15" s="25">
        <v>93</v>
      </c>
      <c r="X15" s="25">
        <v>4571</v>
      </c>
      <c r="Y15" s="25">
        <v>16</v>
      </c>
      <c r="Z15" s="25">
        <v>19</v>
      </c>
      <c r="AA15" s="25">
        <v>4536</v>
      </c>
      <c r="AB15" s="161" t="s">
        <v>1049</v>
      </c>
    </row>
    <row r="16" spans="1:28" s="597" customFormat="1" ht="17.100000000000001" customHeight="1">
      <c r="A16" s="1140" t="s">
        <v>1610</v>
      </c>
      <c r="B16" s="598">
        <f>SUM(B18:B40)</f>
        <v>77086</v>
      </c>
      <c r="C16" s="598">
        <f t="shared" ref="C16:O16" si="0">SUM(C18:C40)</f>
        <v>56383</v>
      </c>
      <c r="D16" s="598">
        <f t="shared" si="0"/>
        <v>8701</v>
      </c>
      <c r="E16" s="598">
        <f t="shared" si="0"/>
        <v>2538</v>
      </c>
      <c r="F16" s="598">
        <f t="shared" si="0"/>
        <v>6163</v>
      </c>
      <c r="G16" s="598">
        <f t="shared" si="0"/>
        <v>43096</v>
      </c>
      <c r="H16" s="598">
        <f t="shared" si="0"/>
        <v>979</v>
      </c>
      <c r="I16" s="598">
        <f t="shared" si="0"/>
        <v>671</v>
      </c>
      <c r="J16" s="598">
        <f t="shared" si="0"/>
        <v>2220</v>
      </c>
      <c r="K16" s="598">
        <f t="shared" si="0"/>
        <v>716</v>
      </c>
      <c r="L16" s="598">
        <f t="shared" si="0"/>
        <v>2909</v>
      </c>
      <c r="M16" s="598">
        <f t="shared" si="0"/>
        <v>8352</v>
      </c>
      <c r="N16" s="598">
        <f t="shared" si="0"/>
        <v>2658</v>
      </c>
      <c r="O16" s="598">
        <f t="shared" si="0"/>
        <v>5646</v>
      </c>
      <c r="P16" s="1139" t="s">
        <v>1609</v>
      </c>
      <c r="Q16" s="1140" t="s">
        <v>1609</v>
      </c>
      <c r="R16" s="598">
        <f>SUM(R18:R40)</f>
        <v>48</v>
      </c>
      <c r="S16" s="598">
        <f t="shared" ref="S16:AA16" si="1">SUM(S18:S40)</f>
        <v>5286</v>
      </c>
      <c r="T16" s="598">
        <f t="shared" si="1"/>
        <v>84</v>
      </c>
      <c r="U16" s="598">
        <f t="shared" si="1"/>
        <v>5081</v>
      </c>
      <c r="V16" s="598">
        <f t="shared" si="1"/>
        <v>24</v>
      </c>
      <c r="W16" s="598">
        <f t="shared" si="1"/>
        <v>97</v>
      </c>
      <c r="X16" s="598">
        <f t="shared" si="1"/>
        <v>4156</v>
      </c>
      <c r="Y16" s="598">
        <f t="shared" si="1"/>
        <v>14</v>
      </c>
      <c r="Z16" s="598">
        <f t="shared" si="1"/>
        <v>11</v>
      </c>
      <c r="AA16" s="598">
        <f t="shared" si="1"/>
        <v>4131</v>
      </c>
      <c r="AB16" s="1139" t="s">
        <v>1609</v>
      </c>
    </row>
    <row r="17" spans="1:28" s="26" customFormat="1" ht="11.65" customHeight="1">
      <c r="A17" s="599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74"/>
      <c r="Q17" s="599"/>
      <c r="R17" s="25"/>
      <c r="S17" s="25"/>
      <c r="T17" s="25"/>
      <c r="W17" s="25"/>
      <c r="X17" s="25"/>
      <c r="Y17" s="25"/>
      <c r="Z17" s="25"/>
      <c r="AA17" s="25"/>
      <c r="AB17" s="74"/>
    </row>
    <row r="18" spans="1:28" s="26" customFormat="1" ht="16.5" customHeight="1">
      <c r="A18" s="599" t="s">
        <v>240</v>
      </c>
      <c r="B18" s="25">
        <f>SUM(C18,L18,M18,S18,X18)</f>
        <v>15452</v>
      </c>
      <c r="C18" s="25">
        <f>SUM(D18,G18:K18)</f>
        <v>11364</v>
      </c>
      <c r="D18" s="45">
        <f>SUM(E18:F18)</f>
        <v>1767</v>
      </c>
      <c r="E18" s="731">
        <v>383</v>
      </c>
      <c r="F18" s="731">
        <v>1384</v>
      </c>
      <c r="G18" s="731">
        <v>8631</v>
      </c>
      <c r="H18" s="731">
        <v>189</v>
      </c>
      <c r="I18" s="731">
        <v>263</v>
      </c>
      <c r="J18" s="731">
        <v>399</v>
      </c>
      <c r="K18" s="731">
        <v>115</v>
      </c>
      <c r="L18" s="731">
        <v>506</v>
      </c>
      <c r="M18" s="45">
        <f>SUM(N18:O18,R18)</f>
        <v>1567</v>
      </c>
      <c r="N18" s="731">
        <v>258</v>
      </c>
      <c r="O18" s="731">
        <v>1304</v>
      </c>
      <c r="P18" s="600" t="s">
        <v>5</v>
      </c>
      <c r="Q18" s="599" t="s">
        <v>240</v>
      </c>
      <c r="R18" s="731">
        <v>5</v>
      </c>
      <c r="S18" s="45">
        <f>SUM(T18:W18)</f>
        <v>916</v>
      </c>
      <c r="T18" s="731">
        <v>5</v>
      </c>
      <c r="U18" s="731">
        <v>910</v>
      </c>
      <c r="V18" s="731">
        <v>0</v>
      </c>
      <c r="W18" s="731">
        <v>1</v>
      </c>
      <c r="X18" s="45">
        <f>SUM(Y18:AA18)</f>
        <v>1099</v>
      </c>
      <c r="Y18" s="731">
        <v>3</v>
      </c>
      <c r="Z18" s="731">
        <v>5</v>
      </c>
      <c r="AA18" s="731">
        <v>1091</v>
      </c>
      <c r="AB18" s="600" t="s">
        <v>5</v>
      </c>
    </row>
    <row r="19" spans="1:28" s="26" customFormat="1" ht="16.5" customHeight="1">
      <c r="A19" s="599" t="s">
        <v>242</v>
      </c>
      <c r="B19" s="25">
        <f>SUM(C19,L19,M19,S19,X19)</f>
        <v>9313</v>
      </c>
      <c r="C19" s="25">
        <f t="shared" ref="C19:C39" si="2">SUM(D19,G19:K19)</f>
        <v>7286</v>
      </c>
      <c r="D19" s="45">
        <f t="shared" ref="D19:D40" si="3">SUM(E19:F19)</f>
        <v>1440</v>
      </c>
      <c r="E19" s="731">
        <v>482</v>
      </c>
      <c r="F19" s="731">
        <v>958</v>
      </c>
      <c r="G19" s="731">
        <v>5248</v>
      </c>
      <c r="H19" s="731">
        <v>165</v>
      </c>
      <c r="I19" s="731">
        <v>90</v>
      </c>
      <c r="J19" s="731">
        <v>233</v>
      </c>
      <c r="K19" s="731">
        <v>110</v>
      </c>
      <c r="L19" s="731">
        <v>326</v>
      </c>
      <c r="M19" s="45">
        <f t="shared" ref="M19:M39" si="4">SUM(N19:O19,R19)</f>
        <v>752</v>
      </c>
      <c r="N19" s="731">
        <v>225</v>
      </c>
      <c r="O19" s="731">
        <v>527</v>
      </c>
      <c r="P19" s="600" t="s">
        <v>6</v>
      </c>
      <c r="Q19" s="599" t="s">
        <v>242</v>
      </c>
      <c r="R19" s="731">
        <v>0</v>
      </c>
      <c r="S19" s="45">
        <f t="shared" ref="S19:S39" si="5">SUM(T19:W19)</f>
        <v>508</v>
      </c>
      <c r="T19" s="731">
        <v>1</v>
      </c>
      <c r="U19" s="731">
        <v>502</v>
      </c>
      <c r="V19" s="731">
        <v>1</v>
      </c>
      <c r="W19" s="731">
        <v>4</v>
      </c>
      <c r="X19" s="45">
        <f t="shared" ref="X19:X39" si="6">SUM(Y19:AA19)</f>
        <v>441</v>
      </c>
      <c r="Y19" s="731">
        <v>1</v>
      </c>
      <c r="Z19" s="731">
        <v>1</v>
      </c>
      <c r="AA19" s="731">
        <v>439</v>
      </c>
      <c r="AB19" s="600" t="s">
        <v>6</v>
      </c>
    </row>
    <row r="20" spans="1:28" s="26" customFormat="1" ht="16.5" customHeight="1">
      <c r="A20" s="599" t="s">
        <v>244</v>
      </c>
      <c r="B20" s="25">
        <f>SUM(C20,L20,M20,S20,X20)</f>
        <v>3563</v>
      </c>
      <c r="C20" s="25">
        <f t="shared" si="2"/>
        <v>2644</v>
      </c>
      <c r="D20" s="45">
        <f t="shared" si="3"/>
        <v>316</v>
      </c>
      <c r="E20" s="731">
        <v>40</v>
      </c>
      <c r="F20" s="731">
        <v>276</v>
      </c>
      <c r="G20" s="731">
        <v>2108</v>
      </c>
      <c r="H20" s="731">
        <v>42</v>
      </c>
      <c r="I20" s="731">
        <v>20</v>
      </c>
      <c r="J20" s="731">
        <v>122</v>
      </c>
      <c r="K20" s="731">
        <v>36</v>
      </c>
      <c r="L20" s="731">
        <v>162</v>
      </c>
      <c r="M20" s="45">
        <f t="shared" si="4"/>
        <v>394</v>
      </c>
      <c r="N20" s="731">
        <v>121</v>
      </c>
      <c r="O20" s="731">
        <v>273</v>
      </c>
      <c r="P20" s="600" t="s">
        <v>7</v>
      </c>
      <c r="Q20" s="599" t="s">
        <v>244</v>
      </c>
      <c r="R20" s="731">
        <v>0</v>
      </c>
      <c r="S20" s="45">
        <f t="shared" si="5"/>
        <v>226</v>
      </c>
      <c r="T20" s="731">
        <v>1</v>
      </c>
      <c r="U20" s="731">
        <v>219</v>
      </c>
      <c r="V20" s="731">
        <v>0</v>
      </c>
      <c r="W20" s="731">
        <v>6</v>
      </c>
      <c r="X20" s="45">
        <f t="shared" si="6"/>
        <v>137</v>
      </c>
      <c r="Y20" s="731">
        <v>0</v>
      </c>
      <c r="Z20" s="731">
        <v>0</v>
      </c>
      <c r="AA20" s="731">
        <v>137</v>
      </c>
      <c r="AB20" s="600" t="s">
        <v>7</v>
      </c>
    </row>
    <row r="21" spans="1:28" s="26" customFormat="1" ht="16.5" customHeight="1">
      <c r="A21" s="599" t="s">
        <v>246</v>
      </c>
      <c r="B21" s="25">
        <v>5093</v>
      </c>
      <c r="C21" s="25">
        <f t="shared" si="2"/>
        <v>3843</v>
      </c>
      <c r="D21" s="45">
        <f t="shared" si="3"/>
        <v>557</v>
      </c>
      <c r="E21" s="731">
        <v>136</v>
      </c>
      <c r="F21" s="731">
        <v>421</v>
      </c>
      <c r="G21" s="731">
        <v>2971</v>
      </c>
      <c r="H21" s="731">
        <v>61</v>
      </c>
      <c r="I21" s="731">
        <v>25</v>
      </c>
      <c r="J21" s="731">
        <v>215</v>
      </c>
      <c r="K21" s="731">
        <v>14</v>
      </c>
      <c r="L21" s="731">
        <v>146</v>
      </c>
      <c r="M21" s="45">
        <f t="shared" si="4"/>
        <v>504</v>
      </c>
      <c r="N21" s="731">
        <v>157</v>
      </c>
      <c r="O21" s="731">
        <v>345</v>
      </c>
      <c r="P21" s="601" t="s">
        <v>8</v>
      </c>
      <c r="Q21" s="599" t="s">
        <v>246</v>
      </c>
      <c r="R21" s="731">
        <v>2</v>
      </c>
      <c r="S21" s="45">
        <f t="shared" si="5"/>
        <v>366</v>
      </c>
      <c r="T21" s="731">
        <v>0</v>
      </c>
      <c r="U21" s="731">
        <v>363</v>
      </c>
      <c r="V21" s="731">
        <v>2</v>
      </c>
      <c r="W21" s="731">
        <v>1</v>
      </c>
      <c r="X21" s="45">
        <f t="shared" si="6"/>
        <v>234</v>
      </c>
      <c r="Y21" s="731">
        <v>0</v>
      </c>
      <c r="Z21" s="731">
        <v>0</v>
      </c>
      <c r="AA21" s="731">
        <v>234</v>
      </c>
      <c r="AB21" s="600" t="s">
        <v>8</v>
      </c>
    </row>
    <row r="22" spans="1:28" s="26" customFormat="1" ht="16.5" customHeight="1">
      <c r="A22" s="599" t="s">
        <v>248</v>
      </c>
      <c r="B22" s="25">
        <v>9911</v>
      </c>
      <c r="C22" s="25">
        <f t="shared" si="2"/>
        <v>7226</v>
      </c>
      <c r="D22" s="45">
        <f t="shared" si="3"/>
        <v>1088</v>
      </c>
      <c r="E22" s="731">
        <v>134</v>
      </c>
      <c r="F22" s="731">
        <v>954</v>
      </c>
      <c r="G22" s="731">
        <v>5378</v>
      </c>
      <c r="H22" s="731">
        <v>141</v>
      </c>
      <c r="I22" s="731">
        <v>57</v>
      </c>
      <c r="J22" s="731">
        <v>330</v>
      </c>
      <c r="K22" s="731">
        <v>232</v>
      </c>
      <c r="L22" s="731">
        <v>565</v>
      </c>
      <c r="M22" s="45">
        <f t="shared" si="4"/>
        <v>750</v>
      </c>
      <c r="N22" s="731">
        <v>121</v>
      </c>
      <c r="O22" s="731">
        <v>622</v>
      </c>
      <c r="P22" s="600" t="s">
        <v>9</v>
      </c>
      <c r="Q22" s="599" t="s">
        <v>248</v>
      </c>
      <c r="R22" s="731">
        <v>7</v>
      </c>
      <c r="S22" s="45">
        <f t="shared" si="5"/>
        <v>731</v>
      </c>
      <c r="T22" s="731">
        <v>20</v>
      </c>
      <c r="U22" s="731">
        <v>701</v>
      </c>
      <c r="V22" s="731">
        <v>2</v>
      </c>
      <c r="W22" s="731">
        <v>8</v>
      </c>
      <c r="X22" s="45">
        <f t="shared" si="6"/>
        <v>639</v>
      </c>
      <c r="Y22" s="731">
        <v>0</v>
      </c>
      <c r="Z22" s="731">
        <v>4</v>
      </c>
      <c r="AA22" s="731">
        <v>635</v>
      </c>
      <c r="AB22" s="600" t="s">
        <v>9</v>
      </c>
    </row>
    <row r="23" spans="1:28" s="26" customFormat="1" ht="16.5" customHeight="1">
      <c r="A23" s="599" t="s">
        <v>250</v>
      </c>
      <c r="B23" s="25">
        <f t="shared" ref="B23:B38" si="7">SUM(C23,L23,M23,S23,X23)</f>
        <v>3401</v>
      </c>
      <c r="C23" s="25">
        <f t="shared" si="2"/>
        <v>2189</v>
      </c>
      <c r="D23" s="45">
        <f t="shared" si="3"/>
        <v>249</v>
      </c>
      <c r="E23" s="732">
        <v>66</v>
      </c>
      <c r="F23" s="732">
        <v>183</v>
      </c>
      <c r="G23" s="732">
        <v>1735</v>
      </c>
      <c r="H23" s="732">
        <v>36</v>
      </c>
      <c r="I23" s="732">
        <v>21</v>
      </c>
      <c r="J23" s="732">
        <v>138</v>
      </c>
      <c r="K23" s="732">
        <v>10</v>
      </c>
      <c r="L23" s="732">
        <v>108</v>
      </c>
      <c r="M23" s="45">
        <f t="shared" si="4"/>
        <v>547</v>
      </c>
      <c r="N23" s="732">
        <v>214</v>
      </c>
      <c r="O23" s="732">
        <v>332</v>
      </c>
      <c r="P23" s="600" t="s">
        <v>10</v>
      </c>
      <c r="Q23" s="599" t="s">
        <v>250</v>
      </c>
      <c r="R23" s="732">
        <v>1</v>
      </c>
      <c r="S23" s="45">
        <f t="shared" si="5"/>
        <v>150</v>
      </c>
      <c r="T23" s="732">
        <v>0</v>
      </c>
      <c r="U23" s="732">
        <v>149</v>
      </c>
      <c r="V23" s="732">
        <v>0</v>
      </c>
      <c r="W23" s="732">
        <v>1</v>
      </c>
      <c r="X23" s="45">
        <f t="shared" si="6"/>
        <v>407</v>
      </c>
      <c r="Y23" s="732">
        <v>6</v>
      </c>
      <c r="Z23" s="732">
        <v>0</v>
      </c>
      <c r="AA23" s="732">
        <v>401</v>
      </c>
      <c r="AB23" s="600" t="s">
        <v>10</v>
      </c>
    </row>
    <row r="24" spans="1:28" s="26" customFormat="1" ht="16.5" customHeight="1">
      <c r="A24" s="599" t="s">
        <v>252</v>
      </c>
      <c r="B24" s="25">
        <v>2538</v>
      </c>
      <c r="C24" s="25">
        <v>1928</v>
      </c>
      <c r="D24" s="45">
        <f t="shared" si="3"/>
        <v>293</v>
      </c>
      <c r="E24" s="731">
        <v>154</v>
      </c>
      <c r="F24" s="731">
        <v>139</v>
      </c>
      <c r="G24" s="731">
        <v>1479</v>
      </c>
      <c r="H24" s="731">
        <v>29</v>
      </c>
      <c r="I24" s="731">
        <v>16</v>
      </c>
      <c r="J24" s="731">
        <v>76</v>
      </c>
      <c r="K24" s="731">
        <v>35</v>
      </c>
      <c r="L24" s="731">
        <v>107</v>
      </c>
      <c r="M24" s="45">
        <f t="shared" si="4"/>
        <v>367</v>
      </c>
      <c r="N24" s="731">
        <v>158</v>
      </c>
      <c r="O24" s="731">
        <v>204</v>
      </c>
      <c r="P24" s="600" t="s">
        <v>11</v>
      </c>
      <c r="Q24" s="599" t="s">
        <v>252</v>
      </c>
      <c r="R24" s="731">
        <v>5</v>
      </c>
      <c r="S24" s="45">
        <f t="shared" si="5"/>
        <v>47</v>
      </c>
      <c r="T24" s="731">
        <v>3</v>
      </c>
      <c r="U24" s="731">
        <v>35</v>
      </c>
      <c r="V24" s="731">
        <v>0</v>
      </c>
      <c r="W24" s="731">
        <v>9</v>
      </c>
      <c r="X24" s="45">
        <f t="shared" si="6"/>
        <v>89</v>
      </c>
      <c r="Y24" s="731"/>
      <c r="Z24" s="731">
        <v>0</v>
      </c>
      <c r="AA24" s="731">
        <v>89</v>
      </c>
      <c r="AB24" s="600" t="s">
        <v>11</v>
      </c>
    </row>
    <row r="25" spans="1:28" s="26" customFormat="1" ht="16.5" customHeight="1">
      <c r="A25" s="599" t="s">
        <v>254</v>
      </c>
      <c r="B25" s="25">
        <f t="shared" si="7"/>
        <v>2748</v>
      </c>
      <c r="C25" s="25">
        <f t="shared" si="2"/>
        <v>1905</v>
      </c>
      <c r="D25" s="45">
        <f t="shared" si="3"/>
        <v>261</v>
      </c>
      <c r="E25" s="731">
        <v>118</v>
      </c>
      <c r="F25" s="731">
        <v>143</v>
      </c>
      <c r="G25" s="731">
        <v>1525</v>
      </c>
      <c r="H25" s="731">
        <v>27</v>
      </c>
      <c r="I25" s="731">
        <v>18</v>
      </c>
      <c r="J25" s="731">
        <v>68</v>
      </c>
      <c r="K25" s="731">
        <v>6</v>
      </c>
      <c r="L25" s="731">
        <v>84</v>
      </c>
      <c r="M25" s="45">
        <f t="shared" si="4"/>
        <v>391</v>
      </c>
      <c r="N25" s="731">
        <v>127</v>
      </c>
      <c r="O25" s="731">
        <v>260</v>
      </c>
      <c r="P25" s="600" t="s">
        <v>12</v>
      </c>
      <c r="Q25" s="599" t="s">
        <v>254</v>
      </c>
      <c r="R25" s="731">
        <v>4</v>
      </c>
      <c r="S25" s="45">
        <f t="shared" si="5"/>
        <v>228</v>
      </c>
      <c r="T25" s="731">
        <v>2</v>
      </c>
      <c r="U25" s="731">
        <v>223</v>
      </c>
      <c r="V25" s="731">
        <v>0</v>
      </c>
      <c r="W25" s="731">
        <v>3</v>
      </c>
      <c r="X25" s="45">
        <f t="shared" si="6"/>
        <v>140</v>
      </c>
      <c r="Y25" s="731">
        <v>1</v>
      </c>
      <c r="Z25" s="731">
        <v>0</v>
      </c>
      <c r="AA25" s="731">
        <v>139</v>
      </c>
      <c r="AB25" s="600" t="s">
        <v>12</v>
      </c>
    </row>
    <row r="26" spans="1:28" s="26" customFormat="1" ht="16.5" customHeight="1">
      <c r="A26" s="599" t="s">
        <v>256</v>
      </c>
      <c r="B26" s="25">
        <f t="shared" si="7"/>
        <v>2424</v>
      </c>
      <c r="C26" s="25">
        <f t="shared" si="2"/>
        <v>1708</v>
      </c>
      <c r="D26" s="45">
        <f t="shared" si="3"/>
        <v>231</v>
      </c>
      <c r="E26" s="731">
        <v>78</v>
      </c>
      <c r="F26" s="731">
        <v>153</v>
      </c>
      <c r="G26" s="731">
        <v>1334</v>
      </c>
      <c r="H26" s="731">
        <v>20</v>
      </c>
      <c r="I26" s="731">
        <v>8</v>
      </c>
      <c r="J26" s="731">
        <v>107</v>
      </c>
      <c r="K26" s="731">
        <v>8</v>
      </c>
      <c r="L26" s="731">
        <v>72</v>
      </c>
      <c r="M26" s="45">
        <f t="shared" si="4"/>
        <v>334</v>
      </c>
      <c r="N26" s="731">
        <v>137</v>
      </c>
      <c r="O26" s="731">
        <v>196</v>
      </c>
      <c r="P26" s="600" t="s">
        <v>13</v>
      </c>
      <c r="Q26" s="599" t="s">
        <v>256</v>
      </c>
      <c r="R26" s="731">
        <v>1</v>
      </c>
      <c r="S26" s="45">
        <f t="shared" si="5"/>
        <v>239</v>
      </c>
      <c r="T26" s="731">
        <v>1</v>
      </c>
      <c r="U26" s="731">
        <v>238</v>
      </c>
      <c r="V26" s="731">
        <v>0</v>
      </c>
      <c r="W26" s="731">
        <v>0</v>
      </c>
      <c r="X26" s="45">
        <f t="shared" si="6"/>
        <v>71</v>
      </c>
      <c r="Y26" s="731">
        <v>0</v>
      </c>
      <c r="Z26" s="731">
        <v>0</v>
      </c>
      <c r="AA26" s="731">
        <v>71</v>
      </c>
      <c r="AB26" s="600" t="s">
        <v>13</v>
      </c>
    </row>
    <row r="27" spans="1:28" s="26" customFormat="1" ht="16.5" customHeight="1">
      <c r="A27" s="599" t="s">
        <v>258</v>
      </c>
      <c r="B27" s="25">
        <f t="shared" si="7"/>
        <v>6143</v>
      </c>
      <c r="C27" s="25">
        <f t="shared" si="2"/>
        <v>4357</v>
      </c>
      <c r="D27" s="45">
        <f t="shared" si="3"/>
        <v>720</v>
      </c>
      <c r="E27" s="731">
        <v>57</v>
      </c>
      <c r="F27" s="731">
        <v>663</v>
      </c>
      <c r="G27" s="731">
        <v>3346</v>
      </c>
      <c r="H27" s="731">
        <v>106</v>
      </c>
      <c r="I27" s="731">
        <v>4</v>
      </c>
      <c r="J27" s="731">
        <v>98</v>
      </c>
      <c r="K27" s="731">
        <v>83</v>
      </c>
      <c r="L27" s="731">
        <v>286</v>
      </c>
      <c r="M27" s="45">
        <f t="shared" si="4"/>
        <v>572</v>
      </c>
      <c r="N27" s="731">
        <v>221</v>
      </c>
      <c r="O27" s="731">
        <v>341</v>
      </c>
      <c r="P27" s="600" t="s">
        <v>14</v>
      </c>
      <c r="Q27" s="599" t="s">
        <v>258</v>
      </c>
      <c r="R27" s="731">
        <v>10</v>
      </c>
      <c r="S27" s="45">
        <f t="shared" si="5"/>
        <v>469</v>
      </c>
      <c r="T27" s="731">
        <v>20</v>
      </c>
      <c r="U27" s="731">
        <v>423</v>
      </c>
      <c r="V27" s="731">
        <v>6</v>
      </c>
      <c r="W27" s="731">
        <v>20</v>
      </c>
      <c r="X27" s="45">
        <f t="shared" si="6"/>
        <v>459</v>
      </c>
      <c r="Y27" s="731">
        <v>1</v>
      </c>
      <c r="Z27" s="731">
        <v>0</v>
      </c>
      <c r="AA27" s="731">
        <v>458</v>
      </c>
      <c r="AB27" s="600" t="s">
        <v>14</v>
      </c>
    </row>
    <row r="28" spans="1:28" s="26" customFormat="1" ht="16.5" customHeight="1">
      <c r="A28" s="599" t="s">
        <v>260</v>
      </c>
      <c r="B28" s="25">
        <v>688</v>
      </c>
      <c r="C28" s="25">
        <f t="shared" si="2"/>
        <v>476</v>
      </c>
      <c r="D28" s="45">
        <f t="shared" si="3"/>
        <v>88</v>
      </c>
      <c r="E28" s="731">
        <v>42</v>
      </c>
      <c r="F28" s="731">
        <v>46</v>
      </c>
      <c r="G28" s="731">
        <v>370</v>
      </c>
      <c r="H28" s="731">
        <v>5</v>
      </c>
      <c r="I28" s="731">
        <v>4</v>
      </c>
      <c r="J28" s="731">
        <v>8</v>
      </c>
      <c r="K28" s="731">
        <v>1</v>
      </c>
      <c r="L28" s="731">
        <v>19</v>
      </c>
      <c r="M28" s="45">
        <f t="shared" si="4"/>
        <v>115</v>
      </c>
      <c r="N28" s="731">
        <v>32</v>
      </c>
      <c r="O28" s="731">
        <v>83</v>
      </c>
      <c r="P28" s="600" t="s">
        <v>15</v>
      </c>
      <c r="Q28" s="599" t="s">
        <v>260</v>
      </c>
      <c r="R28" s="731">
        <v>0</v>
      </c>
      <c r="S28" s="45">
        <f t="shared" si="5"/>
        <v>63</v>
      </c>
      <c r="T28" s="731">
        <v>1</v>
      </c>
      <c r="U28" s="731">
        <v>59</v>
      </c>
      <c r="V28" s="731">
        <v>0</v>
      </c>
      <c r="W28" s="731">
        <v>3</v>
      </c>
      <c r="X28" s="45">
        <f t="shared" si="6"/>
        <v>15</v>
      </c>
      <c r="Y28" s="731">
        <v>0</v>
      </c>
      <c r="Z28" s="731">
        <v>0</v>
      </c>
      <c r="AA28" s="731">
        <v>15</v>
      </c>
      <c r="AB28" s="600" t="s">
        <v>15</v>
      </c>
    </row>
    <row r="29" spans="1:28" s="26" customFormat="1" ht="16.5" customHeight="1">
      <c r="A29" s="599" t="s">
        <v>262</v>
      </c>
      <c r="B29" s="25">
        <f t="shared" si="7"/>
        <v>1478</v>
      </c>
      <c r="C29" s="25">
        <f t="shared" si="2"/>
        <v>1041</v>
      </c>
      <c r="D29" s="45">
        <f t="shared" si="3"/>
        <v>173</v>
      </c>
      <c r="E29" s="731">
        <v>123</v>
      </c>
      <c r="F29" s="731">
        <v>50</v>
      </c>
      <c r="G29" s="731">
        <v>794</v>
      </c>
      <c r="H29" s="731">
        <v>12</v>
      </c>
      <c r="I29" s="731">
        <v>5</v>
      </c>
      <c r="J29" s="731">
        <v>57</v>
      </c>
      <c r="K29" s="731">
        <v>0</v>
      </c>
      <c r="L29" s="731">
        <v>48</v>
      </c>
      <c r="M29" s="45">
        <f t="shared" si="4"/>
        <v>253</v>
      </c>
      <c r="N29" s="731">
        <v>104</v>
      </c>
      <c r="O29" s="731">
        <v>149</v>
      </c>
      <c r="P29" s="600" t="s">
        <v>16</v>
      </c>
      <c r="Q29" s="599" t="s">
        <v>262</v>
      </c>
      <c r="R29" s="731">
        <v>0</v>
      </c>
      <c r="S29" s="45">
        <f t="shared" si="5"/>
        <v>106</v>
      </c>
      <c r="T29" s="731">
        <v>6</v>
      </c>
      <c r="U29" s="731">
        <v>99</v>
      </c>
      <c r="V29" s="731">
        <v>0</v>
      </c>
      <c r="W29" s="731">
        <v>1</v>
      </c>
      <c r="X29" s="45">
        <f t="shared" si="6"/>
        <v>30</v>
      </c>
      <c r="Y29" s="731">
        <v>0</v>
      </c>
      <c r="Z29" s="731">
        <v>0</v>
      </c>
      <c r="AA29" s="731">
        <v>30</v>
      </c>
      <c r="AB29" s="600" t="s">
        <v>16</v>
      </c>
    </row>
    <row r="30" spans="1:28" s="26" customFormat="1" ht="16.5" customHeight="1">
      <c r="A30" s="599" t="s">
        <v>264</v>
      </c>
      <c r="B30" s="25">
        <f t="shared" si="7"/>
        <v>1032</v>
      </c>
      <c r="C30" s="25">
        <f t="shared" si="2"/>
        <v>750</v>
      </c>
      <c r="D30" s="45">
        <f t="shared" si="3"/>
        <v>135</v>
      </c>
      <c r="E30" s="731">
        <v>99</v>
      </c>
      <c r="F30" s="731">
        <v>36</v>
      </c>
      <c r="G30" s="731">
        <v>572</v>
      </c>
      <c r="H30" s="731">
        <v>10</v>
      </c>
      <c r="I30" s="731">
        <v>20</v>
      </c>
      <c r="J30" s="731">
        <v>12</v>
      </c>
      <c r="K30" s="731">
        <v>1</v>
      </c>
      <c r="L30" s="731">
        <v>22</v>
      </c>
      <c r="M30" s="45">
        <f t="shared" si="4"/>
        <v>161</v>
      </c>
      <c r="N30" s="731">
        <v>72</v>
      </c>
      <c r="O30" s="731">
        <v>89</v>
      </c>
      <c r="P30" s="600" t="s">
        <v>17</v>
      </c>
      <c r="Q30" s="599" t="s">
        <v>264</v>
      </c>
      <c r="R30" s="731">
        <v>0</v>
      </c>
      <c r="S30" s="45">
        <f t="shared" si="5"/>
        <v>80</v>
      </c>
      <c r="T30" s="731">
        <v>0</v>
      </c>
      <c r="U30" s="731">
        <v>79</v>
      </c>
      <c r="V30" s="731">
        <v>0</v>
      </c>
      <c r="W30" s="731">
        <v>1</v>
      </c>
      <c r="X30" s="45">
        <f t="shared" si="6"/>
        <v>19</v>
      </c>
      <c r="Y30" s="731">
        <v>0</v>
      </c>
      <c r="Z30" s="731">
        <v>0</v>
      </c>
      <c r="AA30" s="731">
        <v>19</v>
      </c>
      <c r="AB30" s="600" t="s">
        <v>17</v>
      </c>
    </row>
    <row r="31" spans="1:28" s="26" customFormat="1" ht="16.5" customHeight="1">
      <c r="A31" s="599" t="s">
        <v>266</v>
      </c>
      <c r="B31" s="25">
        <v>432</v>
      </c>
      <c r="C31" s="25">
        <f t="shared" si="2"/>
        <v>292</v>
      </c>
      <c r="D31" s="45">
        <f t="shared" si="3"/>
        <v>47</v>
      </c>
      <c r="E31" s="731">
        <v>36</v>
      </c>
      <c r="F31" s="731">
        <v>11</v>
      </c>
      <c r="G31" s="731">
        <v>219</v>
      </c>
      <c r="H31" s="731">
        <v>5</v>
      </c>
      <c r="I31" s="731">
        <v>1</v>
      </c>
      <c r="J31" s="731">
        <v>20</v>
      </c>
      <c r="K31" s="731">
        <v>0</v>
      </c>
      <c r="L31" s="731">
        <v>15</v>
      </c>
      <c r="M31" s="45">
        <f t="shared" si="4"/>
        <v>78</v>
      </c>
      <c r="N31" s="731">
        <v>32</v>
      </c>
      <c r="O31" s="731">
        <v>46</v>
      </c>
      <c r="P31" s="600" t="s">
        <v>18</v>
      </c>
      <c r="Q31" s="599" t="s">
        <v>266</v>
      </c>
      <c r="R31" s="731">
        <v>0</v>
      </c>
      <c r="S31" s="45">
        <f t="shared" si="5"/>
        <v>44</v>
      </c>
      <c r="T31" s="731">
        <v>0</v>
      </c>
      <c r="U31" s="731">
        <v>44</v>
      </c>
      <c r="V31" s="731">
        <v>0</v>
      </c>
      <c r="W31" s="731">
        <v>0</v>
      </c>
      <c r="X31" s="45">
        <f t="shared" si="6"/>
        <v>3</v>
      </c>
      <c r="Y31" s="731">
        <v>0</v>
      </c>
      <c r="Z31" s="731">
        <v>0</v>
      </c>
      <c r="AA31" s="731">
        <v>3</v>
      </c>
      <c r="AB31" s="600" t="s">
        <v>18</v>
      </c>
    </row>
    <row r="32" spans="1:28" s="26" customFormat="1" ht="16.5" customHeight="1">
      <c r="A32" s="599" t="s">
        <v>268</v>
      </c>
      <c r="B32" s="25">
        <v>1696</v>
      </c>
      <c r="C32" s="25">
        <v>1320</v>
      </c>
      <c r="D32" s="45">
        <f t="shared" si="3"/>
        <v>165</v>
      </c>
      <c r="E32" s="731">
        <v>94</v>
      </c>
      <c r="F32" s="731">
        <v>71</v>
      </c>
      <c r="G32" s="731">
        <v>1071</v>
      </c>
      <c r="H32" s="731">
        <v>12</v>
      </c>
      <c r="I32" s="731">
        <v>33</v>
      </c>
      <c r="J32" s="731">
        <v>38</v>
      </c>
      <c r="K32" s="731">
        <v>1</v>
      </c>
      <c r="L32" s="731">
        <v>34</v>
      </c>
      <c r="M32" s="45">
        <f t="shared" si="4"/>
        <v>192</v>
      </c>
      <c r="N32" s="731">
        <v>78</v>
      </c>
      <c r="O32" s="731">
        <v>113</v>
      </c>
      <c r="P32" s="600" t="s">
        <v>19</v>
      </c>
      <c r="Q32" s="599" t="s">
        <v>268</v>
      </c>
      <c r="R32" s="731">
        <v>1</v>
      </c>
      <c r="S32" s="45">
        <f t="shared" si="5"/>
        <v>113</v>
      </c>
      <c r="T32" s="731">
        <v>1</v>
      </c>
      <c r="U32" s="731">
        <v>110</v>
      </c>
      <c r="V32" s="731">
        <v>0</v>
      </c>
      <c r="W32" s="731">
        <v>2</v>
      </c>
      <c r="X32" s="45">
        <f t="shared" si="6"/>
        <v>37</v>
      </c>
      <c r="Y32" s="731">
        <v>0</v>
      </c>
      <c r="Z32" s="731">
        <v>0</v>
      </c>
      <c r="AA32" s="731">
        <v>37</v>
      </c>
      <c r="AB32" s="600" t="s">
        <v>19</v>
      </c>
    </row>
    <row r="33" spans="1:28" s="26" customFormat="1" ht="16.5" customHeight="1">
      <c r="A33" s="599" t="s">
        <v>270</v>
      </c>
      <c r="B33" s="25">
        <v>1311</v>
      </c>
      <c r="C33" s="25">
        <f t="shared" si="2"/>
        <v>907</v>
      </c>
      <c r="D33" s="45">
        <f t="shared" si="3"/>
        <v>194</v>
      </c>
      <c r="E33" s="731">
        <v>90</v>
      </c>
      <c r="F33" s="731">
        <v>104</v>
      </c>
      <c r="G33" s="731">
        <v>661</v>
      </c>
      <c r="H33" s="731">
        <v>9</v>
      </c>
      <c r="I33" s="731">
        <v>18</v>
      </c>
      <c r="J33" s="731">
        <v>18</v>
      </c>
      <c r="K33" s="731">
        <v>7</v>
      </c>
      <c r="L33" s="731">
        <v>47</v>
      </c>
      <c r="M33" s="45">
        <f t="shared" si="4"/>
        <v>236</v>
      </c>
      <c r="N33" s="731">
        <v>111</v>
      </c>
      <c r="O33" s="731">
        <v>122</v>
      </c>
      <c r="P33" s="600" t="s">
        <v>20</v>
      </c>
      <c r="Q33" s="599" t="s">
        <v>270</v>
      </c>
      <c r="R33" s="731">
        <v>3</v>
      </c>
      <c r="S33" s="45">
        <f t="shared" si="5"/>
        <v>93</v>
      </c>
      <c r="T33" s="731">
        <v>0</v>
      </c>
      <c r="U33" s="731">
        <v>89</v>
      </c>
      <c r="V33" s="731">
        <v>1</v>
      </c>
      <c r="W33" s="731">
        <v>3</v>
      </c>
      <c r="X33" s="45">
        <f t="shared" si="6"/>
        <v>28</v>
      </c>
      <c r="Y33" s="731">
        <v>0</v>
      </c>
      <c r="Z33" s="731">
        <v>0</v>
      </c>
      <c r="AA33" s="731">
        <v>28</v>
      </c>
      <c r="AB33" s="600" t="s">
        <v>20</v>
      </c>
    </row>
    <row r="34" spans="1:28" s="26" customFormat="1" ht="16.5" customHeight="1">
      <c r="A34" s="599" t="s">
        <v>272</v>
      </c>
      <c r="B34" s="25">
        <v>886</v>
      </c>
      <c r="C34" s="25">
        <f t="shared" si="2"/>
        <v>557</v>
      </c>
      <c r="D34" s="45">
        <f t="shared" si="3"/>
        <v>75</v>
      </c>
      <c r="E34" s="731">
        <v>35</v>
      </c>
      <c r="F34" s="731">
        <v>40</v>
      </c>
      <c r="G34" s="731">
        <v>444</v>
      </c>
      <c r="H34" s="731">
        <v>15</v>
      </c>
      <c r="I34" s="731">
        <v>5</v>
      </c>
      <c r="J34" s="731">
        <v>11</v>
      </c>
      <c r="K34" s="731">
        <v>7</v>
      </c>
      <c r="L34" s="731">
        <v>43</v>
      </c>
      <c r="M34" s="45">
        <f>SUM(N34:O34,R34)</f>
        <v>143</v>
      </c>
      <c r="N34" s="731">
        <v>79</v>
      </c>
      <c r="O34" s="731">
        <v>64</v>
      </c>
      <c r="P34" s="601" t="s">
        <v>21</v>
      </c>
      <c r="Q34" s="599" t="s">
        <v>272</v>
      </c>
      <c r="R34" s="731">
        <v>0</v>
      </c>
      <c r="S34" s="45">
        <f t="shared" si="5"/>
        <v>110</v>
      </c>
      <c r="T34" s="731">
        <v>0</v>
      </c>
      <c r="U34" s="731">
        <v>105</v>
      </c>
      <c r="V34" s="731">
        <v>0</v>
      </c>
      <c r="W34" s="731">
        <v>5</v>
      </c>
      <c r="X34" s="45">
        <f t="shared" si="6"/>
        <v>33</v>
      </c>
      <c r="Y34" s="731">
        <v>0</v>
      </c>
      <c r="Z34" s="731">
        <v>0</v>
      </c>
      <c r="AA34" s="731">
        <v>33</v>
      </c>
      <c r="AB34" s="600" t="s">
        <v>21</v>
      </c>
    </row>
    <row r="35" spans="1:28" s="26" customFormat="1" ht="16.5" customHeight="1">
      <c r="A35" s="599" t="s">
        <v>274</v>
      </c>
      <c r="B35" s="25">
        <f t="shared" si="7"/>
        <v>1216</v>
      </c>
      <c r="C35" s="25">
        <f t="shared" si="2"/>
        <v>895</v>
      </c>
      <c r="D35" s="45">
        <f t="shared" si="3"/>
        <v>169</v>
      </c>
      <c r="E35" s="731">
        <v>117</v>
      </c>
      <c r="F35" s="731">
        <v>52</v>
      </c>
      <c r="G35" s="731">
        <v>670</v>
      </c>
      <c r="H35" s="731">
        <v>14</v>
      </c>
      <c r="I35" s="731">
        <v>24</v>
      </c>
      <c r="J35" s="731">
        <v>13</v>
      </c>
      <c r="K35" s="731">
        <v>5</v>
      </c>
      <c r="L35" s="731">
        <v>37</v>
      </c>
      <c r="M35" s="45">
        <f>SUM(N35:O35,R35)</f>
        <v>144</v>
      </c>
      <c r="N35" s="731">
        <v>61</v>
      </c>
      <c r="O35" s="731">
        <v>81</v>
      </c>
      <c r="P35" s="600" t="s">
        <v>22</v>
      </c>
      <c r="Q35" s="599" t="s">
        <v>274</v>
      </c>
      <c r="R35" s="731">
        <v>2</v>
      </c>
      <c r="S35" s="45">
        <f t="shared" si="5"/>
        <v>122</v>
      </c>
      <c r="T35" s="731">
        <v>9</v>
      </c>
      <c r="U35" s="731">
        <v>101</v>
      </c>
      <c r="V35" s="731">
        <v>0</v>
      </c>
      <c r="W35" s="731">
        <v>12</v>
      </c>
      <c r="X35" s="45">
        <f t="shared" si="6"/>
        <v>18</v>
      </c>
      <c r="Y35" s="731">
        <v>0</v>
      </c>
      <c r="Z35" s="731">
        <v>0</v>
      </c>
      <c r="AA35" s="731">
        <v>18</v>
      </c>
      <c r="AB35" s="600" t="s">
        <v>22</v>
      </c>
    </row>
    <row r="36" spans="1:28" s="26" customFormat="1" ht="16.5" customHeight="1">
      <c r="A36" s="599" t="s">
        <v>276</v>
      </c>
      <c r="B36" s="25">
        <f t="shared" si="7"/>
        <v>3479</v>
      </c>
      <c r="C36" s="25">
        <f t="shared" si="2"/>
        <v>2523</v>
      </c>
      <c r="D36" s="45">
        <f t="shared" si="3"/>
        <v>312</v>
      </c>
      <c r="E36" s="731">
        <v>45</v>
      </c>
      <c r="F36" s="731">
        <v>267</v>
      </c>
      <c r="G36" s="731">
        <v>2031</v>
      </c>
      <c r="H36" s="731">
        <v>46</v>
      </c>
      <c r="I36" s="731">
        <v>5</v>
      </c>
      <c r="J36" s="731">
        <v>88</v>
      </c>
      <c r="K36" s="731">
        <v>41</v>
      </c>
      <c r="L36" s="731">
        <v>154</v>
      </c>
      <c r="M36" s="45">
        <f>SUM(N36:O36,R36)</f>
        <v>294</v>
      </c>
      <c r="N36" s="731">
        <v>103</v>
      </c>
      <c r="O36" s="731">
        <v>187</v>
      </c>
      <c r="P36" s="600" t="s">
        <v>23</v>
      </c>
      <c r="Q36" s="599" t="s">
        <v>276</v>
      </c>
      <c r="R36" s="731">
        <v>4</v>
      </c>
      <c r="S36" s="45">
        <f t="shared" si="5"/>
        <v>346</v>
      </c>
      <c r="T36" s="731">
        <v>14</v>
      </c>
      <c r="U36" s="731">
        <v>303</v>
      </c>
      <c r="V36" s="731">
        <v>12</v>
      </c>
      <c r="W36" s="731">
        <v>17</v>
      </c>
      <c r="X36" s="45">
        <f t="shared" si="6"/>
        <v>162</v>
      </c>
      <c r="Y36" s="731">
        <v>2</v>
      </c>
      <c r="Z36" s="731">
        <v>1</v>
      </c>
      <c r="AA36" s="731">
        <v>159</v>
      </c>
      <c r="AB36" s="600" t="s">
        <v>23</v>
      </c>
    </row>
    <row r="37" spans="1:28" s="26" customFormat="1" ht="16.5" customHeight="1">
      <c r="A37" s="599" t="s">
        <v>278</v>
      </c>
      <c r="B37" s="25">
        <f t="shared" si="7"/>
        <v>1152</v>
      </c>
      <c r="C37" s="25">
        <f t="shared" si="2"/>
        <v>804</v>
      </c>
      <c r="D37" s="45">
        <f t="shared" si="3"/>
        <v>91</v>
      </c>
      <c r="E37" s="731">
        <v>55</v>
      </c>
      <c r="F37" s="731">
        <v>36</v>
      </c>
      <c r="G37" s="731">
        <v>656</v>
      </c>
      <c r="H37" s="731">
        <v>10</v>
      </c>
      <c r="I37" s="731">
        <v>11</v>
      </c>
      <c r="J37" s="731">
        <v>36</v>
      </c>
      <c r="K37" s="731">
        <v>0</v>
      </c>
      <c r="L37" s="731">
        <v>40</v>
      </c>
      <c r="M37" s="45">
        <f t="shared" si="4"/>
        <v>189</v>
      </c>
      <c r="N37" s="731">
        <v>68</v>
      </c>
      <c r="O37" s="731">
        <v>121</v>
      </c>
      <c r="P37" s="600" t="s">
        <v>24</v>
      </c>
      <c r="Q37" s="599" t="s">
        <v>278</v>
      </c>
      <c r="R37" s="731">
        <v>0</v>
      </c>
      <c r="S37" s="45">
        <f t="shared" si="5"/>
        <v>93</v>
      </c>
      <c r="T37" s="731">
        <v>0</v>
      </c>
      <c r="U37" s="731">
        <v>93</v>
      </c>
      <c r="V37" s="731">
        <v>0</v>
      </c>
      <c r="W37" s="731">
        <v>0</v>
      </c>
      <c r="X37" s="45">
        <f t="shared" si="6"/>
        <v>26</v>
      </c>
      <c r="Y37" s="731">
        <v>0</v>
      </c>
      <c r="Z37" s="731">
        <v>0</v>
      </c>
      <c r="AA37" s="731">
        <v>26</v>
      </c>
      <c r="AB37" s="600" t="s">
        <v>24</v>
      </c>
    </row>
    <row r="38" spans="1:28" s="26" customFormat="1" ht="16.5" customHeight="1">
      <c r="A38" s="599" t="s">
        <v>280</v>
      </c>
      <c r="B38" s="25">
        <f t="shared" si="7"/>
        <v>853</v>
      </c>
      <c r="C38" s="25">
        <f t="shared" si="2"/>
        <v>617</v>
      </c>
      <c r="D38" s="45">
        <f t="shared" si="3"/>
        <v>80</v>
      </c>
      <c r="E38" s="731">
        <v>53</v>
      </c>
      <c r="F38" s="731">
        <v>27</v>
      </c>
      <c r="G38" s="731">
        <v>493</v>
      </c>
      <c r="H38" s="731">
        <v>7</v>
      </c>
      <c r="I38" s="731">
        <v>4</v>
      </c>
      <c r="J38" s="731">
        <v>32</v>
      </c>
      <c r="K38" s="731">
        <v>1</v>
      </c>
      <c r="L38" s="731">
        <v>31</v>
      </c>
      <c r="M38" s="45">
        <f t="shared" si="4"/>
        <v>128</v>
      </c>
      <c r="N38" s="731">
        <v>50</v>
      </c>
      <c r="O38" s="731">
        <v>78</v>
      </c>
      <c r="P38" s="600" t="s">
        <v>25</v>
      </c>
      <c r="Q38" s="599" t="s">
        <v>280</v>
      </c>
      <c r="R38" s="731">
        <v>0</v>
      </c>
      <c r="S38" s="45">
        <f t="shared" si="5"/>
        <v>65</v>
      </c>
      <c r="T38" s="731">
        <v>0</v>
      </c>
      <c r="U38" s="731">
        <v>65</v>
      </c>
      <c r="V38" s="731">
        <v>0</v>
      </c>
      <c r="W38" s="731">
        <v>0</v>
      </c>
      <c r="X38" s="45">
        <f t="shared" si="6"/>
        <v>12</v>
      </c>
      <c r="Y38" s="731">
        <v>0</v>
      </c>
      <c r="Z38" s="731">
        <v>0</v>
      </c>
      <c r="AA38" s="731">
        <v>12</v>
      </c>
      <c r="AB38" s="600" t="s">
        <v>25</v>
      </c>
    </row>
    <row r="39" spans="1:28" s="26" customFormat="1" ht="16.5" customHeight="1">
      <c r="A39" s="599" t="s">
        <v>282</v>
      </c>
      <c r="B39" s="25">
        <v>1843</v>
      </c>
      <c r="C39" s="25">
        <f t="shared" si="2"/>
        <v>1434</v>
      </c>
      <c r="D39" s="45">
        <f t="shared" si="3"/>
        <v>206</v>
      </c>
      <c r="E39" s="731">
        <v>85</v>
      </c>
      <c r="F39" s="731">
        <v>121</v>
      </c>
      <c r="G39" s="731">
        <v>1106</v>
      </c>
      <c r="H39" s="731">
        <v>15</v>
      </c>
      <c r="I39" s="731">
        <v>19</v>
      </c>
      <c r="J39" s="731">
        <v>85</v>
      </c>
      <c r="K39" s="731">
        <v>3</v>
      </c>
      <c r="L39" s="731">
        <v>50</v>
      </c>
      <c r="M39" s="45">
        <f t="shared" si="4"/>
        <v>171</v>
      </c>
      <c r="N39" s="731">
        <v>69</v>
      </c>
      <c r="O39" s="1085">
        <v>100</v>
      </c>
      <c r="P39" s="601" t="s">
        <v>26</v>
      </c>
      <c r="Q39" s="599" t="s">
        <v>282</v>
      </c>
      <c r="R39" s="731">
        <v>2</v>
      </c>
      <c r="S39" s="45">
        <f t="shared" si="5"/>
        <v>135</v>
      </c>
      <c r="T39" s="731">
        <v>0</v>
      </c>
      <c r="U39" s="731">
        <v>135</v>
      </c>
      <c r="V39" s="731">
        <v>0</v>
      </c>
      <c r="W39" s="731">
        <v>0</v>
      </c>
      <c r="X39" s="45">
        <f t="shared" si="6"/>
        <v>53</v>
      </c>
      <c r="Y39" s="731">
        <v>0</v>
      </c>
      <c r="Z39" s="731">
        <v>0</v>
      </c>
      <c r="AA39" s="731">
        <v>53</v>
      </c>
      <c r="AB39" s="600" t="s">
        <v>26</v>
      </c>
    </row>
    <row r="40" spans="1:28" s="26" customFormat="1" ht="16.5" customHeight="1" thickBot="1">
      <c r="A40" s="602" t="s">
        <v>284</v>
      </c>
      <c r="B40" s="603">
        <v>434</v>
      </c>
      <c r="C40" s="604">
        <v>317</v>
      </c>
      <c r="D40" s="40">
        <f t="shared" si="3"/>
        <v>44</v>
      </c>
      <c r="E40" s="733">
        <v>16</v>
      </c>
      <c r="F40" s="733">
        <v>28</v>
      </c>
      <c r="G40" s="733">
        <v>254</v>
      </c>
      <c r="H40" s="733">
        <v>3</v>
      </c>
      <c r="I40" s="733">
        <v>0</v>
      </c>
      <c r="J40" s="733">
        <v>16</v>
      </c>
      <c r="K40" s="733">
        <v>0</v>
      </c>
      <c r="L40" s="733">
        <v>7</v>
      </c>
      <c r="M40" s="40">
        <f t="shared" ref="M40" si="8">SUM(N40:O40,R40)</f>
        <v>70</v>
      </c>
      <c r="N40" s="733">
        <v>60</v>
      </c>
      <c r="O40" s="1179">
        <v>9</v>
      </c>
      <c r="P40" s="605" t="s">
        <v>27</v>
      </c>
      <c r="Q40" s="602" t="s">
        <v>284</v>
      </c>
      <c r="R40" s="733">
        <v>1</v>
      </c>
      <c r="S40" s="45">
        <f t="shared" ref="S40" si="9">SUM(T40:W40)</f>
        <v>36</v>
      </c>
      <c r="T40" s="733">
        <v>0</v>
      </c>
      <c r="U40" s="733">
        <v>36</v>
      </c>
      <c r="V40" s="733">
        <v>0</v>
      </c>
      <c r="W40" s="733">
        <v>0</v>
      </c>
      <c r="X40" s="45">
        <f t="shared" ref="X40" si="10">SUM(Y40:AA40)</f>
        <v>4</v>
      </c>
      <c r="Y40" s="733">
        <v>0</v>
      </c>
      <c r="Z40" s="733">
        <v>0</v>
      </c>
      <c r="AA40" s="733">
        <v>4</v>
      </c>
      <c r="AB40" s="605" t="s">
        <v>27</v>
      </c>
    </row>
    <row r="41" spans="1:28" s="606" customFormat="1" ht="11.1" customHeight="1">
      <c r="A41" s="606" t="s">
        <v>530</v>
      </c>
      <c r="G41" s="607"/>
      <c r="H41" s="607"/>
      <c r="P41" s="964" t="s">
        <v>1012</v>
      </c>
      <c r="Q41" s="609" t="s">
        <v>1010</v>
      </c>
      <c r="R41" s="609"/>
      <c r="S41" s="609"/>
      <c r="T41" s="609"/>
      <c r="U41" s="609"/>
      <c r="V41" s="609"/>
      <c r="W41" s="608"/>
      <c r="X41" s="609"/>
      <c r="Y41" s="609"/>
      <c r="Z41" s="608"/>
      <c r="AA41" s="608"/>
      <c r="AB41" s="964" t="s">
        <v>1012</v>
      </c>
    </row>
    <row r="42" spans="1:28" s="606" customFormat="1" ht="11.1" customHeight="1">
      <c r="A42" s="606" t="s">
        <v>531</v>
      </c>
      <c r="G42" s="607"/>
      <c r="H42" s="607"/>
      <c r="P42" s="607"/>
      <c r="Q42" s="606" t="s">
        <v>531</v>
      </c>
      <c r="W42" s="607"/>
      <c r="Z42" s="607"/>
      <c r="AA42" s="607"/>
    </row>
    <row r="43" spans="1:28" s="612" customFormat="1" ht="11.1" customHeight="1">
      <c r="A43" s="610" t="s">
        <v>1597</v>
      </c>
      <c r="B43" s="611"/>
      <c r="C43" s="611"/>
      <c r="D43" s="611"/>
      <c r="E43" s="611"/>
      <c r="F43" s="611"/>
      <c r="G43" s="611"/>
      <c r="H43" s="611"/>
      <c r="I43" s="610"/>
      <c r="J43" s="611"/>
      <c r="K43" s="611"/>
      <c r="L43" s="611"/>
      <c r="M43" s="611"/>
      <c r="N43" s="611"/>
      <c r="O43" s="611"/>
      <c r="Q43" s="610" t="s">
        <v>1598</v>
      </c>
      <c r="R43" s="611"/>
      <c r="S43" s="611"/>
      <c r="T43" s="611"/>
      <c r="U43" s="611"/>
      <c r="V43" s="611"/>
      <c r="W43" s="611"/>
    </row>
    <row r="44" spans="1:28" s="612" customFormat="1" ht="11.1" customHeight="1">
      <c r="A44" s="610" t="s">
        <v>1437</v>
      </c>
      <c r="B44" s="611"/>
      <c r="C44" s="611"/>
      <c r="D44" s="611"/>
      <c r="E44" s="611"/>
      <c r="F44" s="611"/>
      <c r="G44" s="611"/>
      <c r="H44" s="611"/>
      <c r="I44" s="610"/>
      <c r="J44" s="611"/>
      <c r="K44" s="611"/>
      <c r="L44" s="611"/>
      <c r="M44" s="611"/>
      <c r="N44" s="611"/>
      <c r="O44" s="611"/>
      <c r="Q44" s="610" t="s">
        <v>1437</v>
      </c>
      <c r="R44" s="611"/>
      <c r="S44" s="611"/>
      <c r="T44" s="611"/>
      <c r="U44" s="611"/>
      <c r="V44" s="611"/>
      <c r="W44" s="611"/>
    </row>
    <row r="45" spans="1:28" s="26" customFormat="1" ht="11.25">
      <c r="A45" s="613"/>
      <c r="B45" s="613"/>
      <c r="C45" s="613"/>
      <c r="D45" s="613"/>
      <c r="E45" s="613"/>
      <c r="F45" s="613"/>
      <c r="G45" s="613"/>
      <c r="H45" s="613"/>
      <c r="I45" s="613"/>
      <c r="J45" s="613"/>
      <c r="K45" s="613"/>
      <c r="L45" s="613"/>
      <c r="M45" s="613"/>
      <c r="N45" s="613"/>
      <c r="O45" s="613"/>
      <c r="Q45" s="613"/>
      <c r="R45" s="613"/>
      <c r="S45" s="613"/>
      <c r="T45" s="613"/>
      <c r="U45" s="613"/>
      <c r="V45" s="613"/>
      <c r="W45" s="613"/>
    </row>
    <row r="46" spans="1:28" s="26" customFormat="1" ht="11.25">
      <c r="A46" s="613"/>
      <c r="B46" s="613"/>
      <c r="C46" s="613"/>
      <c r="D46" s="613"/>
      <c r="E46" s="613"/>
      <c r="F46" s="613"/>
      <c r="G46" s="613"/>
      <c r="H46" s="613"/>
      <c r="I46" s="613"/>
      <c r="J46" s="613"/>
      <c r="K46" s="613"/>
      <c r="L46" s="613"/>
      <c r="M46" s="613"/>
      <c r="N46" s="613"/>
      <c r="O46" s="613"/>
      <c r="Q46" s="613"/>
      <c r="R46" s="613"/>
      <c r="S46" s="613"/>
      <c r="T46" s="613"/>
      <c r="U46" s="613"/>
      <c r="V46" s="613"/>
      <c r="W46" s="613"/>
    </row>
    <row r="47" spans="1:28" s="26" customFormat="1" ht="11.25">
      <c r="A47" s="613"/>
      <c r="B47" s="613"/>
      <c r="C47" s="613"/>
      <c r="D47" s="613"/>
      <c r="E47" s="613"/>
      <c r="F47" s="613"/>
      <c r="G47" s="613"/>
      <c r="H47" s="613"/>
      <c r="I47" s="613"/>
      <c r="J47" s="613"/>
      <c r="K47" s="613"/>
      <c r="L47" s="613"/>
      <c r="M47" s="613"/>
      <c r="N47" s="613"/>
      <c r="O47" s="613"/>
      <c r="Q47" s="613"/>
      <c r="R47" s="613"/>
      <c r="S47" s="613"/>
      <c r="T47" s="613"/>
      <c r="U47" s="613"/>
      <c r="V47" s="613"/>
      <c r="W47" s="613"/>
    </row>
    <row r="48" spans="1:28" s="26" customFormat="1" ht="11.25">
      <c r="A48" s="613"/>
      <c r="B48" s="613"/>
      <c r="C48" s="613"/>
      <c r="D48" s="613"/>
      <c r="E48" s="613"/>
      <c r="F48" s="613"/>
      <c r="G48" s="613"/>
      <c r="H48" s="613"/>
      <c r="I48" s="613"/>
      <c r="J48" s="613"/>
      <c r="K48" s="613"/>
      <c r="L48" s="613"/>
      <c r="M48" s="613"/>
      <c r="N48" s="613"/>
      <c r="O48" s="613"/>
      <c r="Q48" s="613"/>
      <c r="R48" s="613"/>
      <c r="S48" s="613"/>
      <c r="T48" s="613"/>
      <c r="U48" s="613"/>
      <c r="V48" s="613"/>
      <c r="W48" s="613"/>
    </row>
    <row r="49" spans="1:23" s="26" customFormat="1" ht="11.25">
      <c r="A49" s="613"/>
      <c r="B49" s="613"/>
      <c r="C49" s="613"/>
      <c r="D49" s="613"/>
      <c r="E49" s="613"/>
      <c r="F49" s="613"/>
      <c r="G49" s="613"/>
      <c r="H49" s="613"/>
      <c r="I49" s="613"/>
      <c r="J49" s="613"/>
      <c r="K49" s="613"/>
      <c r="L49" s="613"/>
      <c r="M49" s="613"/>
      <c r="N49" s="613"/>
      <c r="O49" s="613"/>
      <c r="Q49" s="613"/>
      <c r="R49" s="613"/>
      <c r="S49" s="613"/>
      <c r="T49" s="613"/>
      <c r="U49" s="613"/>
      <c r="V49" s="613"/>
      <c r="W49" s="613"/>
    </row>
    <row r="50" spans="1:23" s="26" customFormat="1" ht="11.25">
      <c r="A50" s="613"/>
      <c r="B50" s="613"/>
      <c r="C50" s="613"/>
      <c r="D50" s="613"/>
      <c r="E50" s="613"/>
      <c r="F50" s="613"/>
      <c r="G50" s="613"/>
      <c r="H50" s="613"/>
      <c r="I50" s="613"/>
      <c r="J50" s="613"/>
      <c r="K50" s="613"/>
      <c r="L50" s="613"/>
      <c r="M50" s="613"/>
      <c r="N50" s="613"/>
      <c r="O50" s="613"/>
      <c r="Q50" s="613"/>
      <c r="R50" s="613"/>
      <c r="S50" s="613"/>
      <c r="T50" s="613"/>
      <c r="U50" s="613"/>
      <c r="V50" s="613"/>
      <c r="W50" s="613"/>
    </row>
    <row r="51" spans="1:23" s="26" customFormat="1" ht="11.25">
      <c r="A51" s="613"/>
      <c r="B51" s="613"/>
      <c r="C51" s="613"/>
      <c r="D51" s="613"/>
      <c r="E51" s="613"/>
      <c r="F51" s="613"/>
      <c r="G51" s="613"/>
      <c r="H51" s="613"/>
      <c r="I51" s="613"/>
      <c r="J51" s="613"/>
      <c r="K51" s="613"/>
      <c r="L51" s="613"/>
      <c r="M51" s="613"/>
      <c r="N51" s="613"/>
      <c r="O51" s="613"/>
      <c r="Q51" s="613"/>
      <c r="R51" s="613"/>
      <c r="S51" s="613"/>
      <c r="T51" s="613"/>
      <c r="U51" s="613"/>
      <c r="V51" s="613"/>
      <c r="W51" s="613"/>
    </row>
    <row r="52" spans="1:23" s="26" customFormat="1" ht="11.25">
      <c r="A52" s="613"/>
      <c r="B52" s="613"/>
      <c r="C52" s="613"/>
      <c r="D52" s="613"/>
      <c r="E52" s="613"/>
      <c r="F52" s="613"/>
      <c r="G52" s="613"/>
      <c r="H52" s="613"/>
      <c r="I52" s="613"/>
      <c r="J52" s="613"/>
      <c r="K52" s="613"/>
      <c r="L52" s="613"/>
      <c r="M52" s="613"/>
      <c r="N52" s="613"/>
      <c r="O52" s="613"/>
      <c r="Q52" s="613"/>
      <c r="R52" s="613"/>
      <c r="S52" s="613"/>
      <c r="T52" s="613"/>
      <c r="U52" s="613"/>
      <c r="V52" s="613"/>
      <c r="W52" s="613"/>
    </row>
    <row r="53" spans="1:23" s="26" customFormat="1" ht="11.25">
      <c r="A53" s="613"/>
      <c r="B53" s="613"/>
      <c r="C53" s="613"/>
      <c r="D53" s="613"/>
      <c r="E53" s="613"/>
      <c r="F53" s="613"/>
      <c r="G53" s="613"/>
      <c r="H53" s="613"/>
      <c r="I53" s="613"/>
      <c r="J53" s="613"/>
      <c r="K53" s="613"/>
      <c r="L53" s="613"/>
      <c r="M53" s="613"/>
      <c r="N53" s="613"/>
      <c r="O53" s="613"/>
      <c r="Q53" s="613"/>
      <c r="R53" s="613"/>
      <c r="S53" s="613"/>
      <c r="T53" s="613"/>
      <c r="U53" s="613"/>
      <c r="V53" s="613"/>
      <c r="W53" s="613"/>
    </row>
    <row r="54" spans="1:23" s="26" customFormat="1" ht="11.25">
      <c r="A54" s="613"/>
      <c r="B54" s="613"/>
      <c r="C54" s="613"/>
      <c r="D54" s="613"/>
      <c r="E54" s="613"/>
      <c r="F54" s="613"/>
      <c r="G54" s="613"/>
      <c r="H54" s="613"/>
      <c r="I54" s="613"/>
      <c r="J54" s="613"/>
      <c r="K54" s="613"/>
      <c r="L54" s="613"/>
      <c r="M54" s="613"/>
      <c r="N54" s="613"/>
      <c r="O54" s="613"/>
      <c r="Q54" s="613"/>
      <c r="R54" s="613"/>
      <c r="S54" s="613"/>
      <c r="T54" s="613"/>
      <c r="U54" s="613"/>
      <c r="V54" s="613"/>
      <c r="W54" s="613"/>
    </row>
    <row r="55" spans="1:23" s="26" customFormat="1" ht="11.25">
      <c r="A55" s="613"/>
      <c r="B55" s="613"/>
      <c r="C55" s="613"/>
      <c r="D55" s="613"/>
      <c r="E55" s="613"/>
      <c r="F55" s="613"/>
      <c r="G55" s="613"/>
      <c r="H55" s="613"/>
      <c r="I55" s="613"/>
      <c r="J55" s="613"/>
      <c r="K55" s="613"/>
      <c r="L55" s="613"/>
      <c r="M55" s="613"/>
      <c r="N55" s="613"/>
      <c r="O55" s="613"/>
      <c r="Q55" s="613"/>
      <c r="R55" s="613"/>
      <c r="S55" s="613"/>
      <c r="T55" s="613"/>
      <c r="U55" s="613"/>
      <c r="V55" s="613"/>
      <c r="W55" s="613"/>
    </row>
    <row r="56" spans="1:23" s="26" customFormat="1" ht="11.25">
      <c r="A56" s="613"/>
      <c r="B56" s="613"/>
      <c r="C56" s="613"/>
      <c r="D56" s="613"/>
      <c r="E56" s="613"/>
      <c r="F56" s="613"/>
      <c r="G56" s="613"/>
      <c r="H56" s="613"/>
      <c r="I56" s="613"/>
      <c r="J56" s="613"/>
      <c r="K56" s="613"/>
      <c r="L56" s="613"/>
      <c r="M56" s="613"/>
      <c r="N56" s="613"/>
      <c r="O56" s="613"/>
      <c r="Q56" s="613"/>
      <c r="R56" s="613"/>
      <c r="S56" s="613"/>
      <c r="T56" s="613"/>
      <c r="U56" s="613"/>
      <c r="V56" s="613"/>
      <c r="W56" s="613"/>
    </row>
    <row r="57" spans="1:23" s="26" customFormat="1" ht="11.25">
      <c r="A57" s="613"/>
      <c r="B57" s="613"/>
      <c r="C57" s="613"/>
      <c r="D57" s="613"/>
      <c r="E57" s="613"/>
      <c r="F57" s="613"/>
      <c r="G57" s="613"/>
      <c r="H57" s="613"/>
      <c r="I57" s="613"/>
      <c r="J57" s="613"/>
      <c r="K57" s="613"/>
      <c r="L57" s="613"/>
      <c r="M57" s="613"/>
      <c r="N57" s="613"/>
      <c r="O57" s="613"/>
      <c r="Q57" s="613"/>
      <c r="R57" s="613"/>
      <c r="S57" s="613"/>
      <c r="T57" s="613"/>
      <c r="U57" s="613"/>
      <c r="V57" s="613"/>
      <c r="W57" s="613"/>
    </row>
    <row r="58" spans="1:23" s="26" customFormat="1" ht="11.25">
      <c r="A58" s="613"/>
      <c r="B58" s="613"/>
      <c r="C58" s="613"/>
      <c r="D58" s="613"/>
      <c r="E58" s="613"/>
      <c r="F58" s="613"/>
      <c r="G58" s="613"/>
      <c r="H58" s="613"/>
      <c r="I58" s="613"/>
      <c r="J58" s="613"/>
      <c r="K58" s="613"/>
      <c r="L58" s="613"/>
      <c r="M58" s="613"/>
      <c r="N58" s="613"/>
      <c r="O58" s="613"/>
      <c r="Q58" s="613"/>
      <c r="R58" s="613"/>
      <c r="S58" s="613"/>
      <c r="T58" s="613"/>
      <c r="U58" s="613"/>
      <c r="V58" s="613"/>
      <c r="W58" s="613"/>
    </row>
    <row r="59" spans="1:23" s="26" customFormat="1" ht="11.25">
      <c r="A59" s="613"/>
      <c r="B59" s="613"/>
      <c r="C59" s="613"/>
      <c r="D59" s="613"/>
      <c r="E59" s="613"/>
      <c r="F59" s="613"/>
      <c r="G59" s="613"/>
      <c r="H59" s="613"/>
      <c r="I59" s="613"/>
      <c r="J59" s="613"/>
      <c r="K59" s="613"/>
      <c r="L59" s="613"/>
      <c r="M59" s="613"/>
      <c r="N59" s="613"/>
      <c r="O59" s="613"/>
      <c r="Q59" s="613"/>
      <c r="R59" s="613"/>
      <c r="S59" s="613"/>
      <c r="T59" s="613"/>
      <c r="U59" s="613"/>
      <c r="V59" s="613"/>
      <c r="W59" s="613"/>
    </row>
    <row r="60" spans="1:23" s="26" customFormat="1" ht="11.25">
      <c r="A60" s="613"/>
      <c r="B60" s="613"/>
      <c r="C60" s="613"/>
      <c r="D60" s="613"/>
      <c r="E60" s="613"/>
      <c r="F60" s="613"/>
      <c r="G60" s="613"/>
      <c r="H60" s="613"/>
      <c r="I60" s="613"/>
      <c r="J60" s="613"/>
      <c r="K60" s="613"/>
      <c r="L60" s="613"/>
      <c r="M60" s="613"/>
      <c r="N60" s="613"/>
      <c r="O60" s="613"/>
      <c r="Q60" s="613"/>
      <c r="R60" s="613"/>
      <c r="S60" s="613"/>
      <c r="T60" s="613"/>
      <c r="U60" s="613"/>
      <c r="V60" s="613"/>
      <c r="W60" s="613"/>
    </row>
    <row r="61" spans="1:23" s="26" customFormat="1" ht="11.25">
      <c r="A61" s="613"/>
      <c r="B61" s="613"/>
      <c r="C61" s="613"/>
      <c r="D61" s="613"/>
      <c r="E61" s="613"/>
      <c r="F61" s="613"/>
      <c r="G61" s="613"/>
      <c r="H61" s="613"/>
      <c r="I61" s="613"/>
      <c r="J61" s="613"/>
      <c r="K61" s="613"/>
      <c r="L61" s="613"/>
      <c r="M61" s="613"/>
      <c r="N61" s="613"/>
      <c r="O61" s="613"/>
      <c r="Q61" s="613"/>
      <c r="R61" s="613"/>
      <c r="S61" s="613"/>
      <c r="T61" s="613"/>
      <c r="U61" s="613"/>
      <c r="V61" s="613"/>
      <c r="W61" s="613"/>
    </row>
    <row r="62" spans="1:23" s="26" customFormat="1" ht="11.25">
      <c r="A62" s="613"/>
      <c r="B62" s="613"/>
      <c r="C62" s="613"/>
      <c r="D62" s="613"/>
      <c r="E62" s="613"/>
      <c r="F62" s="613"/>
      <c r="G62" s="613"/>
      <c r="H62" s="613"/>
      <c r="I62" s="613"/>
      <c r="J62" s="613"/>
      <c r="K62" s="613"/>
      <c r="L62" s="613"/>
      <c r="M62" s="613"/>
      <c r="N62" s="613"/>
      <c r="O62" s="613"/>
      <c r="Q62" s="613"/>
      <c r="R62" s="613"/>
      <c r="S62" s="613"/>
      <c r="T62" s="613"/>
      <c r="U62" s="613"/>
      <c r="V62" s="613"/>
      <c r="W62" s="613"/>
    </row>
    <row r="63" spans="1:23" s="26" customFormat="1" ht="11.25">
      <c r="A63" s="613"/>
      <c r="B63" s="613"/>
      <c r="C63" s="613"/>
      <c r="D63" s="613"/>
      <c r="E63" s="613"/>
      <c r="F63" s="613"/>
      <c r="G63" s="613"/>
      <c r="H63" s="613"/>
      <c r="I63" s="613"/>
      <c r="J63" s="613"/>
      <c r="K63" s="613"/>
      <c r="L63" s="613"/>
      <c r="M63" s="613"/>
      <c r="N63" s="613"/>
      <c r="O63" s="613"/>
      <c r="Q63" s="613"/>
      <c r="R63" s="613"/>
      <c r="S63" s="613"/>
      <c r="T63" s="613"/>
      <c r="U63" s="613"/>
      <c r="V63" s="613"/>
      <c r="W63" s="613"/>
    </row>
    <row r="64" spans="1:23" s="26" customFormat="1" ht="11.25">
      <c r="A64" s="613"/>
      <c r="B64" s="613"/>
      <c r="C64" s="613"/>
      <c r="D64" s="613"/>
      <c r="E64" s="613"/>
      <c r="F64" s="613"/>
      <c r="G64" s="613"/>
      <c r="H64" s="613"/>
      <c r="I64" s="613"/>
      <c r="J64" s="613"/>
      <c r="K64" s="613"/>
      <c r="L64" s="613"/>
      <c r="M64" s="613"/>
      <c r="N64" s="613"/>
      <c r="O64" s="613"/>
      <c r="Q64" s="613"/>
      <c r="R64" s="613"/>
      <c r="S64" s="613"/>
      <c r="T64" s="613"/>
      <c r="U64" s="613"/>
      <c r="V64" s="613"/>
      <c r="W64" s="613"/>
    </row>
    <row r="65" spans="1:23" s="26" customFormat="1" ht="11.25">
      <c r="A65" s="613"/>
      <c r="B65" s="613"/>
      <c r="C65" s="613"/>
      <c r="D65" s="613"/>
      <c r="E65" s="613"/>
      <c r="F65" s="613"/>
      <c r="G65" s="613"/>
      <c r="H65" s="613"/>
      <c r="I65" s="613"/>
      <c r="J65" s="613"/>
      <c r="K65" s="613"/>
      <c r="L65" s="613"/>
      <c r="M65" s="613"/>
      <c r="N65" s="613"/>
      <c r="O65" s="613"/>
      <c r="Q65" s="613"/>
      <c r="R65" s="613"/>
      <c r="S65" s="613"/>
      <c r="T65" s="613"/>
      <c r="U65" s="613"/>
      <c r="V65" s="613"/>
      <c r="W65" s="613"/>
    </row>
    <row r="66" spans="1:23" s="26" customFormat="1" ht="11.25">
      <c r="A66" s="613"/>
      <c r="B66" s="613"/>
      <c r="C66" s="613"/>
      <c r="D66" s="613"/>
      <c r="E66" s="613"/>
      <c r="F66" s="613"/>
      <c r="G66" s="613"/>
      <c r="H66" s="613"/>
      <c r="I66" s="613"/>
      <c r="J66" s="613"/>
      <c r="K66" s="613"/>
      <c r="L66" s="613"/>
      <c r="M66" s="613"/>
      <c r="N66" s="613"/>
      <c r="O66" s="613"/>
      <c r="Q66" s="613"/>
      <c r="R66" s="613"/>
      <c r="S66" s="613"/>
      <c r="T66" s="613"/>
      <c r="U66" s="613"/>
      <c r="V66" s="613"/>
      <c r="W66" s="613"/>
    </row>
    <row r="67" spans="1:23" s="26" customFormat="1" ht="11.25">
      <c r="A67" s="613"/>
      <c r="B67" s="613"/>
      <c r="C67" s="613"/>
      <c r="D67" s="613"/>
      <c r="E67" s="613"/>
      <c r="F67" s="613"/>
      <c r="G67" s="613"/>
      <c r="H67" s="613"/>
      <c r="I67" s="613"/>
      <c r="J67" s="613"/>
      <c r="K67" s="613"/>
      <c r="L67" s="613"/>
      <c r="M67" s="613"/>
      <c r="N67" s="613"/>
      <c r="O67" s="613"/>
      <c r="Q67" s="613"/>
      <c r="R67" s="613"/>
      <c r="S67" s="613"/>
      <c r="T67" s="613"/>
      <c r="U67" s="613"/>
      <c r="V67" s="613"/>
      <c r="W67" s="613"/>
    </row>
    <row r="68" spans="1:23" s="26" customFormat="1" ht="11.25">
      <c r="A68" s="613"/>
      <c r="B68" s="613"/>
      <c r="C68" s="613"/>
      <c r="D68" s="613"/>
      <c r="E68" s="613"/>
      <c r="F68" s="613"/>
      <c r="G68" s="613"/>
      <c r="H68" s="613"/>
      <c r="I68" s="613"/>
      <c r="J68" s="613"/>
      <c r="K68" s="613"/>
      <c r="L68" s="613"/>
      <c r="M68" s="613"/>
      <c r="N68" s="613"/>
      <c r="O68" s="613"/>
      <c r="Q68" s="613"/>
      <c r="R68" s="613"/>
      <c r="S68" s="613"/>
      <c r="T68" s="613"/>
      <c r="U68" s="613"/>
      <c r="V68" s="613"/>
      <c r="W68" s="613"/>
    </row>
    <row r="69" spans="1:23" s="26" customFormat="1" ht="11.25">
      <c r="A69" s="613"/>
      <c r="B69" s="613"/>
      <c r="C69" s="613"/>
      <c r="D69" s="613"/>
      <c r="E69" s="613"/>
      <c r="F69" s="613"/>
      <c r="G69" s="613"/>
      <c r="H69" s="613"/>
      <c r="I69" s="613"/>
      <c r="J69" s="613"/>
      <c r="K69" s="613"/>
      <c r="L69" s="613"/>
      <c r="M69" s="613"/>
      <c r="N69" s="613"/>
      <c r="O69" s="613"/>
      <c r="Q69" s="613"/>
      <c r="R69" s="613"/>
      <c r="S69" s="613"/>
      <c r="T69" s="613"/>
      <c r="U69" s="613"/>
      <c r="V69" s="613"/>
      <c r="W69" s="613"/>
    </row>
    <row r="70" spans="1:23" s="26" customFormat="1" ht="11.25">
      <c r="A70" s="613"/>
      <c r="B70" s="613"/>
      <c r="C70" s="613"/>
      <c r="D70" s="613"/>
      <c r="E70" s="613"/>
      <c r="F70" s="613"/>
      <c r="G70" s="613"/>
      <c r="H70" s="613"/>
      <c r="I70" s="613"/>
      <c r="J70" s="613"/>
      <c r="K70" s="613"/>
      <c r="L70" s="613"/>
      <c r="M70" s="613"/>
      <c r="N70" s="613"/>
      <c r="O70" s="613"/>
      <c r="Q70" s="613"/>
      <c r="R70" s="613"/>
      <c r="S70" s="613"/>
      <c r="T70" s="613"/>
      <c r="U70" s="613"/>
      <c r="V70" s="613"/>
      <c r="W70" s="613"/>
    </row>
    <row r="71" spans="1:23" s="26" customFormat="1" ht="11.25">
      <c r="A71" s="613"/>
      <c r="B71" s="613"/>
      <c r="C71" s="613"/>
      <c r="D71" s="613"/>
      <c r="E71" s="613"/>
      <c r="F71" s="613"/>
      <c r="G71" s="613"/>
      <c r="H71" s="613"/>
      <c r="I71" s="613"/>
      <c r="J71" s="613"/>
      <c r="K71" s="613"/>
      <c r="L71" s="613"/>
      <c r="M71" s="613"/>
      <c r="N71" s="613"/>
      <c r="O71" s="613"/>
      <c r="Q71" s="613"/>
      <c r="R71" s="613"/>
      <c r="S71" s="613"/>
      <c r="T71" s="613"/>
      <c r="U71" s="613"/>
      <c r="V71" s="613"/>
      <c r="W71" s="613"/>
    </row>
    <row r="72" spans="1:23" s="26" customFormat="1" ht="11.25">
      <c r="A72" s="613"/>
      <c r="B72" s="613"/>
      <c r="C72" s="613"/>
      <c r="D72" s="613"/>
      <c r="E72" s="613"/>
      <c r="F72" s="613"/>
      <c r="G72" s="613"/>
      <c r="H72" s="613"/>
      <c r="I72" s="613"/>
      <c r="J72" s="613"/>
      <c r="K72" s="613"/>
      <c r="L72" s="613"/>
      <c r="M72" s="613"/>
      <c r="N72" s="613"/>
      <c r="O72" s="613"/>
      <c r="Q72" s="613"/>
      <c r="R72" s="613"/>
      <c r="S72" s="613"/>
      <c r="T72" s="613"/>
      <c r="U72" s="613"/>
      <c r="V72" s="613"/>
      <c r="W72" s="613"/>
    </row>
    <row r="73" spans="1:23" s="26" customFormat="1" ht="11.25">
      <c r="A73" s="613"/>
      <c r="B73" s="613"/>
      <c r="C73" s="613"/>
      <c r="D73" s="613"/>
      <c r="E73" s="613"/>
      <c r="F73" s="613"/>
      <c r="G73" s="613"/>
      <c r="H73" s="613"/>
      <c r="I73" s="613"/>
      <c r="J73" s="613"/>
      <c r="K73" s="613"/>
      <c r="L73" s="613"/>
      <c r="M73" s="613"/>
      <c r="N73" s="613"/>
      <c r="O73" s="613"/>
      <c r="Q73" s="613"/>
      <c r="R73" s="613"/>
      <c r="S73" s="613"/>
      <c r="T73" s="613"/>
      <c r="U73" s="613"/>
      <c r="V73" s="613"/>
      <c r="W73" s="613"/>
    </row>
    <row r="74" spans="1:23" s="26" customFormat="1" ht="11.25">
      <c r="A74" s="613"/>
      <c r="B74" s="613"/>
      <c r="C74" s="613"/>
      <c r="D74" s="613"/>
      <c r="E74" s="613"/>
      <c r="F74" s="613"/>
      <c r="G74" s="613"/>
      <c r="H74" s="613"/>
      <c r="I74" s="613"/>
      <c r="J74" s="613"/>
      <c r="K74" s="613"/>
      <c r="L74" s="613"/>
      <c r="M74" s="613"/>
      <c r="N74" s="613"/>
      <c r="O74" s="613"/>
      <c r="Q74" s="613"/>
      <c r="R74" s="613"/>
      <c r="S74" s="613"/>
      <c r="T74" s="613"/>
      <c r="U74" s="613"/>
      <c r="V74" s="613"/>
      <c r="W74" s="613"/>
    </row>
    <row r="75" spans="1:23" s="26" customFormat="1" ht="11.25">
      <c r="A75" s="613"/>
      <c r="B75" s="613"/>
      <c r="C75" s="613"/>
      <c r="D75" s="613"/>
      <c r="E75" s="613"/>
      <c r="F75" s="613"/>
      <c r="G75" s="613"/>
      <c r="H75" s="613"/>
      <c r="I75" s="613"/>
      <c r="J75" s="613"/>
      <c r="K75" s="613"/>
      <c r="L75" s="613"/>
      <c r="M75" s="613"/>
      <c r="N75" s="613"/>
      <c r="O75" s="613"/>
      <c r="Q75" s="613"/>
      <c r="R75" s="613"/>
      <c r="S75" s="613"/>
      <c r="T75" s="613"/>
      <c r="U75" s="613"/>
      <c r="V75" s="613"/>
      <c r="W75" s="613"/>
    </row>
    <row r="76" spans="1:23" s="26" customFormat="1" ht="11.25">
      <c r="A76" s="613"/>
      <c r="B76" s="613"/>
      <c r="C76" s="613"/>
      <c r="D76" s="613"/>
      <c r="E76" s="613"/>
      <c r="F76" s="613"/>
      <c r="G76" s="613"/>
      <c r="H76" s="613"/>
      <c r="I76" s="613"/>
      <c r="J76" s="613"/>
      <c r="K76" s="613"/>
      <c r="L76" s="613"/>
      <c r="M76" s="613"/>
      <c r="N76" s="613"/>
      <c r="O76" s="613"/>
      <c r="Q76" s="613"/>
      <c r="R76" s="613"/>
      <c r="S76" s="613"/>
      <c r="T76" s="613"/>
      <c r="U76" s="613"/>
      <c r="V76" s="613"/>
      <c r="W76" s="613"/>
    </row>
    <row r="77" spans="1:23" s="26" customFormat="1" ht="11.25">
      <c r="A77" s="613"/>
      <c r="B77" s="613"/>
      <c r="C77" s="613"/>
      <c r="D77" s="613"/>
      <c r="E77" s="613"/>
      <c r="F77" s="613"/>
      <c r="G77" s="613"/>
      <c r="H77" s="613"/>
      <c r="I77" s="613"/>
      <c r="J77" s="613"/>
      <c r="K77" s="613"/>
      <c r="L77" s="613"/>
      <c r="M77" s="613"/>
      <c r="N77" s="613"/>
      <c r="O77" s="613"/>
      <c r="Q77" s="613"/>
      <c r="R77" s="613"/>
      <c r="S77" s="613"/>
      <c r="T77" s="613"/>
      <c r="U77" s="613"/>
      <c r="V77" s="613"/>
      <c r="W77" s="613"/>
    </row>
    <row r="78" spans="1:23" s="26" customFormat="1" ht="11.25">
      <c r="A78" s="613"/>
      <c r="B78" s="613"/>
      <c r="C78" s="613"/>
      <c r="D78" s="613"/>
      <c r="E78" s="613"/>
      <c r="F78" s="613"/>
      <c r="G78" s="613"/>
      <c r="H78" s="613"/>
      <c r="I78" s="613"/>
      <c r="J78" s="613"/>
      <c r="K78" s="613"/>
      <c r="L78" s="613"/>
      <c r="M78" s="613"/>
      <c r="N78" s="613"/>
      <c r="O78" s="613"/>
      <c r="Q78" s="613"/>
      <c r="R78" s="613"/>
      <c r="S78" s="613"/>
      <c r="T78" s="613"/>
      <c r="U78" s="613"/>
      <c r="V78" s="613"/>
      <c r="W78" s="613"/>
    </row>
    <row r="79" spans="1:23" s="26" customFormat="1" ht="11.25">
      <c r="A79" s="613"/>
      <c r="B79" s="613"/>
      <c r="C79" s="613"/>
      <c r="D79" s="613"/>
      <c r="E79" s="613"/>
      <c r="F79" s="613"/>
      <c r="G79" s="613"/>
      <c r="H79" s="613"/>
      <c r="I79" s="613"/>
      <c r="J79" s="613"/>
      <c r="K79" s="613"/>
      <c r="L79" s="613"/>
      <c r="M79" s="613"/>
      <c r="N79" s="613"/>
      <c r="O79" s="613"/>
      <c r="Q79" s="613"/>
      <c r="R79" s="613"/>
      <c r="S79" s="613"/>
      <c r="T79" s="613"/>
      <c r="U79" s="613"/>
      <c r="V79" s="613"/>
      <c r="W79" s="613"/>
    </row>
    <row r="80" spans="1:23" s="26" customFormat="1" ht="11.25">
      <c r="A80" s="613"/>
      <c r="B80" s="613"/>
      <c r="C80" s="613"/>
      <c r="D80" s="613"/>
      <c r="E80" s="613"/>
      <c r="F80" s="613"/>
      <c r="G80" s="613"/>
      <c r="H80" s="613"/>
      <c r="I80" s="613"/>
      <c r="J80" s="613"/>
      <c r="K80" s="613"/>
      <c r="L80" s="613"/>
      <c r="M80" s="613"/>
      <c r="N80" s="613"/>
      <c r="O80" s="613"/>
      <c r="Q80" s="613"/>
      <c r="R80" s="613"/>
      <c r="S80" s="613"/>
      <c r="T80" s="613"/>
      <c r="U80" s="613"/>
      <c r="V80" s="613"/>
      <c r="W80" s="613"/>
    </row>
    <row r="81" spans="1:23" s="26" customFormat="1" ht="11.25">
      <c r="A81" s="613"/>
      <c r="B81" s="613"/>
      <c r="C81" s="613"/>
      <c r="D81" s="613"/>
      <c r="E81" s="613"/>
      <c r="F81" s="613"/>
      <c r="G81" s="613"/>
      <c r="H81" s="613"/>
      <c r="I81" s="613"/>
      <c r="J81" s="613"/>
      <c r="K81" s="613"/>
      <c r="L81" s="613"/>
      <c r="M81" s="613"/>
      <c r="N81" s="613"/>
      <c r="O81" s="613"/>
      <c r="Q81" s="613"/>
      <c r="R81" s="613"/>
      <c r="S81" s="613"/>
      <c r="T81" s="613"/>
      <c r="U81" s="613"/>
      <c r="V81" s="613"/>
      <c r="W81" s="613"/>
    </row>
    <row r="82" spans="1:23" s="26" customFormat="1" ht="11.25">
      <c r="A82" s="613"/>
      <c r="B82" s="613"/>
      <c r="C82" s="613"/>
      <c r="D82" s="613"/>
      <c r="E82" s="613"/>
      <c r="F82" s="613"/>
      <c r="G82" s="613"/>
      <c r="H82" s="613"/>
      <c r="I82" s="613"/>
      <c r="J82" s="613"/>
      <c r="K82" s="613"/>
      <c r="L82" s="613"/>
      <c r="M82" s="613"/>
      <c r="N82" s="613"/>
      <c r="O82" s="613"/>
      <c r="Q82" s="613"/>
      <c r="R82" s="613"/>
      <c r="S82" s="613"/>
      <c r="T82" s="613"/>
      <c r="U82" s="613"/>
      <c r="V82" s="613"/>
      <c r="W82" s="613"/>
    </row>
  </sheetData>
  <sheetProtection selectLockedCells="1"/>
  <mergeCells count="41">
    <mergeCell ref="X8:X11"/>
    <mergeCell ref="A6:A11"/>
    <mergeCell ref="N8:N11"/>
    <mergeCell ref="C6:G7"/>
    <mergeCell ref="C8:C11"/>
    <mergeCell ref="G8:G11"/>
    <mergeCell ref="I8:I11"/>
    <mergeCell ref="E10:E11"/>
    <mergeCell ref="I6:K7"/>
    <mergeCell ref="D10:D11"/>
    <mergeCell ref="M6:O7"/>
    <mergeCell ref="X3:AB3"/>
    <mergeCell ref="M8:M11"/>
    <mergeCell ref="T8:T11"/>
    <mergeCell ref="R6:R7"/>
    <mergeCell ref="I3:P3"/>
    <mergeCell ref="L6:L11"/>
    <mergeCell ref="P6:P11"/>
    <mergeCell ref="J8:J11"/>
    <mergeCell ref="AB6:AB11"/>
    <mergeCell ref="R8:R11"/>
    <mergeCell ref="AA8:AA11"/>
    <mergeCell ref="X6:AA7"/>
    <mergeCell ref="Y8:Y11"/>
    <mergeCell ref="Z8:Z11"/>
    <mergeCell ref="X4:AB4"/>
    <mergeCell ref="K8:K11"/>
    <mergeCell ref="A3:H3"/>
    <mergeCell ref="Q3:W3"/>
    <mergeCell ref="V8:V11"/>
    <mergeCell ref="F10:F11"/>
    <mergeCell ref="B6:B11"/>
    <mergeCell ref="S8:S11"/>
    <mergeCell ref="D8:F9"/>
    <mergeCell ref="Q6:Q11"/>
    <mergeCell ref="H8:H11"/>
    <mergeCell ref="O8:O11"/>
    <mergeCell ref="S6:W7"/>
    <mergeCell ref="Q4:W4"/>
    <mergeCell ref="W8:W11"/>
    <mergeCell ref="U8:U11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3" man="1"/>
    <brk id="16" max="4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100"/>
  <sheetViews>
    <sheetView view="pageBreakPreview" zoomScaleNormal="100" zoomScaleSheetLayoutView="100" workbookViewId="0">
      <selection activeCell="U15" sqref="U15"/>
    </sheetView>
  </sheetViews>
  <sheetFormatPr defaultRowHeight="14.25"/>
  <cols>
    <col min="1" max="1" width="4.625" style="89" customWidth="1"/>
    <col min="2" max="2" width="4.625" style="93" customWidth="1"/>
    <col min="3" max="4" width="9.125" style="955" customWidth="1"/>
    <col min="5" max="7" width="9.625" style="955" customWidth="1"/>
    <col min="8" max="10" width="8.625" style="955" customWidth="1"/>
    <col min="11" max="11" width="6.875" style="955" customWidth="1"/>
    <col min="12" max="12" width="5.625" style="955" customWidth="1"/>
    <col min="13" max="13" width="8.625" style="955" customWidth="1"/>
    <col min="14" max="14" width="6.875" style="955" customWidth="1"/>
    <col min="15" max="15" width="7.625" style="955" customWidth="1"/>
    <col min="16" max="16" width="5.25" style="955" customWidth="1"/>
    <col min="17" max="17" width="5.625" style="955" customWidth="1"/>
    <col min="18" max="18" width="8.625" style="955" customWidth="1"/>
    <col min="19" max="19" width="8.625" style="89" customWidth="1"/>
    <col min="20" max="20" width="7.625" style="89" customWidth="1"/>
    <col min="21" max="21" width="5.625" style="89" customWidth="1"/>
    <col min="22" max="22" width="5" style="89" customWidth="1"/>
    <col min="23" max="16384" width="9" style="89"/>
  </cols>
  <sheetData>
    <row r="1" spans="1:22" s="396" customFormat="1" ht="14.1" customHeight="1">
      <c r="A1" s="173" t="s">
        <v>1506</v>
      </c>
      <c r="B1" s="796"/>
      <c r="C1" s="796"/>
      <c r="D1" s="796"/>
      <c r="E1" s="796"/>
      <c r="F1" s="796"/>
      <c r="G1" s="796"/>
      <c r="H1" s="796"/>
      <c r="I1" s="796"/>
      <c r="J1" s="796"/>
      <c r="K1" s="392"/>
      <c r="L1" s="392"/>
      <c r="M1" s="392"/>
      <c r="N1" s="796"/>
      <c r="O1" s="796"/>
      <c r="P1" s="796"/>
      <c r="Q1" s="796"/>
      <c r="R1" s="796"/>
      <c r="S1" s="796"/>
      <c r="T1" s="392"/>
      <c r="U1" s="796"/>
      <c r="V1" s="392" t="s">
        <v>1507</v>
      </c>
    </row>
    <row r="2" spans="1:22" ht="14.1" customHeight="1">
      <c r="A2" s="94"/>
      <c r="B2" s="96"/>
      <c r="C2" s="96"/>
      <c r="D2" s="96"/>
      <c r="E2" s="96"/>
      <c r="F2" s="96"/>
      <c r="G2" s="96"/>
      <c r="H2" s="96"/>
      <c r="I2" s="96"/>
      <c r="J2" s="96"/>
      <c r="K2" s="986"/>
      <c r="L2" s="986"/>
      <c r="M2" s="986"/>
      <c r="N2" s="96"/>
      <c r="O2" s="96"/>
      <c r="P2" s="96"/>
      <c r="Q2" s="96"/>
      <c r="R2" s="96"/>
      <c r="S2" s="96"/>
      <c r="T2" s="986"/>
      <c r="U2" s="96"/>
      <c r="V2" s="96"/>
    </row>
    <row r="3" spans="1:22" s="929" customFormat="1" ht="20.100000000000001" customHeight="1">
      <c r="A3" s="1475" t="s">
        <v>540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 t="s">
        <v>1235</v>
      </c>
      <c r="L3" s="1475"/>
      <c r="M3" s="1475"/>
      <c r="N3" s="1475"/>
      <c r="O3" s="1475"/>
      <c r="P3" s="1475"/>
      <c r="Q3" s="1475"/>
      <c r="R3" s="1475"/>
      <c r="S3" s="1475"/>
      <c r="T3" s="1475"/>
      <c r="U3" s="1475"/>
      <c r="V3" s="1475"/>
    </row>
    <row r="4" spans="1:22" s="936" customFormat="1" ht="24" customHeight="1">
      <c r="A4" s="1583"/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940"/>
      <c r="M4" s="940"/>
      <c r="N4" s="1583"/>
      <c r="O4" s="1583"/>
      <c r="P4" s="1583"/>
      <c r="Q4" s="1583"/>
      <c r="R4" s="1583"/>
      <c r="S4" s="1583"/>
      <c r="T4" s="1583"/>
    </row>
    <row r="5" spans="1:22" s="67" customFormat="1" ht="18" customHeight="1" thickBot="1">
      <c r="A5" s="67" t="s">
        <v>42</v>
      </c>
      <c r="B5" s="68"/>
      <c r="G5" s="68"/>
      <c r="H5" s="68"/>
      <c r="I5" s="68"/>
      <c r="J5" s="68"/>
      <c r="K5" s="68"/>
      <c r="L5" s="68"/>
      <c r="M5" s="68"/>
      <c r="T5" s="68"/>
      <c r="V5" s="68" t="s">
        <v>507</v>
      </c>
    </row>
    <row r="6" spans="1:22" s="978" customFormat="1" ht="38.25" customHeight="1">
      <c r="A6" s="1660" t="s">
        <v>541</v>
      </c>
      <c r="B6" s="1571"/>
      <c r="C6" s="1678" t="s">
        <v>288</v>
      </c>
      <c r="D6" s="1471" t="s">
        <v>877</v>
      </c>
      <c r="E6" s="1442"/>
      <c r="F6" s="1442"/>
      <c r="G6" s="1442"/>
      <c r="H6" s="1442"/>
      <c r="I6" s="1442"/>
      <c r="J6" s="1442"/>
      <c r="K6" s="1676" t="s">
        <v>573</v>
      </c>
      <c r="L6" s="1676"/>
      <c r="M6" s="1676"/>
      <c r="N6" s="1676"/>
      <c r="O6" s="1676"/>
      <c r="P6" s="1677"/>
      <c r="Q6" s="1471" t="s">
        <v>542</v>
      </c>
      <c r="R6" s="1442"/>
      <c r="S6" s="1676"/>
      <c r="T6" s="1676"/>
      <c r="U6" s="1659" t="s">
        <v>543</v>
      </c>
      <c r="V6" s="1660"/>
    </row>
    <row r="7" spans="1:22" s="978" customFormat="1" ht="21.95" customHeight="1">
      <c r="A7" s="1662"/>
      <c r="B7" s="1620"/>
      <c r="C7" s="1506"/>
      <c r="D7" s="1546"/>
      <c r="E7" s="1509" t="s">
        <v>544</v>
      </c>
      <c r="F7" s="1509" t="s">
        <v>545</v>
      </c>
      <c r="G7" s="1509" t="s">
        <v>546</v>
      </c>
      <c r="H7" s="1526" t="s">
        <v>994</v>
      </c>
      <c r="I7" s="1547"/>
      <c r="J7" s="1547"/>
      <c r="K7" s="1547" t="s">
        <v>995</v>
      </c>
      <c r="L7" s="1547"/>
      <c r="M7" s="1529"/>
      <c r="N7" s="1529" t="s">
        <v>547</v>
      </c>
      <c r="O7" s="1509" t="s">
        <v>932</v>
      </c>
      <c r="P7" s="1509" t="s">
        <v>1236</v>
      </c>
      <c r="Q7" s="1546"/>
      <c r="R7" s="1671" t="s">
        <v>548</v>
      </c>
      <c r="S7" s="1509" t="s">
        <v>878</v>
      </c>
      <c r="T7" s="1526" t="s">
        <v>933</v>
      </c>
      <c r="U7" s="1661"/>
      <c r="V7" s="1662"/>
    </row>
    <row r="8" spans="1:22" s="978" customFormat="1" ht="21.95" customHeight="1">
      <c r="A8" s="1662"/>
      <c r="B8" s="1620"/>
      <c r="C8" s="1679"/>
      <c r="D8" s="1670"/>
      <c r="E8" s="1671"/>
      <c r="F8" s="1671"/>
      <c r="G8" s="1671"/>
      <c r="H8" s="1671" t="s">
        <v>953</v>
      </c>
      <c r="I8" s="1671" t="s">
        <v>1440</v>
      </c>
      <c r="J8" s="1674" t="s">
        <v>993</v>
      </c>
      <c r="K8" s="1665" t="s">
        <v>549</v>
      </c>
      <c r="L8" s="1674" t="s">
        <v>550</v>
      </c>
      <c r="M8" s="1671" t="s">
        <v>1441</v>
      </c>
      <c r="N8" s="1665"/>
      <c r="O8" s="1671"/>
      <c r="P8" s="1671"/>
      <c r="Q8" s="1670"/>
      <c r="R8" s="1670"/>
      <c r="S8" s="1671"/>
      <c r="T8" s="1669"/>
      <c r="U8" s="1661"/>
      <c r="V8" s="1662"/>
    </row>
    <row r="9" spans="1:22" s="978" customFormat="1" ht="21.95" customHeight="1">
      <c r="A9" s="1664"/>
      <c r="B9" s="1621"/>
      <c r="C9" s="1680"/>
      <c r="D9" s="1510"/>
      <c r="E9" s="1510"/>
      <c r="F9" s="1510"/>
      <c r="G9" s="1510"/>
      <c r="H9" s="1672"/>
      <c r="I9" s="1672"/>
      <c r="J9" s="1675"/>
      <c r="K9" s="1673"/>
      <c r="L9" s="1675"/>
      <c r="M9" s="1672"/>
      <c r="N9" s="1666"/>
      <c r="O9" s="1510"/>
      <c r="P9" s="1510"/>
      <c r="Q9" s="1510"/>
      <c r="R9" s="1672"/>
      <c r="S9" s="1510"/>
      <c r="T9" s="1527"/>
      <c r="U9" s="1663"/>
      <c r="V9" s="1664"/>
    </row>
    <row r="10" spans="1:22" s="1084" customFormat="1" ht="15.2" customHeight="1">
      <c r="A10" s="1476" t="s">
        <v>865</v>
      </c>
      <c r="B10" s="1477"/>
      <c r="C10" s="46">
        <v>16563</v>
      </c>
      <c r="D10" s="46">
        <v>16468</v>
      </c>
      <c r="E10" s="46">
        <v>2548</v>
      </c>
      <c r="F10" s="46">
        <v>594</v>
      </c>
      <c r="G10" s="46">
        <v>1485</v>
      </c>
      <c r="H10" s="46">
        <v>9511</v>
      </c>
      <c r="I10" s="46">
        <v>0</v>
      </c>
      <c r="J10" s="46">
        <v>3546</v>
      </c>
      <c r="K10" s="46">
        <v>2082</v>
      </c>
      <c r="L10" s="46">
        <v>619</v>
      </c>
      <c r="M10" s="46">
        <v>0</v>
      </c>
      <c r="N10" s="46">
        <v>1692</v>
      </c>
      <c r="O10" s="46">
        <v>638</v>
      </c>
      <c r="P10" s="46">
        <v>0</v>
      </c>
      <c r="Q10" s="46">
        <v>95</v>
      </c>
      <c r="R10" s="46">
        <v>37</v>
      </c>
      <c r="S10" s="46">
        <v>22</v>
      </c>
      <c r="T10" s="46">
        <v>36</v>
      </c>
      <c r="U10" s="1658" t="s">
        <v>865</v>
      </c>
      <c r="V10" s="1476"/>
    </row>
    <row r="11" spans="1:22" s="1084" customFormat="1" ht="15.2" customHeight="1">
      <c r="A11" s="1476" t="s">
        <v>951</v>
      </c>
      <c r="B11" s="1477"/>
      <c r="C11" s="46">
        <v>13505</v>
      </c>
      <c r="D11" s="46">
        <v>13405</v>
      </c>
      <c r="E11" s="46">
        <v>2533</v>
      </c>
      <c r="F11" s="46">
        <v>569</v>
      </c>
      <c r="G11" s="46">
        <v>1448</v>
      </c>
      <c r="H11" s="46">
        <v>6510</v>
      </c>
      <c r="I11" s="46">
        <v>0</v>
      </c>
      <c r="J11" s="46">
        <v>3521</v>
      </c>
      <c r="K11" s="46">
        <v>2567</v>
      </c>
      <c r="L11" s="46">
        <v>675</v>
      </c>
      <c r="M11" s="46">
        <v>22</v>
      </c>
      <c r="N11" s="46">
        <v>1665</v>
      </c>
      <c r="O11" s="46">
        <v>679</v>
      </c>
      <c r="P11" s="46">
        <v>1</v>
      </c>
      <c r="Q11" s="46">
        <v>100</v>
      </c>
      <c r="R11" s="46">
        <v>37</v>
      </c>
      <c r="S11" s="46">
        <v>28</v>
      </c>
      <c r="T11" s="46">
        <v>35</v>
      </c>
      <c r="U11" s="1658" t="s">
        <v>951</v>
      </c>
      <c r="V11" s="1476"/>
    </row>
    <row r="12" spans="1:22" s="1084" customFormat="1" ht="15.2" customHeight="1">
      <c r="A12" s="1476" t="s">
        <v>952</v>
      </c>
      <c r="B12" s="1477"/>
      <c r="C12" s="46">
        <v>13927</v>
      </c>
      <c r="D12" s="46">
        <v>13828</v>
      </c>
      <c r="E12" s="46">
        <v>2544</v>
      </c>
      <c r="F12" s="46">
        <v>554</v>
      </c>
      <c r="G12" s="46">
        <v>1558</v>
      </c>
      <c r="H12" s="46">
        <v>6844</v>
      </c>
      <c r="I12" s="46">
        <v>4</v>
      </c>
      <c r="J12" s="46">
        <v>3132</v>
      </c>
      <c r="K12" s="46">
        <v>2855</v>
      </c>
      <c r="L12" s="46">
        <v>751</v>
      </c>
      <c r="M12" s="46">
        <v>96</v>
      </c>
      <c r="N12" s="46">
        <v>1611</v>
      </c>
      <c r="O12" s="46">
        <v>717</v>
      </c>
      <c r="P12" s="46">
        <v>0</v>
      </c>
      <c r="Q12" s="46">
        <v>99</v>
      </c>
      <c r="R12" s="46">
        <v>35</v>
      </c>
      <c r="S12" s="46">
        <v>26</v>
      </c>
      <c r="T12" s="46">
        <v>38</v>
      </c>
      <c r="U12" s="1658" t="s">
        <v>952</v>
      </c>
      <c r="V12" s="1476"/>
    </row>
    <row r="13" spans="1:22" s="1125" customFormat="1" ht="15.2" customHeight="1">
      <c r="A13" s="1476" t="s">
        <v>1049</v>
      </c>
      <c r="B13" s="1477"/>
      <c r="C13" s="46">
        <v>14199</v>
      </c>
      <c r="D13" s="46">
        <v>14101</v>
      </c>
      <c r="E13" s="46">
        <v>2581</v>
      </c>
      <c r="F13" s="46">
        <v>554</v>
      </c>
      <c r="G13" s="46">
        <v>1405</v>
      </c>
      <c r="H13" s="46">
        <v>7230</v>
      </c>
      <c r="I13" s="46">
        <v>21</v>
      </c>
      <c r="J13" s="46">
        <v>3469</v>
      </c>
      <c r="K13" s="46">
        <v>2787</v>
      </c>
      <c r="L13" s="46">
        <v>738</v>
      </c>
      <c r="M13" s="46">
        <v>215</v>
      </c>
      <c r="N13" s="46">
        <v>1571</v>
      </c>
      <c r="O13" s="46">
        <v>760</v>
      </c>
      <c r="P13" s="46">
        <v>0</v>
      </c>
      <c r="Q13" s="46">
        <v>98</v>
      </c>
      <c r="R13" s="46">
        <v>33</v>
      </c>
      <c r="S13" s="46">
        <v>25</v>
      </c>
      <c r="T13" s="46">
        <v>40</v>
      </c>
      <c r="U13" s="1658" t="s">
        <v>1049</v>
      </c>
      <c r="V13" s="1476"/>
    </row>
    <row r="14" spans="1:22" s="160" customFormat="1" ht="15.2" customHeight="1">
      <c r="A14" s="1473" t="s">
        <v>1609</v>
      </c>
      <c r="B14" s="1667"/>
      <c r="C14" s="42">
        <f>SUM(C16:C38)</f>
        <v>14595</v>
      </c>
      <c r="D14" s="42">
        <f>SUM(D16:D38)</f>
        <v>14506</v>
      </c>
      <c r="E14" s="42">
        <f t="shared" ref="E14:T14" si="0">SUM(E16:E38)</f>
        <v>2594</v>
      </c>
      <c r="F14" s="42">
        <f t="shared" si="0"/>
        <v>541</v>
      </c>
      <c r="G14" s="42">
        <f t="shared" si="0"/>
        <v>1360</v>
      </c>
      <c r="H14" s="42">
        <f t="shared" si="0"/>
        <v>7688</v>
      </c>
      <c r="I14" s="42">
        <f t="shared" si="0"/>
        <v>22</v>
      </c>
      <c r="J14" s="42">
        <f>SUM(J16:J38)</f>
        <v>2654</v>
      </c>
      <c r="K14" s="42">
        <f t="shared" si="0"/>
        <v>3736</v>
      </c>
      <c r="L14" s="42">
        <f>SUM(L16:L38)</f>
        <v>881</v>
      </c>
      <c r="M14" s="42">
        <f>SUM(M16:M38)</f>
        <v>396</v>
      </c>
      <c r="N14" s="42">
        <f t="shared" si="0"/>
        <v>1539</v>
      </c>
      <c r="O14" s="42">
        <f t="shared" si="0"/>
        <v>784</v>
      </c>
      <c r="P14" s="42">
        <f>SUM(P16:P38)</f>
        <v>0</v>
      </c>
      <c r="Q14" s="42">
        <f>SUM(Q16:Q38)</f>
        <v>89</v>
      </c>
      <c r="R14" s="42">
        <f>SUM(R16:R38)</f>
        <v>31</v>
      </c>
      <c r="S14" s="42">
        <f t="shared" si="0"/>
        <v>18</v>
      </c>
      <c r="T14" s="42">
        <f t="shared" si="0"/>
        <v>40</v>
      </c>
      <c r="U14" s="1668" t="s">
        <v>1610</v>
      </c>
      <c r="V14" s="1473"/>
    </row>
    <row r="15" spans="1:22" s="1084" customFormat="1" ht="10.15" customHeight="1">
      <c r="A15" s="1650"/>
      <c r="B15" s="1651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298"/>
      <c r="T15" s="1298"/>
      <c r="U15" s="589"/>
      <c r="V15" s="223"/>
    </row>
    <row r="16" spans="1:22" s="1084" customFormat="1" ht="14.45" customHeight="1">
      <c r="A16" s="1650" t="s">
        <v>240</v>
      </c>
      <c r="B16" s="1651"/>
      <c r="C16" s="46">
        <f t="shared" ref="C16:C38" si="1">SUM(D16,Q16)</f>
        <v>3178</v>
      </c>
      <c r="D16" s="46">
        <v>3166</v>
      </c>
      <c r="E16" s="791">
        <v>450</v>
      </c>
      <c r="F16" s="791">
        <v>108</v>
      </c>
      <c r="G16" s="791">
        <v>250</v>
      </c>
      <c r="H16" s="46">
        <v>1782</v>
      </c>
      <c r="I16" s="1086">
        <v>3</v>
      </c>
      <c r="J16" s="791">
        <v>957</v>
      </c>
      <c r="K16" s="791">
        <v>485</v>
      </c>
      <c r="L16" s="791">
        <v>192</v>
      </c>
      <c r="M16" s="791">
        <v>145</v>
      </c>
      <c r="N16" s="791">
        <v>377</v>
      </c>
      <c r="O16" s="791">
        <v>199</v>
      </c>
      <c r="P16" s="46" t="s">
        <v>974</v>
      </c>
      <c r="Q16" s="46">
        <f>SUM(R16:T16)</f>
        <v>12</v>
      </c>
      <c r="R16" s="791">
        <v>6</v>
      </c>
      <c r="S16" s="791">
        <v>3</v>
      </c>
      <c r="T16" s="791">
        <v>3</v>
      </c>
      <c r="U16" s="1652" t="s">
        <v>5</v>
      </c>
      <c r="V16" s="1653"/>
    </row>
    <row r="17" spans="1:22" s="1084" customFormat="1" ht="14.45" customHeight="1">
      <c r="A17" s="1650" t="s">
        <v>242</v>
      </c>
      <c r="B17" s="1651"/>
      <c r="C17" s="46">
        <f t="shared" si="1"/>
        <v>1594</v>
      </c>
      <c r="D17" s="46">
        <v>1586</v>
      </c>
      <c r="E17" s="791">
        <v>352</v>
      </c>
      <c r="F17" s="791">
        <v>90</v>
      </c>
      <c r="G17" s="791">
        <v>123</v>
      </c>
      <c r="H17" s="46">
        <v>750</v>
      </c>
      <c r="I17" s="1086">
        <v>0</v>
      </c>
      <c r="J17" s="791">
        <v>18</v>
      </c>
      <c r="K17" s="791">
        <v>572</v>
      </c>
      <c r="L17" s="791">
        <v>117</v>
      </c>
      <c r="M17" s="791">
        <v>43</v>
      </c>
      <c r="N17" s="791">
        <v>177</v>
      </c>
      <c r="O17" s="791">
        <v>94</v>
      </c>
      <c r="P17" s="46" t="s">
        <v>974</v>
      </c>
      <c r="Q17" s="46">
        <f t="shared" ref="Q17:Q38" si="2">SUM(R17:T17)</f>
        <v>8</v>
      </c>
      <c r="R17" s="791">
        <v>5</v>
      </c>
      <c r="S17" s="791">
        <v>1</v>
      </c>
      <c r="T17" s="791">
        <v>2</v>
      </c>
      <c r="U17" s="1652" t="s">
        <v>6</v>
      </c>
      <c r="V17" s="1653"/>
    </row>
    <row r="18" spans="1:22" s="1084" customFormat="1" ht="14.45" customHeight="1">
      <c r="A18" s="1650" t="s">
        <v>244</v>
      </c>
      <c r="B18" s="1651"/>
      <c r="C18" s="46">
        <f t="shared" si="1"/>
        <v>736</v>
      </c>
      <c r="D18" s="46">
        <f t="shared" ref="D18:D38" si="3">SUM(E18:H18,N18:P18)</f>
        <v>728</v>
      </c>
      <c r="E18" s="791">
        <v>156</v>
      </c>
      <c r="F18" s="791">
        <v>13</v>
      </c>
      <c r="G18" s="791">
        <v>76</v>
      </c>
      <c r="H18" s="46">
        <f t="shared" ref="H18:H38" si="4">SUM(I18:M18)</f>
        <v>391</v>
      </c>
      <c r="I18" s="1086">
        <v>0</v>
      </c>
      <c r="J18" s="791">
        <v>198</v>
      </c>
      <c r="K18" s="791">
        <v>131</v>
      </c>
      <c r="L18" s="791">
        <v>47</v>
      </c>
      <c r="M18" s="791">
        <v>15</v>
      </c>
      <c r="N18" s="791">
        <v>63</v>
      </c>
      <c r="O18" s="791">
        <v>29</v>
      </c>
      <c r="P18" s="46" t="s">
        <v>974</v>
      </c>
      <c r="Q18" s="46">
        <f t="shared" si="2"/>
        <v>8</v>
      </c>
      <c r="R18" s="791">
        <v>3</v>
      </c>
      <c r="S18" s="791">
        <v>0</v>
      </c>
      <c r="T18" s="791">
        <v>5</v>
      </c>
      <c r="U18" s="1652" t="s">
        <v>7</v>
      </c>
      <c r="V18" s="1653"/>
    </row>
    <row r="19" spans="1:22" s="1084" customFormat="1" ht="14.45" customHeight="1">
      <c r="A19" s="1650" t="s">
        <v>246</v>
      </c>
      <c r="B19" s="1651"/>
      <c r="C19" s="46">
        <f t="shared" si="1"/>
        <v>922</v>
      </c>
      <c r="D19" s="46">
        <f t="shared" si="3"/>
        <v>919</v>
      </c>
      <c r="E19" s="791">
        <v>172</v>
      </c>
      <c r="F19" s="791">
        <v>34</v>
      </c>
      <c r="G19" s="791">
        <v>92</v>
      </c>
      <c r="H19" s="46">
        <v>468</v>
      </c>
      <c r="I19" s="1086">
        <v>8</v>
      </c>
      <c r="J19" s="791">
        <v>4</v>
      </c>
      <c r="K19" s="791">
        <v>372</v>
      </c>
      <c r="L19" s="791">
        <v>67</v>
      </c>
      <c r="M19" s="791">
        <v>17</v>
      </c>
      <c r="N19" s="791">
        <v>102</v>
      </c>
      <c r="O19" s="791">
        <v>51</v>
      </c>
      <c r="P19" s="46" t="s">
        <v>974</v>
      </c>
      <c r="Q19" s="46">
        <f t="shared" si="2"/>
        <v>3</v>
      </c>
      <c r="R19" s="791">
        <v>2</v>
      </c>
      <c r="S19" s="791">
        <v>0</v>
      </c>
      <c r="T19" s="791">
        <v>1</v>
      </c>
      <c r="U19" s="1652" t="s">
        <v>8</v>
      </c>
      <c r="V19" s="1653"/>
    </row>
    <row r="20" spans="1:22" s="1084" customFormat="1" ht="14.45" customHeight="1">
      <c r="A20" s="1650" t="s">
        <v>248</v>
      </c>
      <c r="B20" s="1651"/>
      <c r="C20" s="46">
        <f t="shared" si="1"/>
        <v>2297</v>
      </c>
      <c r="D20" s="46">
        <f t="shared" si="3"/>
        <v>2286</v>
      </c>
      <c r="E20" s="791">
        <v>322</v>
      </c>
      <c r="F20" s="791">
        <v>46</v>
      </c>
      <c r="G20" s="791">
        <v>131</v>
      </c>
      <c r="H20" s="46">
        <v>1416</v>
      </c>
      <c r="I20" s="1086">
        <v>2</v>
      </c>
      <c r="J20" s="791">
        <v>336</v>
      </c>
      <c r="K20" s="791">
        <v>820</v>
      </c>
      <c r="L20" s="791">
        <v>193</v>
      </c>
      <c r="M20" s="791">
        <v>65</v>
      </c>
      <c r="N20" s="791">
        <v>241</v>
      </c>
      <c r="O20" s="791">
        <v>130</v>
      </c>
      <c r="P20" s="46" t="s">
        <v>974</v>
      </c>
      <c r="Q20" s="46">
        <f t="shared" si="2"/>
        <v>11</v>
      </c>
      <c r="R20" s="791">
        <v>6</v>
      </c>
      <c r="S20" s="791">
        <v>1</v>
      </c>
      <c r="T20" s="791">
        <v>4</v>
      </c>
      <c r="U20" s="1652" t="s">
        <v>9</v>
      </c>
      <c r="V20" s="1653"/>
    </row>
    <row r="21" spans="1:22" s="1084" customFormat="1" ht="14.45" customHeight="1">
      <c r="A21" s="1650" t="s">
        <v>250</v>
      </c>
      <c r="B21" s="1651"/>
      <c r="C21" s="46">
        <f t="shared" si="1"/>
        <v>655</v>
      </c>
      <c r="D21" s="46">
        <f t="shared" si="3"/>
        <v>654</v>
      </c>
      <c r="E21" s="791">
        <v>103</v>
      </c>
      <c r="F21" s="791">
        <v>19</v>
      </c>
      <c r="G21" s="791">
        <v>78</v>
      </c>
      <c r="H21" s="46">
        <v>354</v>
      </c>
      <c r="I21" s="1086">
        <v>0</v>
      </c>
      <c r="J21" s="791">
        <v>41</v>
      </c>
      <c r="K21" s="791">
        <v>263</v>
      </c>
      <c r="L21" s="791">
        <v>38</v>
      </c>
      <c r="M21" s="791">
        <v>12</v>
      </c>
      <c r="N21" s="791">
        <v>86</v>
      </c>
      <c r="O21" s="791">
        <v>14</v>
      </c>
      <c r="P21" s="46" t="s">
        <v>974</v>
      </c>
      <c r="Q21" s="46">
        <f t="shared" si="2"/>
        <v>1</v>
      </c>
      <c r="R21" s="791">
        <v>1</v>
      </c>
      <c r="S21" s="791">
        <v>0</v>
      </c>
      <c r="T21" s="791">
        <v>0</v>
      </c>
      <c r="U21" s="1652" t="s">
        <v>10</v>
      </c>
      <c r="V21" s="1653"/>
    </row>
    <row r="22" spans="1:22" s="1084" customFormat="1" ht="14.45" customHeight="1">
      <c r="A22" s="1650" t="s">
        <v>252</v>
      </c>
      <c r="B22" s="1651"/>
      <c r="C22" s="46">
        <f t="shared" si="1"/>
        <v>494</v>
      </c>
      <c r="D22" s="46">
        <v>486</v>
      </c>
      <c r="E22" s="791">
        <v>99</v>
      </c>
      <c r="F22" s="791">
        <v>18</v>
      </c>
      <c r="G22" s="791">
        <v>62</v>
      </c>
      <c r="H22" s="46">
        <v>229</v>
      </c>
      <c r="I22" s="1086">
        <v>2</v>
      </c>
      <c r="J22" s="791">
        <v>5</v>
      </c>
      <c r="K22" s="791">
        <v>192</v>
      </c>
      <c r="L22" s="791">
        <v>22</v>
      </c>
      <c r="M22" s="791">
        <v>8</v>
      </c>
      <c r="N22" s="791">
        <v>55</v>
      </c>
      <c r="O22" s="791">
        <v>23</v>
      </c>
      <c r="P22" s="999" t="s">
        <v>974</v>
      </c>
      <c r="Q22" s="46">
        <f t="shared" si="2"/>
        <v>8</v>
      </c>
      <c r="R22" s="791">
        <v>2</v>
      </c>
      <c r="S22" s="791">
        <v>0</v>
      </c>
      <c r="T22" s="791">
        <v>6</v>
      </c>
      <c r="U22" s="1652" t="s">
        <v>11</v>
      </c>
      <c r="V22" s="1653"/>
    </row>
    <row r="23" spans="1:22" s="1084" customFormat="1" ht="14.45" customHeight="1">
      <c r="A23" s="1650" t="s">
        <v>254</v>
      </c>
      <c r="B23" s="1651"/>
      <c r="C23" s="46">
        <f t="shared" si="1"/>
        <v>488</v>
      </c>
      <c r="D23" s="46">
        <v>483</v>
      </c>
      <c r="E23" s="791">
        <v>62</v>
      </c>
      <c r="F23" s="791">
        <v>14</v>
      </c>
      <c r="G23" s="791">
        <v>70</v>
      </c>
      <c r="H23" s="46">
        <v>262</v>
      </c>
      <c r="I23" s="1086">
        <v>2</v>
      </c>
      <c r="J23" s="791">
        <v>171</v>
      </c>
      <c r="K23" s="791">
        <v>56</v>
      </c>
      <c r="L23" s="791">
        <v>27</v>
      </c>
      <c r="M23" s="791">
        <v>6</v>
      </c>
      <c r="N23" s="791">
        <v>48</v>
      </c>
      <c r="O23" s="791">
        <v>27</v>
      </c>
      <c r="P23" s="46" t="s">
        <v>974</v>
      </c>
      <c r="Q23" s="46">
        <f t="shared" si="2"/>
        <v>5</v>
      </c>
      <c r="R23" s="791">
        <v>1</v>
      </c>
      <c r="S23" s="791">
        <v>1</v>
      </c>
      <c r="T23" s="791">
        <v>3</v>
      </c>
      <c r="U23" s="1652" t="s">
        <v>12</v>
      </c>
      <c r="V23" s="1653"/>
    </row>
    <row r="24" spans="1:22" s="1084" customFormat="1" ht="14.45" customHeight="1">
      <c r="A24" s="1650" t="s">
        <v>256</v>
      </c>
      <c r="B24" s="1651"/>
      <c r="C24" s="46">
        <f t="shared" si="1"/>
        <v>448</v>
      </c>
      <c r="D24" s="46">
        <v>448</v>
      </c>
      <c r="E24" s="791">
        <v>102</v>
      </c>
      <c r="F24" s="791">
        <v>17</v>
      </c>
      <c r="G24" s="791">
        <v>54</v>
      </c>
      <c r="H24" s="46">
        <v>216</v>
      </c>
      <c r="I24" s="1086">
        <v>0</v>
      </c>
      <c r="J24" s="791">
        <v>164</v>
      </c>
      <c r="K24" s="791">
        <v>27</v>
      </c>
      <c r="L24" s="791">
        <v>21</v>
      </c>
      <c r="M24" s="791">
        <v>4</v>
      </c>
      <c r="N24" s="791">
        <v>43</v>
      </c>
      <c r="O24" s="791">
        <v>16</v>
      </c>
      <c r="P24" s="46" t="s">
        <v>974</v>
      </c>
      <c r="Q24" s="46">
        <f t="shared" si="2"/>
        <v>0</v>
      </c>
      <c r="R24" s="791">
        <v>0</v>
      </c>
      <c r="S24" s="791">
        <v>0</v>
      </c>
      <c r="T24" s="791">
        <v>0</v>
      </c>
      <c r="U24" s="1652" t="s">
        <v>13</v>
      </c>
      <c r="V24" s="1653"/>
    </row>
    <row r="25" spans="1:22" s="1084" customFormat="1" ht="14.45" customHeight="1">
      <c r="A25" s="1650" t="s">
        <v>258</v>
      </c>
      <c r="B25" s="1651"/>
      <c r="C25" s="46">
        <f t="shared" si="1"/>
        <v>1104</v>
      </c>
      <c r="D25" s="46">
        <f t="shared" si="3"/>
        <v>1083</v>
      </c>
      <c r="E25" s="791">
        <v>94</v>
      </c>
      <c r="F25" s="791">
        <v>39</v>
      </c>
      <c r="G25" s="791">
        <v>102</v>
      </c>
      <c r="H25" s="46">
        <v>692</v>
      </c>
      <c r="I25" s="1086">
        <v>3</v>
      </c>
      <c r="J25" s="791">
        <v>367</v>
      </c>
      <c r="K25" s="791">
        <v>223</v>
      </c>
      <c r="L25" s="791">
        <v>66</v>
      </c>
      <c r="M25" s="791">
        <v>33</v>
      </c>
      <c r="N25" s="791">
        <v>116</v>
      </c>
      <c r="O25" s="791">
        <v>40</v>
      </c>
      <c r="P25" s="46" t="s">
        <v>974</v>
      </c>
      <c r="Q25" s="46">
        <f t="shared" si="2"/>
        <v>21</v>
      </c>
      <c r="R25" s="791">
        <v>3</v>
      </c>
      <c r="S25" s="791">
        <v>8</v>
      </c>
      <c r="T25" s="791">
        <v>10</v>
      </c>
      <c r="U25" s="1652" t="s">
        <v>14</v>
      </c>
      <c r="V25" s="1653"/>
    </row>
    <row r="26" spans="1:22" s="1084" customFormat="1" ht="14.45" customHeight="1">
      <c r="A26" s="1650" t="s">
        <v>260</v>
      </c>
      <c r="B26" s="1651"/>
      <c r="C26" s="46">
        <f t="shared" si="1"/>
        <v>84</v>
      </c>
      <c r="D26" s="46">
        <f t="shared" si="3"/>
        <v>84</v>
      </c>
      <c r="E26" s="791">
        <v>18</v>
      </c>
      <c r="F26" s="791">
        <v>5</v>
      </c>
      <c r="G26" s="791">
        <v>17</v>
      </c>
      <c r="H26" s="46">
        <v>34</v>
      </c>
      <c r="I26" s="1086">
        <v>0</v>
      </c>
      <c r="J26" s="791">
        <v>1</v>
      </c>
      <c r="K26" s="791">
        <v>31</v>
      </c>
      <c r="L26" s="791">
        <v>1</v>
      </c>
      <c r="M26" s="791">
        <v>1</v>
      </c>
      <c r="N26" s="791">
        <v>8</v>
      </c>
      <c r="O26" s="791">
        <v>2</v>
      </c>
      <c r="P26" s="46" t="s">
        <v>974</v>
      </c>
      <c r="Q26" s="46">
        <f t="shared" si="2"/>
        <v>0</v>
      </c>
      <c r="R26" s="791">
        <v>0</v>
      </c>
      <c r="S26" s="791">
        <v>0</v>
      </c>
      <c r="T26" s="791">
        <v>0</v>
      </c>
      <c r="U26" s="1652" t="s">
        <v>15</v>
      </c>
      <c r="V26" s="1653"/>
    </row>
    <row r="27" spans="1:22" s="1084" customFormat="1" ht="14.45" customHeight="1">
      <c r="A27" s="1650" t="s">
        <v>262</v>
      </c>
      <c r="B27" s="1651"/>
      <c r="C27" s="46">
        <f t="shared" si="1"/>
        <v>226</v>
      </c>
      <c r="D27" s="46">
        <v>226</v>
      </c>
      <c r="E27" s="791">
        <v>35</v>
      </c>
      <c r="F27" s="791">
        <v>11</v>
      </c>
      <c r="G27" s="791">
        <v>45</v>
      </c>
      <c r="H27" s="46">
        <v>110</v>
      </c>
      <c r="I27" s="1086">
        <v>0</v>
      </c>
      <c r="J27" s="791">
        <v>93</v>
      </c>
      <c r="K27" s="791">
        <v>11</v>
      </c>
      <c r="L27" s="791">
        <v>4</v>
      </c>
      <c r="M27" s="791">
        <v>2</v>
      </c>
      <c r="N27" s="791">
        <v>19</v>
      </c>
      <c r="O27" s="791">
        <v>6</v>
      </c>
      <c r="P27" s="46" t="s">
        <v>974</v>
      </c>
      <c r="Q27" s="46">
        <f t="shared" si="2"/>
        <v>0</v>
      </c>
      <c r="R27" s="791">
        <v>0</v>
      </c>
      <c r="S27" s="791">
        <v>0</v>
      </c>
      <c r="T27" s="791">
        <v>0</v>
      </c>
      <c r="U27" s="1652" t="s">
        <v>16</v>
      </c>
      <c r="V27" s="1653"/>
    </row>
    <row r="28" spans="1:22" s="1084" customFormat="1" ht="14.45" customHeight="1">
      <c r="A28" s="1650" t="s">
        <v>264</v>
      </c>
      <c r="B28" s="1651"/>
      <c r="C28" s="46">
        <f t="shared" si="1"/>
        <v>136</v>
      </c>
      <c r="D28" s="46">
        <f t="shared" si="3"/>
        <v>136</v>
      </c>
      <c r="E28" s="791">
        <v>44</v>
      </c>
      <c r="F28" s="791">
        <v>9</v>
      </c>
      <c r="G28" s="791">
        <v>18</v>
      </c>
      <c r="H28" s="46">
        <v>46</v>
      </c>
      <c r="I28" s="1086">
        <v>0</v>
      </c>
      <c r="J28" s="791">
        <v>40</v>
      </c>
      <c r="K28" s="791">
        <v>4</v>
      </c>
      <c r="L28" s="791">
        <v>2</v>
      </c>
      <c r="M28" s="791">
        <v>0</v>
      </c>
      <c r="N28" s="791">
        <v>14</v>
      </c>
      <c r="O28" s="791">
        <v>5</v>
      </c>
      <c r="P28" s="46" t="s">
        <v>974</v>
      </c>
      <c r="Q28" s="46">
        <f t="shared" si="2"/>
        <v>0</v>
      </c>
      <c r="R28" s="791">
        <v>0</v>
      </c>
      <c r="S28" s="791">
        <v>0</v>
      </c>
      <c r="T28" s="791">
        <v>0</v>
      </c>
      <c r="U28" s="1652" t="s">
        <v>17</v>
      </c>
      <c r="V28" s="1653"/>
    </row>
    <row r="29" spans="1:22" s="1084" customFormat="1" ht="14.45" customHeight="1">
      <c r="A29" s="1650" t="s">
        <v>266</v>
      </c>
      <c r="B29" s="1651"/>
      <c r="C29" s="46">
        <f t="shared" si="1"/>
        <v>69</v>
      </c>
      <c r="D29" s="46">
        <v>69</v>
      </c>
      <c r="E29" s="791">
        <v>12</v>
      </c>
      <c r="F29" s="791">
        <v>7</v>
      </c>
      <c r="G29" s="791">
        <v>13</v>
      </c>
      <c r="H29" s="46">
        <v>28</v>
      </c>
      <c r="I29" s="1086">
        <v>0</v>
      </c>
      <c r="J29" s="791">
        <v>7</v>
      </c>
      <c r="K29" s="791">
        <v>15</v>
      </c>
      <c r="L29" s="791">
        <v>4</v>
      </c>
      <c r="M29" s="791">
        <v>2</v>
      </c>
      <c r="N29" s="791">
        <v>8</v>
      </c>
      <c r="O29" s="791">
        <v>1</v>
      </c>
      <c r="P29" s="46" t="s">
        <v>974</v>
      </c>
      <c r="Q29" s="46">
        <f t="shared" si="2"/>
        <v>0</v>
      </c>
      <c r="R29" s="791">
        <v>0</v>
      </c>
      <c r="S29" s="791">
        <v>0</v>
      </c>
      <c r="T29" s="791">
        <v>0</v>
      </c>
      <c r="U29" s="1652" t="s">
        <v>18</v>
      </c>
      <c r="V29" s="1653"/>
    </row>
    <row r="30" spans="1:22" s="1084" customFormat="1" ht="14.45" customHeight="1">
      <c r="A30" s="1650" t="s">
        <v>268</v>
      </c>
      <c r="B30" s="1651"/>
      <c r="C30" s="46">
        <f t="shared" si="1"/>
        <v>271</v>
      </c>
      <c r="D30" s="46">
        <v>269</v>
      </c>
      <c r="E30" s="791">
        <v>98</v>
      </c>
      <c r="F30" s="791">
        <v>18</v>
      </c>
      <c r="G30" s="791">
        <v>31</v>
      </c>
      <c r="H30" s="46">
        <v>96</v>
      </c>
      <c r="I30" s="1086">
        <v>0</v>
      </c>
      <c r="J30" s="791">
        <v>11</v>
      </c>
      <c r="K30" s="791">
        <v>78</v>
      </c>
      <c r="L30" s="791">
        <v>5</v>
      </c>
      <c r="M30" s="791">
        <v>2</v>
      </c>
      <c r="N30" s="791">
        <v>19</v>
      </c>
      <c r="O30" s="791">
        <v>7</v>
      </c>
      <c r="P30" s="46" t="s">
        <v>974</v>
      </c>
      <c r="Q30" s="46">
        <f t="shared" si="2"/>
        <v>2</v>
      </c>
      <c r="R30" s="791">
        <v>1</v>
      </c>
      <c r="S30" s="791">
        <v>0</v>
      </c>
      <c r="T30" s="791">
        <v>1</v>
      </c>
      <c r="U30" s="1652" t="s">
        <v>19</v>
      </c>
      <c r="V30" s="1653"/>
    </row>
    <row r="31" spans="1:22" s="1084" customFormat="1" ht="14.45" customHeight="1">
      <c r="A31" s="1650" t="s">
        <v>270</v>
      </c>
      <c r="B31" s="1651"/>
      <c r="C31" s="46">
        <f t="shared" si="1"/>
        <v>165</v>
      </c>
      <c r="D31" s="46">
        <f t="shared" si="3"/>
        <v>165</v>
      </c>
      <c r="E31" s="791">
        <v>37</v>
      </c>
      <c r="F31" s="791">
        <v>13</v>
      </c>
      <c r="G31" s="791">
        <v>24</v>
      </c>
      <c r="H31" s="46">
        <v>70</v>
      </c>
      <c r="I31" s="1086">
        <v>0</v>
      </c>
      <c r="J31" s="791">
        <v>56</v>
      </c>
      <c r="K31" s="791">
        <v>7</v>
      </c>
      <c r="L31" s="791">
        <v>6</v>
      </c>
      <c r="M31" s="791">
        <v>1</v>
      </c>
      <c r="N31" s="791">
        <v>19</v>
      </c>
      <c r="O31" s="791">
        <v>2</v>
      </c>
      <c r="P31" s="46" t="s">
        <v>974</v>
      </c>
      <c r="Q31" s="46">
        <f t="shared" si="2"/>
        <v>0</v>
      </c>
      <c r="R31" s="791">
        <v>0</v>
      </c>
      <c r="S31" s="791">
        <v>0</v>
      </c>
      <c r="T31" s="791">
        <v>0</v>
      </c>
      <c r="U31" s="1652" t="s">
        <v>20</v>
      </c>
      <c r="V31" s="1653"/>
    </row>
    <row r="32" spans="1:22" s="1084" customFormat="1" ht="14.45" customHeight="1">
      <c r="A32" s="1650" t="s">
        <v>272</v>
      </c>
      <c r="B32" s="1651"/>
      <c r="C32" s="46">
        <f t="shared" si="1"/>
        <v>119</v>
      </c>
      <c r="D32" s="46">
        <f t="shared" si="3"/>
        <v>118</v>
      </c>
      <c r="E32" s="791">
        <v>16</v>
      </c>
      <c r="F32" s="791">
        <v>10</v>
      </c>
      <c r="G32" s="791">
        <v>20</v>
      </c>
      <c r="H32" s="46">
        <f t="shared" si="4"/>
        <v>57</v>
      </c>
      <c r="I32" s="1086">
        <v>0</v>
      </c>
      <c r="J32" s="791">
        <v>3</v>
      </c>
      <c r="K32" s="791">
        <v>51</v>
      </c>
      <c r="L32" s="791">
        <v>1</v>
      </c>
      <c r="M32" s="791">
        <v>2</v>
      </c>
      <c r="N32" s="791">
        <v>10</v>
      </c>
      <c r="O32" s="791">
        <v>5</v>
      </c>
      <c r="P32" s="46" t="s">
        <v>974</v>
      </c>
      <c r="Q32" s="46">
        <f t="shared" si="2"/>
        <v>1</v>
      </c>
      <c r="R32" s="791">
        <v>0</v>
      </c>
      <c r="S32" s="791">
        <v>0</v>
      </c>
      <c r="T32" s="791">
        <v>1</v>
      </c>
      <c r="U32" s="1652" t="s">
        <v>21</v>
      </c>
      <c r="V32" s="1653"/>
    </row>
    <row r="33" spans="1:22" s="1084" customFormat="1" ht="14.45" customHeight="1">
      <c r="A33" s="1650" t="s">
        <v>274</v>
      </c>
      <c r="B33" s="1651"/>
      <c r="C33" s="46">
        <f t="shared" si="1"/>
        <v>179</v>
      </c>
      <c r="D33" s="46">
        <v>178</v>
      </c>
      <c r="E33" s="791">
        <v>39</v>
      </c>
      <c r="F33" s="791">
        <v>11</v>
      </c>
      <c r="G33" s="791">
        <v>26</v>
      </c>
      <c r="H33" s="46">
        <v>79</v>
      </c>
      <c r="I33" s="1086">
        <v>0</v>
      </c>
      <c r="J33" s="791">
        <v>3</v>
      </c>
      <c r="K33" s="791">
        <v>68</v>
      </c>
      <c r="L33" s="791">
        <v>7</v>
      </c>
      <c r="M33" s="791">
        <v>1</v>
      </c>
      <c r="N33" s="791">
        <v>15</v>
      </c>
      <c r="O33" s="791">
        <v>8</v>
      </c>
      <c r="P33" s="46" t="s">
        <v>974</v>
      </c>
      <c r="Q33" s="46">
        <f t="shared" si="2"/>
        <v>1</v>
      </c>
      <c r="R33" s="791">
        <v>0</v>
      </c>
      <c r="S33" s="791">
        <v>1</v>
      </c>
      <c r="T33" s="791">
        <v>0</v>
      </c>
      <c r="U33" s="1652" t="s">
        <v>22</v>
      </c>
      <c r="V33" s="1653"/>
    </row>
    <row r="34" spans="1:22" s="1084" customFormat="1" ht="14.45" customHeight="1">
      <c r="A34" s="1650" t="s">
        <v>276</v>
      </c>
      <c r="B34" s="1651"/>
      <c r="C34" s="46">
        <f t="shared" si="1"/>
        <v>578</v>
      </c>
      <c r="D34" s="46">
        <f t="shared" si="3"/>
        <v>571</v>
      </c>
      <c r="E34" s="791">
        <v>113</v>
      </c>
      <c r="F34" s="791">
        <v>24</v>
      </c>
      <c r="G34" s="791">
        <v>46</v>
      </c>
      <c r="H34" s="46">
        <v>321</v>
      </c>
      <c r="I34" s="1086">
        <v>0</v>
      </c>
      <c r="J34" s="791">
        <v>155</v>
      </c>
      <c r="K34" s="791">
        <v>116</v>
      </c>
      <c r="L34" s="791">
        <v>29</v>
      </c>
      <c r="M34" s="791">
        <v>22</v>
      </c>
      <c r="N34" s="791">
        <v>53</v>
      </c>
      <c r="O34" s="791">
        <v>14</v>
      </c>
      <c r="P34" s="46" t="s">
        <v>974</v>
      </c>
      <c r="Q34" s="46">
        <f t="shared" si="2"/>
        <v>7</v>
      </c>
      <c r="R34" s="791">
        <v>1</v>
      </c>
      <c r="S34" s="791">
        <v>3</v>
      </c>
      <c r="T34" s="791">
        <v>3</v>
      </c>
      <c r="U34" s="1652" t="s">
        <v>23</v>
      </c>
      <c r="V34" s="1653"/>
    </row>
    <row r="35" spans="1:22" s="1084" customFormat="1" ht="14.45" customHeight="1">
      <c r="A35" s="1650" t="s">
        <v>278</v>
      </c>
      <c r="B35" s="1651"/>
      <c r="C35" s="46">
        <f t="shared" si="1"/>
        <v>192</v>
      </c>
      <c r="D35" s="46">
        <f t="shared" si="3"/>
        <v>191</v>
      </c>
      <c r="E35" s="791">
        <v>40</v>
      </c>
      <c r="F35" s="791">
        <v>6</v>
      </c>
      <c r="G35" s="791">
        <v>33</v>
      </c>
      <c r="H35" s="46">
        <v>84</v>
      </c>
      <c r="I35" s="1086">
        <v>0</v>
      </c>
      <c r="J35" s="791">
        <v>1</v>
      </c>
      <c r="K35" s="791">
        <v>77</v>
      </c>
      <c r="L35" s="791">
        <v>4</v>
      </c>
      <c r="M35" s="791">
        <v>2</v>
      </c>
      <c r="N35" s="791">
        <v>19</v>
      </c>
      <c r="O35" s="791">
        <v>9</v>
      </c>
      <c r="P35" s="46" t="s">
        <v>974</v>
      </c>
      <c r="Q35" s="46">
        <f t="shared" si="2"/>
        <v>1</v>
      </c>
      <c r="R35" s="791">
        <v>0</v>
      </c>
      <c r="S35" s="791">
        <v>0</v>
      </c>
      <c r="T35" s="791">
        <v>1</v>
      </c>
      <c r="U35" s="1652" t="s">
        <v>24</v>
      </c>
      <c r="V35" s="1653"/>
    </row>
    <row r="36" spans="1:22" s="1084" customFormat="1" ht="14.45" customHeight="1">
      <c r="A36" s="1650" t="s">
        <v>280</v>
      </c>
      <c r="B36" s="1651"/>
      <c r="C36" s="46">
        <f t="shared" si="1"/>
        <v>126</v>
      </c>
      <c r="D36" s="46">
        <v>126</v>
      </c>
      <c r="E36" s="791">
        <v>19</v>
      </c>
      <c r="F36" s="791">
        <v>7</v>
      </c>
      <c r="G36" s="791">
        <v>19</v>
      </c>
      <c r="H36" s="46">
        <v>61</v>
      </c>
      <c r="I36" s="1086">
        <v>2</v>
      </c>
      <c r="J36" s="791">
        <v>1</v>
      </c>
      <c r="K36" s="791">
        <v>53</v>
      </c>
      <c r="L36" s="791">
        <v>4</v>
      </c>
      <c r="M36" s="791">
        <v>1</v>
      </c>
      <c r="N36" s="791">
        <v>17</v>
      </c>
      <c r="O36" s="791">
        <v>3</v>
      </c>
      <c r="P36" s="46" t="s">
        <v>974</v>
      </c>
      <c r="Q36" s="46">
        <f t="shared" si="2"/>
        <v>0</v>
      </c>
      <c r="R36" s="791">
        <v>0</v>
      </c>
      <c r="S36" s="791">
        <v>0</v>
      </c>
      <c r="T36" s="791">
        <v>0</v>
      </c>
      <c r="U36" s="1652" t="s">
        <v>25</v>
      </c>
      <c r="V36" s="1653"/>
    </row>
    <row r="37" spans="1:22" s="1084" customFormat="1" ht="14.45" customHeight="1">
      <c r="A37" s="1650" t="s">
        <v>282</v>
      </c>
      <c r="B37" s="1651"/>
      <c r="C37" s="46">
        <f t="shared" si="1"/>
        <v>409</v>
      </c>
      <c r="D37" s="46">
        <v>409</v>
      </c>
      <c r="E37" s="791">
        <v>116</v>
      </c>
      <c r="F37" s="791">
        <v>18</v>
      </c>
      <c r="G37" s="791">
        <v>26</v>
      </c>
      <c r="H37" s="46">
        <v>126</v>
      </c>
      <c r="I37" s="1086">
        <v>0</v>
      </c>
      <c r="J37" s="791">
        <v>6</v>
      </c>
      <c r="K37" s="791">
        <v>84</v>
      </c>
      <c r="L37" s="791">
        <v>24</v>
      </c>
      <c r="M37" s="791">
        <v>12</v>
      </c>
      <c r="N37" s="791">
        <v>25</v>
      </c>
      <c r="O37" s="791">
        <v>98</v>
      </c>
      <c r="P37" s="46" t="s">
        <v>974</v>
      </c>
      <c r="Q37" s="46">
        <f t="shared" si="2"/>
        <v>0</v>
      </c>
      <c r="R37" s="791">
        <v>0</v>
      </c>
      <c r="S37" s="791">
        <v>0</v>
      </c>
      <c r="T37" s="791">
        <v>0</v>
      </c>
      <c r="U37" s="1652" t="s">
        <v>26</v>
      </c>
      <c r="V37" s="1653"/>
    </row>
    <row r="38" spans="1:22" s="1084" customFormat="1" ht="14.45" customHeight="1" thickBot="1">
      <c r="A38" s="1654" t="s">
        <v>197</v>
      </c>
      <c r="B38" s="1655"/>
      <c r="C38" s="36">
        <f t="shared" si="1"/>
        <v>125</v>
      </c>
      <c r="D38" s="36">
        <f t="shared" si="3"/>
        <v>125</v>
      </c>
      <c r="E38" s="1008">
        <v>95</v>
      </c>
      <c r="F38" s="1008">
        <v>4</v>
      </c>
      <c r="G38" s="1008">
        <v>4</v>
      </c>
      <c r="H38" s="36">
        <f t="shared" si="4"/>
        <v>16</v>
      </c>
      <c r="I38" s="1347">
        <v>0</v>
      </c>
      <c r="J38" s="1008">
        <v>16</v>
      </c>
      <c r="K38" s="1008">
        <v>0</v>
      </c>
      <c r="L38" s="1008">
        <v>0</v>
      </c>
      <c r="M38" s="1008">
        <v>0</v>
      </c>
      <c r="N38" s="1008">
        <v>5</v>
      </c>
      <c r="O38" s="1008">
        <v>1</v>
      </c>
      <c r="P38" s="36" t="s">
        <v>974</v>
      </c>
      <c r="Q38" s="36">
        <f t="shared" si="2"/>
        <v>0</v>
      </c>
      <c r="R38" s="1008">
        <v>0</v>
      </c>
      <c r="S38" s="1008">
        <v>0</v>
      </c>
      <c r="T38" s="1180">
        <v>0</v>
      </c>
      <c r="U38" s="1656" t="s">
        <v>27</v>
      </c>
      <c r="V38" s="1657"/>
    </row>
    <row r="39" spans="1:22" s="170" customFormat="1" ht="11.1" customHeight="1">
      <c r="A39" s="80" t="s">
        <v>530</v>
      </c>
      <c r="B39" s="84"/>
      <c r="C39" s="84"/>
      <c r="D39" s="84"/>
      <c r="E39" s="1346"/>
      <c r="F39" s="84"/>
      <c r="G39" s="81"/>
      <c r="H39" s="81"/>
      <c r="I39" s="81"/>
      <c r="J39" s="81"/>
      <c r="K39" s="81"/>
      <c r="L39" s="81"/>
      <c r="M39" s="81"/>
      <c r="N39" s="84"/>
      <c r="O39" s="84"/>
      <c r="P39" s="81"/>
      <c r="Q39" s="81"/>
      <c r="R39" s="81"/>
      <c r="S39" s="84"/>
      <c r="T39" s="84"/>
      <c r="U39" s="84"/>
      <c r="V39" s="232" t="s">
        <v>1012</v>
      </c>
    </row>
    <row r="40" spans="1:22" s="170" customFormat="1" ht="11.1" customHeight="1">
      <c r="A40" s="80" t="s">
        <v>1439</v>
      </c>
      <c r="B40" s="84"/>
      <c r="C40" s="84"/>
      <c r="D40" s="84"/>
      <c r="E40" s="84"/>
      <c r="F40" s="84"/>
      <c r="G40" s="81"/>
      <c r="H40" s="81"/>
      <c r="I40" s="81"/>
      <c r="J40" s="81"/>
      <c r="K40" s="84"/>
      <c r="L40" s="84"/>
      <c r="M40" s="84"/>
      <c r="N40" s="84"/>
      <c r="O40" s="84"/>
      <c r="P40" s="81"/>
      <c r="Q40" s="81"/>
      <c r="R40" s="81"/>
      <c r="S40" s="84"/>
      <c r="T40" s="84"/>
      <c r="U40" s="84"/>
      <c r="V40" s="81" t="s">
        <v>551</v>
      </c>
    </row>
    <row r="41" spans="1:22" s="170" customFormat="1" ht="11.1" customHeight="1">
      <c r="A41" s="1348" t="s">
        <v>1599</v>
      </c>
      <c r="B41" s="84"/>
      <c r="C41" s="84"/>
      <c r="D41" s="84"/>
      <c r="E41" s="84"/>
      <c r="F41" s="84"/>
      <c r="G41" s="84"/>
      <c r="H41" s="84"/>
      <c r="I41" s="84"/>
      <c r="J41" s="84"/>
      <c r="K41" s="85"/>
      <c r="L41" s="85"/>
      <c r="M41" s="85"/>
      <c r="N41" s="85"/>
      <c r="O41" s="85"/>
      <c r="P41" s="85"/>
      <c r="Q41" s="85"/>
      <c r="R41" s="85"/>
      <c r="S41" s="84"/>
      <c r="T41" s="84"/>
      <c r="U41" s="84"/>
      <c r="V41" s="84"/>
    </row>
    <row r="42" spans="1:22" s="989" customFormat="1" ht="11.1" customHeight="1">
      <c r="A42" s="1348" t="s">
        <v>574</v>
      </c>
      <c r="B42" s="1301"/>
      <c r="C42" s="1301"/>
      <c r="D42" s="1301"/>
      <c r="E42" s="1301"/>
      <c r="F42" s="1301"/>
      <c r="G42" s="1301"/>
      <c r="H42" s="1301"/>
      <c r="I42" s="1301"/>
      <c r="J42" s="1301"/>
      <c r="K42" s="172"/>
      <c r="L42" s="172"/>
      <c r="M42" s="172"/>
      <c r="N42" s="172"/>
      <c r="O42" s="172"/>
      <c r="P42" s="172"/>
      <c r="Q42" s="172"/>
      <c r="R42" s="172"/>
    </row>
    <row r="43" spans="1:22" s="989" customFormat="1" ht="10.5">
      <c r="A43" s="1348" t="s">
        <v>879</v>
      </c>
      <c r="B43" s="1301"/>
      <c r="C43" s="1301"/>
      <c r="D43" s="1301"/>
      <c r="E43" s="1301"/>
      <c r="F43" s="1301"/>
      <c r="G43" s="1301"/>
      <c r="H43" s="1301"/>
      <c r="I43" s="1301"/>
      <c r="J43" s="1301"/>
      <c r="K43" s="172"/>
      <c r="L43" s="172"/>
      <c r="M43" s="172"/>
      <c r="N43" s="172"/>
      <c r="O43" s="172"/>
      <c r="P43" s="172"/>
      <c r="Q43" s="172"/>
    </row>
    <row r="44" spans="1:22" s="989" customFormat="1" ht="10.5">
      <c r="A44" s="1348" t="s">
        <v>955</v>
      </c>
      <c r="B44" s="1301"/>
      <c r="C44" s="1301"/>
      <c r="D44" s="1301"/>
      <c r="E44" s="1301"/>
      <c r="F44" s="1301"/>
      <c r="G44" s="1301"/>
      <c r="H44" s="1301"/>
      <c r="I44" s="1301"/>
      <c r="J44" s="1301"/>
      <c r="K44" s="172"/>
      <c r="L44" s="172"/>
      <c r="M44" s="172"/>
      <c r="N44" s="172"/>
      <c r="O44" s="172"/>
      <c r="P44" s="172"/>
      <c r="Q44" s="172"/>
    </row>
    <row r="45" spans="1:22" s="978" customFormat="1" ht="11.25" customHeight="1">
      <c r="A45" s="1348" t="s">
        <v>954</v>
      </c>
      <c r="B45" s="1298"/>
      <c r="C45" s="1298"/>
      <c r="D45" s="1298"/>
      <c r="E45" s="1298"/>
      <c r="F45" s="1298"/>
      <c r="G45" s="1298"/>
      <c r="H45" s="1298"/>
      <c r="I45" s="1298"/>
      <c r="J45" s="1298"/>
      <c r="K45" s="53"/>
      <c r="L45" s="53"/>
      <c r="M45" s="53"/>
      <c r="N45" s="53"/>
      <c r="O45" s="53"/>
      <c r="P45" s="53"/>
      <c r="Q45" s="53"/>
      <c r="R45" s="53"/>
    </row>
    <row r="46" spans="1:22" s="978" customFormat="1">
      <c r="A46" s="89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</row>
    <row r="47" spans="1:22" s="978" customFormat="1">
      <c r="A47" s="89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</row>
    <row r="48" spans="1:22" s="978" customFormat="1">
      <c r="A48" s="89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</row>
    <row r="49" spans="1:18" s="978" customFormat="1">
      <c r="A49" s="89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s="978" customFormat="1">
      <c r="A50" s="89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</row>
    <row r="51" spans="1:18" s="978" customFormat="1">
      <c r="A51" s="89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</row>
    <row r="52" spans="1:18" s="978" customFormat="1">
      <c r="A52" s="89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</row>
    <row r="53" spans="1:18" s="978" customFormat="1">
      <c r="A53" s="89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</row>
    <row r="54" spans="1:18" s="978" customFormat="1">
      <c r="A54" s="89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</row>
    <row r="55" spans="1:18" s="978" customFormat="1">
      <c r="A55" s="89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</row>
    <row r="56" spans="1:18" s="978" customFormat="1">
      <c r="A56" s="89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</row>
    <row r="57" spans="1:18" s="978" customFormat="1">
      <c r="A57" s="89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</row>
    <row r="58" spans="1:18" s="978" customFormat="1">
      <c r="A58" s="89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59" spans="1:18" s="978" customFormat="1">
      <c r="A59" s="89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</row>
    <row r="60" spans="1:18" s="978" customFormat="1">
      <c r="A60" s="89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</row>
    <row r="61" spans="1:18" s="978" customFormat="1">
      <c r="A61" s="89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</row>
    <row r="62" spans="1:18" s="978" customFormat="1">
      <c r="A62" s="89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</row>
    <row r="63" spans="1:18" s="978" customFormat="1">
      <c r="A63" s="89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</row>
    <row r="64" spans="1:18" s="978" customFormat="1">
      <c r="A64" s="89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</row>
    <row r="65" spans="1:18" s="978" customFormat="1">
      <c r="A65" s="89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</row>
    <row r="66" spans="1:18" s="978" customFormat="1">
      <c r="A66" s="89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</row>
    <row r="67" spans="1:18" s="978" customFormat="1">
      <c r="A67" s="89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</row>
    <row r="68" spans="1:18" s="978" customFormat="1">
      <c r="A68" s="89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</row>
    <row r="69" spans="1:18" s="978" customFormat="1">
      <c r="A69" s="89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</row>
    <row r="70" spans="1:18" s="978" customFormat="1">
      <c r="A70" s="89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</row>
    <row r="71" spans="1:18" s="978" customFormat="1">
      <c r="A71" s="89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</row>
    <row r="72" spans="1:18" s="978" customFormat="1">
      <c r="A72" s="89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</row>
    <row r="73" spans="1:18" s="978" customFormat="1">
      <c r="A73" s="89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</row>
    <row r="74" spans="1:18" s="978" customFormat="1">
      <c r="A74" s="89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</row>
    <row r="75" spans="1:18" s="978" customFormat="1">
      <c r="A75" s="89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</row>
    <row r="76" spans="1:18" s="978" customFormat="1" ht="11.25"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</row>
    <row r="77" spans="1:18" s="978" customFormat="1" ht="11.25"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</row>
    <row r="78" spans="1:18" s="978" customFormat="1">
      <c r="A78" s="89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</row>
    <row r="79" spans="1:18" s="978" customFormat="1">
      <c r="A79" s="89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</row>
    <row r="80" spans="1:18" s="978" customFormat="1">
      <c r="A80" s="89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</row>
    <row r="81" spans="1:18" s="978" customFormat="1">
      <c r="A81" s="89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 s="978" customFormat="1">
      <c r="A82" s="89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s="978" customFormat="1">
      <c r="A83" s="89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</row>
    <row r="84" spans="1:18" s="978" customFormat="1">
      <c r="A84" s="89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</row>
    <row r="85" spans="1:18" s="978" customFormat="1">
      <c r="A85" s="89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</row>
    <row r="86" spans="1:18" s="978" customFormat="1">
      <c r="A86" s="89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</row>
    <row r="87" spans="1:18" s="978" customFormat="1">
      <c r="A87" s="89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 s="978" customFormat="1">
      <c r="A88" s="89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 s="978" customFormat="1">
      <c r="A89" s="89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</row>
    <row r="90" spans="1:18" s="978" customFormat="1">
      <c r="A90" s="89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 s="978" customFormat="1">
      <c r="A91" s="89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 s="978" customFormat="1">
      <c r="A92" s="89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</row>
    <row r="93" spans="1:18" s="978" customFormat="1">
      <c r="A93" s="89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</row>
    <row r="94" spans="1:18" s="978" customFormat="1">
      <c r="A94" s="89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</row>
    <row r="95" spans="1:18" s="978" customFormat="1">
      <c r="A95" s="89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</row>
    <row r="96" spans="1:18" s="978" customFormat="1">
      <c r="A96" s="89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</row>
    <row r="97" spans="1:18" s="978" customFormat="1">
      <c r="A97" s="89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</row>
    <row r="98" spans="1:18" s="978" customFormat="1">
      <c r="A98" s="89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</row>
    <row r="99" spans="1:18" s="978" customFormat="1">
      <c r="A99" s="89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</row>
    <row r="100" spans="1:18" s="978" customFormat="1">
      <c r="A100" s="89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</row>
  </sheetData>
  <sheetProtection selectLockedCells="1"/>
  <mergeCells count="86">
    <mergeCell ref="P7:P9"/>
    <mergeCell ref="Q7:Q9"/>
    <mergeCell ref="R7:R9"/>
    <mergeCell ref="S7:S9"/>
    <mergeCell ref="A3:J3"/>
    <mergeCell ref="K3:V3"/>
    <mergeCell ref="D6:J6"/>
    <mergeCell ref="K6:P6"/>
    <mergeCell ref="H7:J7"/>
    <mergeCell ref="K7:M7"/>
    <mergeCell ref="A4:K4"/>
    <mergeCell ref="N4:T4"/>
    <mergeCell ref="A6:B9"/>
    <mergeCell ref="C6:C9"/>
    <mergeCell ref="Q6:T6"/>
    <mergeCell ref="H8:H9"/>
    <mergeCell ref="E7:E9"/>
    <mergeCell ref="F7:F9"/>
    <mergeCell ref="G7:G9"/>
    <mergeCell ref="M8:M9"/>
    <mergeCell ref="O7:O9"/>
    <mergeCell ref="I8:I9"/>
    <mergeCell ref="K8:K9"/>
    <mergeCell ref="L8:L9"/>
    <mergeCell ref="J8:J9"/>
    <mergeCell ref="U6:V9"/>
    <mergeCell ref="N7:N9"/>
    <mergeCell ref="A18:B18"/>
    <mergeCell ref="U18:V18"/>
    <mergeCell ref="A10:B10"/>
    <mergeCell ref="U10:V10"/>
    <mergeCell ref="A14:B14"/>
    <mergeCell ref="U14:V14"/>
    <mergeCell ref="A15:B15"/>
    <mergeCell ref="A16:B16"/>
    <mergeCell ref="U16:V16"/>
    <mergeCell ref="A17:B17"/>
    <mergeCell ref="U17:V17"/>
    <mergeCell ref="A11:B11"/>
    <mergeCell ref="T7:T9"/>
    <mergeCell ref="D7:D9"/>
    <mergeCell ref="U11:V11"/>
    <mergeCell ref="A12:B12"/>
    <mergeCell ref="A19:B19"/>
    <mergeCell ref="U19:V19"/>
    <mergeCell ref="U12:V12"/>
    <mergeCell ref="U13:V13"/>
    <mergeCell ref="A13:B13"/>
    <mergeCell ref="A20:B20"/>
    <mergeCell ref="U20:V20"/>
    <mergeCell ref="A21:B21"/>
    <mergeCell ref="U21:V21"/>
    <mergeCell ref="A22:B22"/>
    <mergeCell ref="U22:V22"/>
    <mergeCell ref="A23:B23"/>
    <mergeCell ref="U23:V23"/>
    <mergeCell ref="A24:B24"/>
    <mergeCell ref="U24:V24"/>
    <mergeCell ref="A25:B25"/>
    <mergeCell ref="U25:V25"/>
    <mergeCell ref="A26:B26"/>
    <mergeCell ref="U26:V26"/>
    <mergeCell ref="A27:B27"/>
    <mergeCell ref="U27:V27"/>
    <mergeCell ref="U33:V33"/>
    <mergeCell ref="A28:B28"/>
    <mergeCell ref="U28:V28"/>
    <mergeCell ref="A29:B29"/>
    <mergeCell ref="U29:V29"/>
    <mergeCell ref="A30:B30"/>
    <mergeCell ref="U30:V30"/>
    <mergeCell ref="A31:B31"/>
    <mergeCell ref="U31:V31"/>
    <mergeCell ref="A32:B32"/>
    <mergeCell ref="U32:V32"/>
    <mergeCell ref="A33:B33"/>
    <mergeCell ref="A37:B37"/>
    <mergeCell ref="U37:V37"/>
    <mergeCell ref="A38:B38"/>
    <mergeCell ref="U38:V38"/>
    <mergeCell ref="A34:B34"/>
    <mergeCell ref="U34:V34"/>
    <mergeCell ref="A35:B35"/>
    <mergeCell ref="U35:V35"/>
    <mergeCell ref="A36:B36"/>
    <mergeCell ref="U36:V36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4.625" style="588" customWidth="1"/>
    <col min="2" max="2" width="5" style="588" customWidth="1"/>
    <col min="3" max="8" width="12.125" style="90" customWidth="1"/>
    <col min="9" max="11" width="14.125" style="90" customWidth="1"/>
    <col min="12" max="12" width="14.75" style="90" customWidth="1"/>
    <col min="13" max="13" width="12.625" style="90" customWidth="1"/>
    <col min="14" max="14" width="5.625" style="90" customWidth="1"/>
    <col min="15" max="15" width="6" style="90" customWidth="1"/>
    <col min="16" max="16384" width="9" style="89"/>
  </cols>
  <sheetData>
    <row r="1" spans="1:15" s="396" customFormat="1" ht="14.1" customHeight="1">
      <c r="A1" s="173" t="s">
        <v>1508</v>
      </c>
      <c r="B1" s="173"/>
      <c r="C1" s="796"/>
      <c r="D1" s="796"/>
      <c r="E1" s="796"/>
      <c r="F1" s="796"/>
      <c r="G1" s="796"/>
      <c r="H1" s="392"/>
      <c r="I1" s="796"/>
      <c r="J1" s="796"/>
      <c r="K1" s="796"/>
      <c r="L1" s="796"/>
      <c r="M1" s="796"/>
      <c r="N1" s="173"/>
      <c r="O1" s="392" t="s">
        <v>1509</v>
      </c>
    </row>
    <row r="2" spans="1:15" ht="14.1" customHeight="1">
      <c r="A2" s="94"/>
      <c r="B2" s="94"/>
      <c r="C2" s="96"/>
      <c r="D2" s="96"/>
      <c r="E2" s="96"/>
      <c r="F2" s="96"/>
      <c r="G2" s="96"/>
      <c r="H2" s="986"/>
      <c r="I2" s="96"/>
      <c r="J2" s="96"/>
      <c r="K2" s="96"/>
      <c r="L2" s="96"/>
      <c r="M2" s="96"/>
      <c r="N2" s="94"/>
      <c r="O2" s="986"/>
    </row>
    <row r="3" spans="1:15" s="929" customFormat="1" ht="20.100000000000001" customHeight="1">
      <c r="A3" s="1681" t="s">
        <v>421</v>
      </c>
      <c r="B3" s="1681"/>
      <c r="C3" s="1681"/>
      <c r="D3" s="1681"/>
      <c r="E3" s="1681"/>
      <c r="F3" s="1681"/>
      <c r="G3" s="1681"/>
      <c r="H3" s="1681"/>
      <c r="I3" s="1681" t="s">
        <v>422</v>
      </c>
      <c r="J3" s="1681"/>
      <c r="K3" s="1681"/>
      <c r="L3" s="1681"/>
      <c r="M3" s="1681"/>
      <c r="N3" s="1681"/>
      <c r="O3" s="1681"/>
    </row>
    <row r="4" spans="1:15" s="936" customFormat="1" ht="24" customHeight="1">
      <c r="A4" s="1583"/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1583"/>
      <c r="N4" s="1583"/>
      <c r="O4" s="1583"/>
    </row>
    <row r="5" spans="1:15" s="67" customFormat="1" ht="18" customHeight="1" thickBot="1">
      <c r="A5" s="584" t="s">
        <v>286</v>
      </c>
      <c r="B5" s="584"/>
      <c r="H5" s="972"/>
      <c r="M5" s="972"/>
      <c r="N5" s="584"/>
      <c r="O5" s="972" t="s">
        <v>29</v>
      </c>
    </row>
    <row r="6" spans="1:15" s="978" customFormat="1" ht="12.75" customHeight="1">
      <c r="A6" s="1688" t="s">
        <v>423</v>
      </c>
      <c r="B6" s="1689"/>
      <c r="C6" s="1694" t="s">
        <v>424</v>
      </c>
      <c r="D6" s="1700" t="s">
        <v>1237</v>
      </c>
      <c r="E6" s="1685" t="s">
        <v>425</v>
      </c>
      <c r="F6" s="1685" t="s">
        <v>426</v>
      </c>
      <c r="G6" s="1682" t="s">
        <v>427</v>
      </c>
      <c r="H6" s="1682" t="s">
        <v>428</v>
      </c>
      <c r="I6" s="1697" t="s">
        <v>429</v>
      </c>
      <c r="J6" s="1703" t="s">
        <v>430</v>
      </c>
      <c r="K6" s="1685" t="s">
        <v>431</v>
      </c>
      <c r="L6" s="1685" t="s">
        <v>1238</v>
      </c>
      <c r="M6" s="1682" t="s">
        <v>165</v>
      </c>
      <c r="N6" s="1706" t="s">
        <v>351</v>
      </c>
      <c r="O6" s="1688"/>
    </row>
    <row r="7" spans="1:15" s="978" customFormat="1" ht="12.75" customHeight="1">
      <c r="A7" s="1690"/>
      <c r="B7" s="1691"/>
      <c r="C7" s="1695"/>
      <c r="D7" s="1701"/>
      <c r="E7" s="1686"/>
      <c r="F7" s="1686"/>
      <c r="G7" s="1683"/>
      <c r="H7" s="1683"/>
      <c r="I7" s="1698"/>
      <c r="J7" s="1704"/>
      <c r="K7" s="1686"/>
      <c r="L7" s="1686"/>
      <c r="M7" s="1683"/>
      <c r="N7" s="1707"/>
      <c r="O7" s="1690"/>
    </row>
    <row r="8" spans="1:15" s="978" customFormat="1" ht="12.75" customHeight="1">
      <c r="A8" s="1690"/>
      <c r="B8" s="1691"/>
      <c r="C8" s="1695"/>
      <c r="D8" s="1701"/>
      <c r="E8" s="1686"/>
      <c r="F8" s="1686"/>
      <c r="G8" s="1683"/>
      <c r="H8" s="1683"/>
      <c r="I8" s="1698"/>
      <c r="J8" s="1704"/>
      <c r="K8" s="1686"/>
      <c r="L8" s="1686"/>
      <c r="M8" s="1683"/>
      <c r="N8" s="1707"/>
      <c r="O8" s="1690"/>
    </row>
    <row r="9" spans="1:15" s="978" customFormat="1" ht="12.75" customHeight="1">
      <c r="A9" s="1692"/>
      <c r="B9" s="1693"/>
      <c r="C9" s="1696"/>
      <c r="D9" s="1702"/>
      <c r="E9" s="1687"/>
      <c r="F9" s="1687"/>
      <c r="G9" s="1684"/>
      <c r="H9" s="1684"/>
      <c r="I9" s="1699"/>
      <c r="J9" s="1705"/>
      <c r="K9" s="1687"/>
      <c r="L9" s="1687"/>
      <c r="M9" s="1684"/>
      <c r="N9" s="1708"/>
      <c r="O9" s="1692"/>
    </row>
    <row r="10" spans="1:15" s="978" customFormat="1" ht="18" customHeight="1">
      <c r="A10" s="1713" t="s">
        <v>865</v>
      </c>
      <c r="B10" s="1716"/>
      <c r="C10" s="48">
        <v>88134</v>
      </c>
      <c r="D10" s="48">
        <v>34438</v>
      </c>
      <c r="E10" s="48">
        <v>59910</v>
      </c>
      <c r="F10" s="48">
        <v>47811</v>
      </c>
      <c r="G10" s="48">
        <v>98226</v>
      </c>
      <c r="H10" s="48">
        <v>9739</v>
      </c>
      <c r="I10" s="48">
        <v>93440</v>
      </c>
      <c r="J10" s="48">
        <v>14510</v>
      </c>
      <c r="K10" s="48">
        <v>580431</v>
      </c>
      <c r="L10" s="48">
        <v>18721</v>
      </c>
      <c r="M10" s="48">
        <v>399362</v>
      </c>
      <c r="N10" s="1714" t="s">
        <v>865</v>
      </c>
      <c r="O10" s="1715"/>
    </row>
    <row r="11" spans="1:15" s="978" customFormat="1" ht="18" customHeight="1">
      <c r="A11" s="1713" t="s">
        <v>951</v>
      </c>
      <c r="B11" s="1716"/>
      <c r="C11" s="48">
        <v>89858</v>
      </c>
      <c r="D11" s="48">
        <v>22010</v>
      </c>
      <c r="E11" s="48">
        <v>36939</v>
      </c>
      <c r="F11" s="48">
        <v>41851</v>
      </c>
      <c r="G11" s="48">
        <v>84055</v>
      </c>
      <c r="H11" s="48">
        <v>3504</v>
      </c>
      <c r="I11" s="48">
        <v>80644</v>
      </c>
      <c r="J11" s="48">
        <v>14146</v>
      </c>
      <c r="K11" s="48">
        <v>463182</v>
      </c>
      <c r="L11" s="48">
        <v>19503</v>
      </c>
      <c r="M11" s="48">
        <v>193215</v>
      </c>
      <c r="N11" s="1712" t="s">
        <v>951</v>
      </c>
      <c r="O11" s="1713"/>
    </row>
    <row r="12" spans="1:15" s="978" customFormat="1" ht="18" customHeight="1">
      <c r="A12" s="1713" t="s">
        <v>952</v>
      </c>
      <c r="B12" s="1716"/>
      <c r="C12" s="48">
        <v>98325</v>
      </c>
      <c r="D12" s="48">
        <v>19988</v>
      </c>
      <c r="E12" s="48">
        <v>68416</v>
      </c>
      <c r="F12" s="48">
        <v>42874</v>
      </c>
      <c r="G12" s="48">
        <v>81884</v>
      </c>
      <c r="H12" s="48">
        <v>3322</v>
      </c>
      <c r="I12" s="48">
        <v>91699</v>
      </c>
      <c r="J12" s="48">
        <v>9027</v>
      </c>
      <c r="K12" s="48">
        <v>593645</v>
      </c>
      <c r="L12" s="48">
        <v>14983</v>
      </c>
      <c r="M12" s="48">
        <v>317131</v>
      </c>
      <c r="N12" s="1712" t="s">
        <v>952</v>
      </c>
      <c r="O12" s="1713"/>
    </row>
    <row r="13" spans="1:15" s="1125" customFormat="1" ht="18" customHeight="1">
      <c r="A13" s="1713" t="s">
        <v>1049</v>
      </c>
      <c r="B13" s="1716"/>
      <c r="C13" s="48">
        <v>96061</v>
      </c>
      <c r="D13" s="48">
        <v>22390</v>
      </c>
      <c r="E13" s="48">
        <v>54877</v>
      </c>
      <c r="F13" s="48">
        <v>42435</v>
      </c>
      <c r="G13" s="48">
        <v>87295</v>
      </c>
      <c r="H13" s="48">
        <v>4365</v>
      </c>
      <c r="I13" s="48">
        <v>93489</v>
      </c>
      <c r="J13" s="48">
        <v>9216</v>
      </c>
      <c r="K13" s="48">
        <v>707193</v>
      </c>
      <c r="L13" s="48">
        <v>10795</v>
      </c>
      <c r="M13" s="48">
        <v>335893</v>
      </c>
      <c r="N13" s="1712" t="s">
        <v>1049</v>
      </c>
      <c r="O13" s="1713"/>
    </row>
    <row r="14" spans="1:15" s="160" customFormat="1" ht="18" customHeight="1">
      <c r="A14" s="1710">
        <v>2017</v>
      </c>
      <c r="B14" s="1711"/>
      <c r="C14" s="27">
        <f>SUM(C16:C38)</f>
        <v>80515</v>
      </c>
      <c r="D14" s="27">
        <f>SUM(D16:D38)</f>
        <v>16973</v>
      </c>
      <c r="E14" s="27">
        <f>SUM(E16:E38)</f>
        <v>43265</v>
      </c>
      <c r="F14" s="27">
        <f>SUM(F16:F38)</f>
        <v>42677</v>
      </c>
      <c r="G14" s="27">
        <f t="shared" ref="G14:M14" si="0">SUM(G16:G38)</f>
        <v>85065</v>
      </c>
      <c r="H14" s="27">
        <f t="shared" si="0"/>
        <v>3861</v>
      </c>
      <c r="I14" s="27">
        <f t="shared" si="0"/>
        <v>90257</v>
      </c>
      <c r="J14" s="27">
        <f t="shared" si="0"/>
        <v>8135</v>
      </c>
      <c r="K14" s="27">
        <f t="shared" si="0"/>
        <v>761619</v>
      </c>
      <c r="L14" s="27">
        <f t="shared" si="0"/>
        <v>9440</v>
      </c>
      <c r="M14" s="27">
        <f t="shared" si="0"/>
        <v>280412</v>
      </c>
      <c r="N14" s="1709">
        <v>2017</v>
      </c>
      <c r="O14" s="1710"/>
    </row>
    <row r="15" spans="1:15" s="978" customFormat="1" ht="17.100000000000001" customHeight="1">
      <c r="A15" s="204"/>
      <c r="B15" s="17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6"/>
      <c r="N15" s="341"/>
      <c r="O15" s="204"/>
    </row>
    <row r="16" spans="1:15" s="41" customFormat="1" ht="18" customHeight="1">
      <c r="A16" s="1650" t="s">
        <v>240</v>
      </c>
      <c r="B16" s="1651"/>
      <c r="C16" s="1261">
        <v>13378</v>
      </c>
      <c r="D16" s="1261">
        <v>4830</v>
      </c>
      <c r="E16" s="1261">
        <v>8489</v>
      </c>
      <c r="F16" s="1261">
        <v>9633</v>
      </c>
      <c r="G16" s="1261">
        <v>18161</v>
      </c>
      <c r="H16" s="1261">
        <v>513</v>
      </c>
      <c r="I16" s="1261">
        <v>19690</v>
      </c>
      <c r="J16" s="1262">
        <v>1411</v>
      </c>
      <c r="K16" s="1261">
        <v>144117</v>
      </c>
      <c r="L16" s="1261">
        <v>1135</v>
      </c>
      <c r="M16" s="1261">
        <v>61457</v>
      </c>
      <c r="N16" s="37" t="s">
        <v>241</v>
      </c>
      <c r="O16" s="585"/>
    </row>
    <row r="17" spans="1:15" s="41" customFormat="1" ht="18" customHeight="1">
      <c r="A17" s="1650" t="s">
        <v>242</v>
      </c>
      <c r="B17" s="1651"/>
      <c r="C17" s="1261">
        <v>7894</v>
      </c>
      <c r="D17" s="1261">
        <v>805</v>
      </c>
      <c r="E17" s="1261">
        <v>5949</v>
      </c>
      <c r="F17" s="1261">
        <v>3976</v>
      </c>
      <c r="G17" s="1261">
        <v>7741</v>
      </c>
      <c r="H17" s="1261">
        <v>482</v>
      </c>
      <c r="I17" s="1261">
        <v>8305</v>
      </c>
      <c r="J17" s="1262">
        <v>664</v>
      </c>
      <c r="K17" s="1261">
        <v>70732</v>
      </c>
      <c r="L17" s="1261">
        <v>252</v>
      </c>
      <c r="M17" s="1261">
        <v>30877</v>
      </c>
      <c r="N17" s="37" t="s">
        <v>243</v>
      </c>
      <c r="O17" s="585"/>
    </row>
    <row r="18" spans="1:15" s="41" customFormat="1" ht="18" customHeight="1">
      <c r="A18" s="1650" t="s">
        <v>244</v>
      </c>
      <c r="B18" s="1651"/>
      <c r="C18" s="1261">
        <v>5291</v>
      </c>
      <c r="D18" s="1261">
        <v>1088</v>
      </c>
      <c r="E18" s="1261">
        <v>3873</v>
      </c>
      <c r="F18" s="1261">
        <v>2373</v>
      </c>
      <c r="G18" s="1261">
        <v>4466</v>
      </c>
      <c r="H18" s="1261">
        <v>193</v>
      </c>
      <c r="I18" s="1261">
        <v>6421</v>
      </c>
      <c r="J18" s="1262">
        <v>479</v>
      </c>
      <c r="K18" s="1261">
        <v>43481</v>
      </c>
      <c r="L18" s="1261">
        <v>362</v>
      </c>
      <c r="M18" s="1261">
        <v>16029</v>
      </c>
      <c r="N18" s="37" t="s">
        <v>245</v>
      </c>
      <c r="O18" s="585"/>
    </row>
    <row r="19" spans="1:15" s="41" customFormat="1" ht="18" customHeight="1">
      <c r="A19" s="1650" t="s">
        <v>246</v>
      </c>
      <c r="B19" s="1651"/>
      <c r="C19" s="1261">
        <v>2138</v>
      </c>
      <c r="D19" s="1261">
        <v>1954</v>
      </c>
      <c r="E19" s="1261">
        <v>913</v>
      </c>
      <c r="F19" s="1261">
        <v>2689</v>
      </c>
      <c r="G19" s="1261">
        <v>5301</v>
      </c>
      <c r="H19" s="1261">
        <v>207</v>
      </c>
      <c r="I19" s="1261">
        <v>6143</v>
      </c>
      <c r="J19" s="1262">
        <v>537</v>
      </c>
      <c r="K19" s="1261">
        <v>48608</v>
      </c>
      <c r="L19" s="1261">
        <v>1365</v>
      </c>
      <c r="M19" s="1261">
        <v>20457</v>
      </c>
      <c r="N19" s="37" t="s">
        <v>247</v>
      </c>
      <c r="O19" s="585"/>
    </row>
    <row r="20" spans="1:15" s="41" customFormat="1" ht="18" customHeight="1">
      <c r="A20" s="1650" t="s">
        <v>248</v>
      </c>
      <c r="B20" s="1651"/>
      <c r="C20" s="1261">
        <v>18865</v>
      </c>
      <c r="D20" s="1261">
        <v>1479</v>
      </c>
      <c r="E20" s="1261">
        <v>3367</v>
      </c>
      <c r="F20" s="1261">
        <v>8084</v>
      </c>
      <c r="G20" s="1261">
        <v>16593</v>
      </c>
      <c r="H20" s="1261">
        <v>615</v>
      </c>
      <c r="I20" s="1261">
        <v>13757</v>
      </c>
      <c r="J20" s="1263">
        <v>1566</v>
      </c>
      <c r="K20" s="1261">
        <v>81065</v>
      </c>
      <c r="L20" s="1261">
        <v>485</v>
      </c>
      <c r="M20" s="1261">
        <v>46457</v>
      </c>
      <c r="N20" s="37" t="s">
        <v>249</v>
      </c>
      <c r="O20" s="585"/>
    </row>
    <row r="21" spans="1:15" s="41" customFormat="1" ht="18" customHeight="1">
      <c r="A21" s="1650" t="s">
        <v>250</v>
      </c>
      <c r="B21" s="1651"/>
      <c r="C21" s="1261">
        <v>2827</v>
      </c>
      <c r="D21" s="1261">
        <v>995</v>
      </c>
      <c r="E21" s="1261">
        <v>2198</v>
      </c>
      <c r="F21" s="1261">
        <v>1439</v>
      </c>
      <c r="G21" s="1261">
        <v>3120</v>
      </c>
      <c r="H21" s="1261">
        <v>134</v>
      </c>
      <c r="I21" s="1261">
        <v>3182</v>
      </c>
      <c r="J21" s="1264">
        <v>541</v>
      </c>
      <c r="K21" s="1261">
        <v>31188</v>
      </c>
      <c r="L21" s="1261">
        <v>332</v>
      </c>
      <c r="M21" s="1261">
        <v>11753</v>
      </c>
      <c r="N21" s="37" t="s">
        <v>251</v>
      </c>
      <c r="O21" s="585"/>
    </row>
    <row r="22" spans="1:15" s="41" customFormat="1" ht="18" customHeight="1">
      <c r="A22" s="1650" t="s">
        <v>252</v>
      </c>
      <c r="B22" s="1651"/>
      <c r="C22" s="1261">
        <v>2607</v>
      </c>
      <c r="D22" s="1261">
        <v>595</v>
      </c>
      <c r="E22" s="1261">
        <v>1989</v>
      </c>
      <c r="F22" s="1261">
        <v>1247</v>
      </c>
      <c r="G22" s="1261">
        <v>2430</v>
      </c>
      <c r="H22" s="1261">
        <v>81</v>
      </c>
      <c r="I22" s="1261">
        <v>2924</v>
      </c>
      <c r="J22" s="1262">
        <v>300</v>
      </c>
      <c r="K22" s="1261">
        <v>31131</v>
      </c>
      <c r="L22" s="1261">
        <v>276</v>
      </c>
      <c r="M22" s="1261">
        <v>2112</v>
      </c>
      <c r="N22" s="37" t="s">
        <v>253</v>
      </c>
      <c r="O22" s="585"/>
    </row>
    <row r="23" spans="1:15" s="41" customFormat="1" ht="18" customHeight="1">
      <c r="A23" s="1650" t="s">
        <v>254</v>
      </c>
      <c r="B23" s="1651"/>
      <c r="C23" s="1261">
        <v>2321</v>
      </c>
      <c r="D23" s="1261">
        <v>310</v>
      </c>
      <c r="E23" s="1261">
        <v>1754</v>
      </c>
      <c r="F23" s="1261">
        <v>1322</v>
      </c>
      <c r="G23" s="1261">
        <v>2509</v>
      </c>
      <c r="H23" s="1261">
        <v>153</v>
      </c>
      <c r="I23" s="1261">
        <v>2803</v>
      </c>
      <c r="J23" s="1262">
        <v>210</v>
      </c>
      <c r="K23" s="1261">
        <v>35322</v>
      </c>
      <c r="L23" s="1261">
        <v>575</v>
      </c>
      <c r="M23" s="1261">
        <v>10373</v>
      </c>
      <c r="N23" s="37" t="s">
        <v>255</v>
      </c>
      <c r="O23" s="585"/>
    </row>
    <row r="24" spans="1:15" s="41" customFormat="1" ht="18" customHeight="1">
      <c r="A24" s="1650" t="s">
        <v>256</v>
      </c>
      <c r="B24" s="1651"/>
      <c r="C24" s="1261">
        <v>664</v>
      </c>
      <c r="D24" s="1261">
        <v>711</v>
      </c>
      <c r="E24" s="1261">
        <v>200</v>
      </c>
      <c r="F24" s="1261">
        <v>896</v>
      </c>
      <c r="G24" s="1261">
        <v>2155</v>
      </c>
      <c r="H24" s="1261">
        <v>161</v>
      </c>
      <c r="I24" s="1261">
        <v>2018</v>
      </c>
      <c r="J24" s="1265">
        <v>229</v>
      </c>
      <c r="K24" s="1261">
        <v>31153</v>
      </c>
      <c r="L24" s="1261">
        <v>100</v>
      </c>
      <c r="M24" s="1261">
        <v>9621</v>
      </c>
      <c r="N24" s="37" t="s">
        <v>257</v>
      </c>
      <c r="O24" s="585"/>
    </row>
    <row r="25" spans="1:15" s="41" customFormat="1" ht="18" customHeight="1">
      <c r="A25" s="1650" t="s">
        <v>258</v>
      </c>
      <c r="B25" s="1651"/>
      <c r="C25" s="1261">
        <v>12590</v>
      </c>
      <c r="D25" s="1261">
        <v>572</v>
      </c>
      <c r="E25" s="1261">
        <v>7884</v>
      </c>
      <c r="F25" s="1261">
        <v>4920</v>
      </c>
      <c r="G25" s="1261">
        <v>9626</v>
      </c>
      <c r="H25" s="1261">
        <v>221</v>
      </c>
      <c r="I25" s="1261">
        <v>10557</v>
      </c>
      <c r="J25" s="1262">
        <v>957</v>
      </c>
      <c r="K25" s="1261">
        <v>61868</v>
      </c>
      <c r="L25" s="1261">
        <v>734</v>
      </c>
      <c r="M25" s="1261">
        <v>29470</v>
      </c>
      <c r="N25" s="37" t="s">
        <v>259</v>
      </c>
      <c r="O25" s="585"/>
    </row>
    <row r="26" spans="1:15" s="41" customFormat="1" ht="18" customHeight="1">
      <c r="A26" s="1650" t="s">
        <v>260</v>
      </c>
      <c r="B26" s="1651"/>
      <c r="C26" s="1261">
        <v>205</v>
      </c>
      <c r="D26" s="1261">
        <v>44</v>
      </c>
      <c r="E26" s="1261">
        <v>35</v>
      </c>
      <c r="F26" s="1261">
        <v>148</v>
      </c>
      <c r="G26" s="1261">
        <v>371</v>
      </c>
      <c r="H26" s="1261">
        <v>17</v>
      </c>
      <c r="I26" s="1261">
        <v>560</v>
      </c>
      <c r="J26" s="1262">
        <v>81</v>
      </c>
      <c r="K26" s="1261">
        <v>10528</v>
      </c>
      <c r="L26" s="1261">
        <v>29</v>
      </c>
      <c r="M26" s="1261">
        <v>1785</v>
      </c>
      <c r="N26" s="37" t="s">
        <v>261</v>
      </c>
      <c r="O26" s="585"/>
    </row>
    <row r="27" spans="1:15" s="41" customFormat="1" ht="18" customHeight="1">
      <c r="A27" s="1650" t="s">
        <v>262</v>
      </c>
      <c r="B27" s="1651"/>
      <c r="C27" s="1261">
        <v>521</v>
      </c>
      <c r="D27" s="1261">
        <v>170</v>
      </c>
      <c r="E27" s="1261">
        <v>378</v>
      </c>
      <c r="F27" s="1261">
        <v>236</v>
      </c>
      <c r="G27" s="1261">
        <v>594</v>
      </c>
      <c r="H27" s="1261">
        <v>37</v>
      </c>
      <c r="I27" s="1261">
        <v>916</v>
      </c>
      <c r="J27" s="1262">
        <v>79</v>
      </c>
      <c r="K27" s="1261">
        <v>20592</v>
      </c>
      <c r="L27" s="1261">
        <v>559</v>
      </c>
      <c r="M27" s="1261">
        <v>2773</v>
      </c>
      <c r="N27" s="37" t="s">
        <v>263</v>
      </c>
      <c r="O27" s="585"/>
    </row>
    <row r="28" spans="1:15" s="41" customFormat="1" ht="18" customHeight="1">
      <c r="A28" s="1650" t="s">
        <v>264</v>
      </c>
      <c r="B28" s="1651"/>
      <c r="C28" s="1261">
        <v>530</v>
      </c>
      <c r="D28" s="1261">
        <v>162</v>
      </c>
      <c r="E28" s="1261">
        <v>430</v>
      </c>
      <c r="F28" s="1261">
        <v>214</v>
      </c>
      <c r="G28" s="1261">
        <v>459</v>
      </c>
      <c r="H28" s="1261">
        <v>44</v>
      </c>
      <c r="I28" s="1261">
        <v>696</v>
      </c>
      <c r="J28" s="1262">
        <v>45</v>
      </c>
      <c r="K28" s="1261">
        <v>10747</v>
      </c>
      <c r="L28" s="1261">
        <v>391</v>
      </c>
      <c r="M28" s="1261">
        <v>921</v>
      </c>
      <c r="N28" s="37" t="s">
        <v>265</v>
      </c>
      <c r="O28" s="585"/>
    </row>
    <row r="29" spans="1:15" s="41" customFormat="1" ht="18" customHeight="1">
      <c r="A29" s="1650" t="s">
        <v>266</v>
      </c>
      <c r="B29" s="1651"/>
      <c r="C29" s="1261">
        <v>92</v>
      </c>
      <c r="D29" s="1261">
        <v>19</v>
      </c>
      <c r="E29" s="1261">
        <v>20</v>
      </c>
      <c r="F29" s="1261">
        <v>149</v>
      </c>
      <c r="G29" s="1261">
        <v>341</v>
      </c>
      <c r="H29" s="1261">
        <v>10</v>
      </c>
      <c r="I29" s="1261">
        <v>470</v>
      </c>
      <c r="J29" s="1262">
        <v>32</v>
      </c>
      <c r="K29" s="1261">
        <v>8023</v>
      </c>
      <c r="L29" s="1261">
        <v>70</v>
      </c>
      <c r="M29" s="1261">
        <v>1663</v>
      </c>
      <c r="N29" s="37" t="s">
        <v>267</v>
      </c>
      <c r="O29" s="585"/>
    </row>
    <row r="30" spans="1:15" s="41" customFormat="1" ht="18" customHeight="1">
      <c r="A30" s="1650" t="s">
        <v>268</v>
      </c>
      <c r="B30" s="1651"/>
      <c r="C30" s="1261">
        <v>1142</v>
      </c>
      <c r="D30" s="1261">
        <v>155</v>
      </c>
      <c r="E30" s="1261">
        <v>206</v>
      </c>
      <c r="F30" s="1261">
        <v>391</v>
      </c>
      <c r="G30" s="1261">
        <v>758</v>
      </c>
      <c r="H30" s="1261">
        <v>26</v>
      </c>
      <c r="I30" s="1261">
        <v>1168</v>
      </c>
      <c r="J30" s="1262">
        <v>202</v>
      </c>
      <c r="K30" s="1261">
        <v>14474</v>
      </c>
      <c r="L30" s="1261">
        <v>492</v>
      </c>
      <c r="M30" s="1261">
        <v>3684</v>
      </c>
      <c r="N30" s="37" t="s">
        <v>269</v>
      </c>
      <c r="O30" s="585"/>
    </row>
    <row r="31" spans="1:15" s="41" customFormat="1" ht="18" customHeight="1">
      <c r="A31" s="1650" t="s">
        <v>270</v>
      </c>
      <c r="B31" s="1651"/>
      <c r="C31" s="1261">
        <v>706</v>
      </c>
      <c r="D31" s="1261">
        <v>126</v>
      </c>
      <c r="E31" s="1261">
        <v>52</v>
      </c>
      <c r="F31" s="1261">
        <v>334</v>
      </c>
      <c r="G31" s="1261">
        <v>660</v>
      </c>
      <c r="H31" s="1261">
        <v>76</v>
      </c>
      <c r="I31" s="1261">
        <v>451</v>
      </c>
      <c r="J31" s="1262">
        <v>67</v>
      </c>
      <c r="K31" s="1261">
        <v>17666</v>
      </c>
      <c r="L31" s="1261">
        <v>151</v>
      </c>
      <c r="M31" s="1261">
        <v>2585</v>
      </c>
      <c r="N31" s="37" t="s">
        <v>271</v>
      </c>
      <c r="O31" s="585"/>
    </row>
    <row r="32" spans="1:15" s="41" customFormat="1" ht="18" customHeight="1">
      <c r="A32" s="1650" t="s">
        <v>272</v>
      </c>
      <c r="B32" s="1651"/>
      <c r="C32" s="1261">
        <v>847</v>
      </c>
      <c r="D32" s="1261">
        <v>377</v>
      </c>
      <c r="E32" s="1261">
        <v>646</v>
      </c>
      <c r="F32" s="1261">
        <v>352</v>
      </c>
      <c r="G32" s="1261">
        <v>810</v>
      </c>
      <c r="H32" s="1261">
        <v>43</v>
      </c>
      <c r="I32" s="1261">
        <v>1510</v>
      </c>
      <c r="J32" s="1262">
        <v>46</v>
      </c>
      <c r="K32" s="1261">
        <v>13713</v>
      </c>
      <c r="L32" s="1261">
        <v>189</v>
      </c>
      <c r="M32" s="1261">
        <v>3196</v>
      </c>
      <c r="N32" s="37" t="s">
        <v>273</v>
      </c>
      <c r="O32" s="585"/>
    </row>
    <row r="33" spans="1:15" s="41" customFormat="1" ht="18" customHeight="1">
      <c r="A33" s="1650" t="s">
        <v>274</v>
      </c>
      <c r="B33" s="1651"/>
      <c r="C33" s="1261">
        <v>664</v>
      </c>
      <c r="D33" s="1261">
        <v>223</v>
      </c>
      <c r="E33" s="1261">
        <v>54</v>
      </c>
      <c r="F33" s="1261">
        <v>489</v>
      </c>
      <c r="G33" s="1261">
        <v>1042</v>
      </c>
      <c r="H33" s="1261">
        <v>86</v>
      </c>
      <c r="I33" s="1261">
        <v>1318</v>
      </c>
      <c r="J33" s="1262">
        <v>74</v>
      </c>
      <c r="K33" s="1261">
        <v>11213</v>
      </c>
      <c r="L33" s="1261">
        <v>634</v>
      </c>
      <c r="M33" s="1261">
        <v>3239</v>
      </c>
      <c r="N33" s="37" t="s">
        <v>275</v>
      </c>
      <c r="O33" s="585"/>
    </row>
    <row r="34" spans="1:15" s="41" customFormat="1" ht="18" customHeight="1">
      <c r="A34" s="1650" t="s">
        <v>276</v>
      </c>
      <c r="B34" s="1651"/>
      <c r="C34" s="1261">
        <v>5338</v>
      </c>
      <c r="D34" s="1261">
        <v>1550</v>
      </c>
      <c r="E34" s="1261">
        <v>3861</v>
      </c>
      <c r="F34" s="1261">
        <v>2544</v>
      </c>
      <c r="G34" s="1261">
        <v>5307</v>
      </c>
      <c r="H34" s="1261">
        <v>607</v>
      </c>
      <c r="I34" s="1261">
        <v>4578</v>
      </c>
      <c r="J34" s="1262">
        <v>320</v>
      </c>
      <c r="K34" s="1261">
        <v>28791</v>
      </c>
      <c r="L34" s="1261">
        <v>248</v>
      </c>
      <c r="M34" s="1261">
        <v>13359</v>
      </c>
      <c r="N34" s="37" t="s">
        <v>277</v>
      </c>
      <c r="O34" s="585"/>
    </row>
    <row r="35" spans="1:15" s="41" customFormat="1" ht="18" customHeight="1">
      <c r="A35" s="1650" t="s">
        <v>278</v>
      </c>
      <c r="B35" s="1717"/>
      <c r="C35" s="1261">
        <v>99</v>
      </c>
      <c r="D35" s="1261">
        <v>167</v>
      </c>
      <c r="E35" s="1261">
        <v>443</v>
      </c>
      <c r="F35" s="1261">
        <v>208</v>
      </c>
      <c r="G35" s="1261">
        <v>554</v>
      </c>
      <c r="H35" s="1261">
        <v>60</v>
      </c>
      <c r="I35" s="1261">
        <v>569</v>
      </c>
      <c r="J35" s="1262">
        <v>92</v>
      </c>
      <c r="K35" s="1261">
        <v>8918</v>
      </c>
      <c r="L35" s="1261">
        <v>181</v>
      </c>
      <c r="M35" s="1261">
        <v>2120</v>
      </c>
      <c r="N35" s="37" t="s">
        <v>279</v>
      </c>
      <c r="O35" s="585"/>
    </row>
    <row r="36" spans="1:15" s="41" customFormat="1" ht="18" customHeight="1">
      <c r="A36" s="1650" t="s">
        <v>280</v>
      </c>
      <c r="B36" s="1651"/>
      <c r="C36" s="1261">
        <v>551</v>
      </c>
      <c r="D36" s="1261">
        <v>220</v>
      </c>
      <c r="E36" s="1261">
        <v>373</v>
      </c>
      <c r="F36" s="1261">
        <v>320</v>
      </c>
      <c r="G36" s="1261">
        <v>689</v>
      </c>
      <c r="H36" s="1261">
        <v>29</v>
      </c>
      <c r="I36" s="1261">
        <v>866</v>
      </c>
      <c r="J36" s="1262">
        <v>82</v>
      </c>
      <c r="K36" s="1261">
        <v>13098</v>
      </c>
      <c r="L36" s="1261">
        <v>321</v>
      </c>
      <c r="M36" s="1261">
        <v>2866</v>
      </c>
      <c r="N36" s="37" t="s">
        <v>281</v>
      </c>
      <c r="O36" s="585"/>
    </row>
    <row r="37" spans="1:15" s="41" customFormat="1" ht="18" customHeight="1">
      <c r="A37" s="1650" t="s">
        <v>282</v>
      </c>
      <c r="B37" s="1651"/>
      <c r="C37" s="1261">
        <v>1169</v>
      </c>
      <c r="D37" s="1261">
        <v>368</v>
      </c>
      <c r="E37" s="1261">
        <v>132</v>
      </c>
      <c r="F37" s="1261">
        <v>607</v>
      </c>
      <c r="G37" s="1261">
        <v>1137</v>
      </c>
      <c r="H37" s="1261">
        <v>62</v>
      </c>
      <c r="I37" s="1261">
        <v>1130</v>
      </c>
      <c r="J37" s="1262">
        <v>108</v>
      </c>
      <c r="K37" s="1261">
        <v>21541</v>
      </c>
      <c r="L37" s="1261">
        <v>558</v>
      </c>
      <c r="M37" s="1261">
        <v>3221</v>
      </c>
      <c r="N37" s="37" t="s">
        <v>283</v>
      </c>
      <c r="O37" s="585"/>
    </row>
    <row r="38" spans="1:15" s="41" customFormat="1" ht="18" customHeight="1" thickBot="1">
      <c r="A38" s="1650" t="s">
        <v>197</v>
      </c>
      <c r="B38" s="1651"/>
      <c r="C38" s="1261">
        <v>76</v>
      </c>
      <c r="D38" s="1261">
        <v>53</v>
      </c>
      <c r="E38" s="1261">
        <v>19</v>
      </c>
      <c r="F38" s="1261">
        <v>106</v>
      </c>
      <c r="G38" s="1261">
        <v>241</v>
      </c>
      <c r="H38" s="1261">
        <v>4</v>
      </c>
      <c r="I38" s="1261">
        <v>225</v>
      </c>
      <c r="J38" s="1262">
        <v>13</v>
      </c>
      <c r="K38" s="1261">
        <v>3650</v>
      </c>
      <c r="L38" s="1261">
        <v>1</v>
      </c>
      <c r="M38" s="1261">
        <v>394</v>
      </c>
      <c r="N38" s="37" t="s">
        <v>285</v>
      </c>
      <c r="O38" s="585"/>
    </row>
    <row r="39" spans="1:15" s="229" customFormat="1" ht="11.1" customHeight="1">
      <c r="A39" s="571" t="s">
        <v>373</v>
      </c>
      <c r="B39" s="571"/>
      <c r="C39" s="580"/>
      <c r="D39" s="580"/>
      <c r="E39" s="580"/>
      <c r="F39" s="580"/>
      <c r="G39" s="580"/>
      <c r="H39" s="109"/>
      <c r="I39" s="580"/>
      <c r="J39" s="580"/>
      <c r="K39" s="580"/>
      <c r="L39" s="580"/>
      <c r="M39" s="357"/>
      <c r="N39" s="571"/>
      <c r="O39" s="78" t="s">
        <v>1011</v>
      </c>
    </row>
    <row r="40" spans="1:15" s="170" customFormat="1" ht="11.1" customHeight="1">
      <c r="A40" s="581" t="s">
        <v>432</v>
      </c>
      <c r="B40" s="586"/>
      <c r="C40" s="574"/>
      <c r="D40" s="574"/>
      <c r="E40" s="574"/>
      <c r="F40" s="574"/>
      <c r="G40" s="574"/>
      <c r="H40" s="574"/>
      <c r="I40" s="574"/>
      <c r="J40" s="574"/>
      <c r="K40" s="574"/>
      <c r="L40" s="574"/>
      <c r="M40" s="574"/>
      <c r="N40" s="581"/>
      <c r="O40" s="575"/>
    </row>
    <row r="41" spans="1:15" s="978" customFormat="1" ht="11.25">
      <c r="A41" s="587"/>
      <c r="B41" s="587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</row>
    <row r="42" spans="1:15" s="978" customFormat="1" ht="11.25">
      <c r="A42" s="587"/>
      <c r="B42" s="587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</row>
    <row r="43" spans="1:15" s="978" customFormat="1" ht="11.25">
      <c r="A43" s="587"/>
      <c r="B43" s="587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</row>
    <row r="44" spans="1:15" s="978" customFormat="1" ht="11.25">
      <c r="A44" s="587"/>
      <c r="B44" s="587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</row>
    <row r="45" spans="1:15" s="978" customFormat="1" ht="11.25">
      <c r="A45" s="587"/>
      <c r="B45" s="587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</row>
    <row r="46" spans="1:15" s="978" customFormat="1" ht="11.25">
      <c r="A46" s="587"/>
      <c r="B46" s="587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</row>
    <row r="47" spans="1:15" s="978" customFormat="1" ht="11.25">
      <c r="A47" s="587"/>
      <c r="B47" s="587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</row>
    <row r="48" spans="1:15" s="978" customFormat="1" ht="11.25">
      <c r="A48" s="587"/>
      <c r="B48" s="587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</row>
    <row r="49" spans="1:15" s="978" customFormat="1" ht="11.25">
      <c r="A49" s="587"/>
      <c r="B49" s="587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</row>
    <row r="50" spans="1:15" s="978" customFormat="1" ht="11.25">
      <c r="A50" s="587"/>
      <c r="B50" s="587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</row>
    <row r="51" spans="1:15" s="978" customFormat="1" ht="11.25">
      <c r="A51" s="587"/>
      <c r="B51" s="587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</row>
    <row r="52" spans="1:15" s="978" customFormat="1" ht="11.25">
      <c r="A52" s="587"/>
      <c r="B52" s="587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</row>
    <row r="53" spans="1:15" s="978" customFormat="1" ht="11.25">
      <c r="A53" s="587"/>
      <c r="B53" s="587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</row>
    <row r="54" spans="1:15" s="978" customFormat="1" ht="11.25">
      <c r="A54" s="587"/>
      <c r="B54" s="587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</row>
    <row r="55" spans="1:15" s="978" customFormat="1" ht="11.25">
      <c r="A55" s="587"/>
      <c r="B55" s="587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</row>
    <row r="56" spans="1:15" s="978" customFormat="1" ht="11.25">
      <c r="A56" s="587"/>
      <c r="B56" s="587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</row>
    <row r="57" spans="1:15" s="978" customFormat="1" ht="11.25">
      <c r="A57" s="587"/>
      <c r="B57" s="587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</row>
    <row r="58" spans="1:15" s="978" customFormat="1" ht="11.25">
      <c r="A58" s="587"/>
      <c r="B58" s="587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</row>
    <row r="59" spans="1:15" s="978" customFormat="1" ht="11.25">
      <c r="A59" s="587"/>
      <c r="B59" s="587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</row>
    <row r="60" spans="1:15" s="978" customFormat="1" ht="11.25">
      <c r="A60" s="587"/>
      <c r="B60" s="587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</row>
    <row r="61" spans="1:15" s="978" customFormat="1" ht="11.25">
      <c r="A61" s="587"/>
      <c r="B61" s="587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</row>
    <row r="62" spans="1:15" s="978" customFormat="1" ht="11.25">
      <c r="A62" s="587"/>
      <c r="B62" s="587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</row>
    <row r="63" spans="1:15" s="978" customFormat="1" ht="11.25">
      <c r="A63" s="587"/>
      <c r="B63" s="587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</row>
    <row r="64" spans="1:15" s="978" customFormat="1" ht="11.25">
      <c r="A64" s="587"/>
      <c r="B64" s="587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</row>
    <row r="65" spans="1:15" s="978" customFormat="1" ht="11.25">
      <c r="A65" s="587"/>
      <c r="B65" s="587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</row>
    <row r="66" spans="1:15" s="978" customFormat="1" ht="11.25">
      <c r="A66" s="587"/>
      <c r="B66" s="587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s="978" customFormat="1" ht="11.25">
      <c r="A67" s="587"/>
      <c r="B67" s="587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s="978" customFormat="1" ht="11.25">
      <c r="A68" s="587"/>
      <c r="B68" s="587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s="978" customFormat="1" ht="11.25">
      <c r="A69" s="587"/>
      <c r="B69" s="587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s="978" customFormat="1" ht="11.25">
      <c r="A70" s="587"/>
      <c r="B70" s="587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s="978" customFormat="1" ht="11.25">
      <c r="A71" s="587"/>
      <c r="B71" s="587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s="978" customFormat="1" ht="11.25">
      <c r="A72" s="587"/>
      <c r="B72" s="587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s="978" customFormat="1" ht="11.25">
      <c r="A73" s="587"/>
      <c r="B73" s="587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s="978" customFormat="1" ht="11.25">
      <c r="A74" s="587"/>
      <c r="B74" s="587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s="978" customFormat="1" ht="11.25">
      <c r="A75" s="587"/>
      <c r="B75" s="587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s="978" customFormat="1" ht="11.25">
      <c r="A76" s="587"/>
      <c r="B76" s="587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s="978" customFormat="1" ht="11.25">
      <c r="A77" s="587"/>
      <c r="B77" s="587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s="978" customFormat="1" ht="11.25">
      <c r="A78" s="587"/>
      <c r="B78" s="587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s="978" customFormat="1" ht="11.25">
      <c r="A79" s="587"/>
      <c r="B79" s="587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s="978" customFormat="1" ht="11.25">
      <c r="A80" s="587"/>
      <c r="B80" s="587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5" s="978" customFormat="1" ht="11.25">
      <c r="A81" s="587"/>
      <c r="B81" s="587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5" s="978" customFormat="1" ht="11.25">
      <c r="A82" s="587"/>
      <c r="B82" s="587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5" s="978" customFormat="1" ht="11.25">
      <c r="A83" s="587"/>
      <c r="B83" s="587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5" s="978" customFormat="1" ht="11.25">
      <c r="A84" s="587"/>
      <c r="B84" s="587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5" s="978" customFormat="1" ht="11.25">
      <c r="A85" s="587"/>
      <c r="B85" s="587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5" s="978" customFormat="1" ht="11.25">
      <c r="A86" s="587"/>
      <c r="B86" s="587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5" s="978" customFormat="1" ht="11.25">
      <c r="A87" s="587"/>
      <c r="B87" s="587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5" s="978" customFormat="1" ht="11.25">
      <c r="A88" s="587"/>
      <c r="B88" s="587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5" s="978" customFormat="1" ht="11.25">
      <c r="A89" s="587"/>
      <c r="B89" s="587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5" s="978" customFormat="1" ht="11.25">
      <c r="A90" s="587"/>
      <c r="B90" s="587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5" s="978" customFormat="1" ht="11.25">
      <c r="A91" s="587"/>
      <c r="B91" s="587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5" s="978" customFormat="1" ht="11.25">
      <c r="A92" s="587"/>
      <c r="B92" s="587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5" s="978" customFormat="1" ht="11.25">
      <c r="A93" s="587"/>
      <c r="B93" s="587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</row>
    <row r="94" spans="1:15" s="978" customFormat="1" ht="11.25">
      <c r="A94" s="587"/>
      <c r="B94" s="587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</row>
    <row r="95" spans="1:15" s="978" customFormat="1" ht="11.25">
      <c r="A95" s="587"/>
      <c r="B95" s="587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</row>
    <row r="96" spans="1:15" s="978" customFormat="1" ht="11.25">
      <c r="A96" s="587"/>
      <c r="B96" s="587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</row>
    <row r="97" spans="1:15" s="978" customFormat="1" ht="11.25">
      <c r="A97" s="587"/>
      <c r="B97" s="587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</row>
    <row r="98" spans="1:15" s="978" customFormat="1" ht="11.25">
      <c r="A98" s="587"/>
      <c r="B98" s="587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</row>
    <row r="99" spans="1:15" s="978" customFormat="1" ht="11.25">
      <c r="A99" s="587"/>
      <c r="B99" s="587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</row>
    <row r="100" spans="1:15" s="978" customFormat="1" ht="11.25">
      <c r="A100" s="587"/>
      <c r="B100" s="587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</row>
    <row r="101" spans="1:15" s="978" customFormat="1" ht="11.25">
      <c r="A101" s="587"/>
      <c r="B101" s="587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</row>
    <row r="102" spans="1:15" s="978" customFormat="1" ht="11.25">
      <c r="A102" s="587"/>
      <c r="B102" s="587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</row>
    <row r="103" spans="1:15" s="978" customFormat="1" ht="11.25">
      <c r="A103" s="587"/>
      <c r="B103" s="587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</row>
  </sheetData>
  <sheetProtection selectLockedCells="1"/>
  <mergeCells count="50">
    <mergeCell ref="A38:B38"/>
    <mergeCell ref="A30:B30"/>
    <mergeCell ref="A31:B31"/>
    <mergeCell ref="A32:B32"/>
    <mergeCell ref="A33:B33"/>
    <mergeCell ref="A34:B34"/>
    <mergeCell ref="A35:B35"/>
    <mergeCell ref="A36:B36"/>
    <mergeCell ref="A37:B37"/>
    <mergeCell ref="A29:B29"/>
    <mergeCell ref="A22:B22"/>
    <mergeCell ref="A23:B23"/>
    <mergeCell ref="A21:B21"/>
    <mergeCell ref="A26:B26"/>
    <mergeCell ref="A27:B27"/>
    <mergeCell ref="A24:B24"/>
    <mergeCell ref="A25:B25"/>
    <mergeCell ref="A18:B18"/>
    <mergeCell ref="A10:B10"/>
    <mergeCell ref="A11:B11"/>
    <mergeCell ref="A28:B28"/>
    <mergeCell ref="A19:B19"/>
    <mergeCell ref="A20:B20"/>
    <mergeCell ref="A12:B12"/>
    <mergeCell ref="N10:O10"/>
    <mergeCell ref="N12:O12"/>
    <mergeCell ref="N13:O13"/>
    <mergeCell ref="A13:B13"/>
    <mergeCell ref="E6:E9"/>
    <mergeCell ref="N14:O14"/>
    <mergeCell ref="A16:B16"/>
    <mergeCell ref="A17:B17"/>
    <mergeCell ref="A14:B14"/>
    <mergeCell ref="N11:O11"/>
    <mergeCell ref="A3:H3"/>
    <mergeCell ref="I3:O3"/>
    <mergeCell ref="A4:H4"/>
    <mergeCell ref="I4:O4"/>
    <mergeCell ref="H6:H9"/>
    <mergeCell ref="F6:F9"/>
    <mergeCell ref="K6:K9"/>
    <mergeCell ref="M6:M9"/>
    <mergeCell ref="L6:L9"/>
    <mergeCell ref="A6:B9"/>
    <mergeCell ref="C6:C9"/>
    <mergeCell ref="G6:G9"/>
    <mergeCell ref="I6:I9"/>
    <mergeCell ref="D6:D9"/>
    <mergeCell ref="J6:J9"/>
    <mergeCell ref="N6:O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C104"/>
  <sheetViews>
    <sheetView view="pageBreakPreview" topLeftCell="BF1" zoomScaleNormal="100" zoomScaleSheetLayoutView="100" workbookViewId="0">
      <selection activeCell="CB17" sqref="CB17"/>
    </sheetView>
  </sheetViews>
  <sheetFormatPr defaultRowHeight="14.25"/>
  <cols>
    <col min="1" max="2" width="6.625" style="709" customWidth="1"/>
    <col min="3" max="3" width="8.875" style="710" customWidth="1"/>
    <col min="4" max="8" width="8.625" style="710" customWidth="1"/>
    <col min="9" max="9" width="8.625" style="711" customWidth="1"/>
    <col min="10" max="10" width="8.625" style="712" customWidth="1"/>
    <col min="11" max="11" width="8.625" style="711" customWidth="1"/>
    <col min="12" max="12" width="8.625" style="712" customWidth="1"/>
    <col min="13" max="18" width="8.625" style="710" customWidth="1"/>
    <col min="19" max="19" width="13.375" style="713" customWidth="1"/>
    <col min="20" max="21" width="6.625" style="713" customWidth="1"/>
    <col min="22" max="31" width="8.625" style="710" customWidth="1"/>
    <col min="32" max="35" width="8.625" style="712" customWidth="1"/>
    <col min="36" max="37" width="8.625" style="713" customWidth="1"/>
    <col min="38" max="38" width="13.375" style="713" customWidth="1"/>
    <col min="39" max="39" width="11.75" style="713" customWidth="1"/>
    <col min="40" max="40" width="7.125" style="712" customWidth="1"/>
    <col min="41" max="41" width="6.875" style="714" customWidth="1"/>
    <col min="42" max="42" width="7.125" style="714" customWidth="1"/>
    <col min="43" max="43" width="6.875" style="714" customWidth="1"/>
    <col min="44" max="44" width="7.25" style="714" customWidth="1"/>
    <col min="45" max="45" width="6.875" style="714" customWidth="1"/>
    <col min="46" max="46" width="7.25" style="714" customWidth="1"/>
    <col min="47" max="47" width="6.875" style="714" customWidth="1"/>
    <col min="48" max="48" width="7.25" style="714" customWidth="1"/>
    <col min="49" max="49" width="6.875" style="714" customWidth="1"/>
    <col min="50" max="52" width="7.125" style="714" customWidth="1"/>
    <col min="53" max="54" width="7.125" style="710" customWidth="1"/>
    <col min="55" max="55" width="7.125" style="714" customWidth="1"/>
    <col min="56" max="57" width="7.125" style="710" customWidth="1"/>
    <col min="58" max="59" width="7.125" style="714" customWidth="1"/>
    <col min="60" max="61" width="11.125" style="714" customWidth="1"/>
    <col min="62" max="71" width="7.125" style="714" customWidth="1"/>
    <col min="72" max="78" width="8.625" style="714" customWidth="1"/>
    <col min="79" max="79" width="8.625" style="711" customWidth="1"/>
    <col min="80" max="80" width="13.125" style="709" customWidth="1"/>
    <col min="81" max="16384" width="9" style="712"/>
  </cols>
  <sheetData>
    <row r="1" spans="1:81" s="833" customFormat="1" ht="14.1" customHeight="1">
      <c r="A1" s="830" t="s">
        <v>1510</v>
      </c>
      <c r="B1" s="830"/>
      <c r="C1" s="831"/>
      <c r="D1" s="831"/>
      <c r="E1" s="831"/>
      <c r="F1" s="831"/>
      <c r="G1" s="831"/>
      <c r="H1" s="831"/>
      <c r="I1" s="832"/>
      <c r="K1" s="832"/>
      <c r="M1" s="831"/>
      <c r="O1" s="831"/>
      <c r="P1" s="831"/>
      <c r="Q1" s="831"/>
      <c r="R1" s="831"/>
      <c r="S1" s="834" t="s">
        <v>1511</v>
      </c>
      <c r="T1" s="830" t="s">
        <v>1512</v>
      </c>
      <c r="U1" s="834"/>
      <c r="V1" s="831"/>
      <c r="W1" s="831"/>
      <c r="X1" s="835"/>
      <c r="Y1" s="831"/>
      <c r="Z1" s="831"/>
      <c r="AA1" s="834"/>
      <c r="AB1" s="831"/>
      <c r="AC1" s="831"/>
      <c r="AD1" s="835"/>
      <c r="AE1" s="835"/>
      <c r="AJ1" s="836"/>
      <c r="AK1" s="836"/>
      <c r="AL1" s="834" t="s">
        <v>1513</v>
      </c>
      <c r="AM1" s="830" t="s">
        <v>1514</v>
      </c>
      <c r="AO1" s="835"/>
      <c r="AP1" s="835"/>
      <c r="AQ1" s="835"/>
      <c r="AR1" s="835" t="s">
        <v>1250</v>
      </c>
      <c r="AS1" s="835"/>
      <c r="AT1" s="835"/>
      <c r="AU1" s="835"/>
      <c r="AV1" s="835"/>
      <c r="AW1" s="835"/>
      <c r="AX1" s="835"/>
      <c r="AY1" s="835"/>
      <c r="AZ1" s="835"/>
      <c r="BA1" s="831"/>
      <c r="BB1" s="831"/>
      <c r="BC1" s="835"/>
      <c r="BD1" s="831"/>
      <c r="BE1" s="831"/>
      <c r="BF1" s="835"/>
      <c r="BG1" s="835"/>
      <c r="BH1" s="837" t="s">
        <v>1515</v>
      </c>
      <c r="BI1" s="830" t="s">
        <v>1516</v>
      </c>
      <c r="BJ1" s="835"/>
      <c r="BK1" s="835"/>
      <c r="BL1" s="835"/>
      <c r="BM1" s="835"/>
      <c r="BN1" s="835"/>
      <c r="BO1" s="835"/>
      <c r="BP1" s="835"/>
      <c r="BQ1" s="835"/>
      <c r="BR1" s="835"/>
      <c r="BS1" s="835"/>
      <c r="BT1" s="835"/>
      <c r="BU1" s="835"/>
      <c r="BV1" s="835"/>
      <c r="BW1" s="835"/>
      <c r="BX1" s="835"/>
      <c r="BY1" s="835"/>
      <c r="BZ1" s="835"/>
      <c r="CA1" s="832"/>
      <c r="CB1" s="837" t="s">
        <v>1517</v>
      </c>
    </row>
    <row r="2" spans="1:81" s="670" customFormat="1" ht="14.1" customHeight="1">
      <c r="A2" s="667"/>
      <c r="B2" s="667"/>
      <c r="C2" s="668"/>
      <c r="D2" s="668"/>
      <c r="E2" s="668"/>
      <c r="F2" s="668"/>
      <c r="G2" s="668"/>
      <c r="H2" s="668"/>
      <c r="I2" s="669"/>
      <c r="K2" s="669"/>
      <c r="M2" s="668"/>
      <c r="O2" s="668"/>
      <c r="P2" s="668"/>
      <c r="Q2" s="668"/>
      <c r="R2" s="668"/>
      <c r="S2" s="671"/>
      <c r="T2" s="671"/>
      <c r="U2" s="671"/>
      <c r="V2" s="668"/>
      <c r="W2" s="668"/>
      <c r="X2" s="672"/>
      <c r="Y2" s="668"/>
      <c r="Z2" s="668"/>
      <c r="AA2" s="671"/>
      <c r="AB2" s="668"/>
      <c r="AC2" s="668"/>
      <c r="AD2" s="672"/>
      <c r="AE2" s="672"/>
      <c r="AJ2" s="673"/>
      <c r="AK2" s="673"/>
      <c r="AL2" s="671"/>
      <c r="AM2" s="667"/>
      <c r="AO2" s="672"/>
      <c r="AP2" s="672"/>
      <c r="AQ2" s="672"/>
      <c r="AR2" s="672"/>
      <c r="AS2" s="672"/>
      <c r="AT2" s="672"/>
      <c r="AU2" s="672"/>
      <c r="AV2" s="672"/>
      <c r="AW2" s="672"/>
      <c r="AX2" s="672"/>
      <c r="AY2" s="672"/>
      <c r="AZ2" s="672"/>
      <c r="BA2" s="668"/>
      <c r="BB2" s="668"/>
      <c r="BC2" s="672"/>
      <c r="BD2" s="668"/>
      <c r="BE2" s="668"/>
      <c r="BF2" s="672"/>
      <c r="BG2" s="672"/>
      <c r="BH2" s="674"/>
      <c r="BI2" s="667"/>
      <c r="BJ2" s="672"/>
      <c r="BK2" s="672"/>
      <c r="BL2" s="672"/>
      <c r="BM2" s="672"/>
      <c r="BN2" s="672"/>
      <c r="BO2" s="672"/>
      <c r="BP2" s="672"/>
      <c r="BQ2" s="672"/>
      <c r="BR2" s="672"/>
      <c r="BS2" s="672"/>
      <c r="BT2" s="672"/>
      <c r="BU2" s="672"/>
      <c r="BV2" s="672"/>
      <c r="BW2" s="672"/>
      <c r="BX2" s="672"/>
      <c r="BY2" s="672"/>
      <c r="BZ2" s="672"/>
      <c r="CA2" s="669"/>
      <c r="CB2" s="674"/>
    </row>
    <row r="3" spans="1:81" s="958" customFormat="1" ht="20.100000000000001" customHeight="1">
      <c r="A3" s="1728" t="s">
        <v>615</v>
      </c>
      <c r="B3" s="1728"/>
      <c r="C3" s="1728"/>
      <c r="D3" s="1728"/>
      <c r="E3" s="1728"/>
      <c r="F3" s="1728"/>
      <c r="G3" s="1728"/>
      <c r="H3" s="1728"/>
      <c r="I3" s="1728"/>
      <c r="J3" s="1728"/>
      <c r="K3" s="1729" t="s">
        <v>940</v>
      </c>
      <c r="L3" s="1729"/>
      <c r="M3" s="1729"/>
      <c r="N3" s="1729"/>
      <c r="O3" s="1729"/>
      <c r="P3" s="1729"/>
      <c r="Q3" s="1729"/>
      <c r="R3" s="1729"/>
      <c r="S3" s="1729"/>
      <c r="T3" s="1729" t="s">
        <v>616</v>
      </c>
      <c r="U3" s="1729"/>
      <c r="V3" s="1729"/>
      <c r="W3" s="1729"/>
      <c r="X3" s="1729"/>
      <c r="Y3" s="1729"/>
      <c r="Z3" s="1729"/>
      <c r="AA3" s="1729"/>
      <c r="AB3" s="1729"/>
      <c r="AC3" s="1729"/>
      <c r="AD3" s="1773" t="s">
        <v>941</v>
      </c>
      <c r="AE3" s="1773"/>
      <c r="AF3" s="1773"/>
      <c r="AG3" s="1773"/>
      <c r="AH3" s="1773"/>
      <c r="AI3" s="1773"/>
      <c r="AJ3" s="1773"/>
      <c r="AK3" s="1773"/>
      <c r="AL3" s="1773"/>
      <c r="AM3" s="1729" t="s">
        <v>616</v>
      </c>
      <c r="AN3" s="1729"/>
      <c r="AO3" s="1729"/>
      <c r="AP3" s="1729"/>
      <c r="AQ3" s="1729"/>
      <c r="AR3" s="1729"/>
      <c r="AS3" s="1729"/>
      <c r="AT3" s="1729"/>
      <c r="AU3" s="1729"/>
      <c r="AV3" s="1729"/>
      <c r="AW3" s="1729"/>
      <c r="AX3" s="1773" t="s">
        <v>941</v>
      </c>
      <c r="AY3" s="1773"/>
      <c r="AZ3" s="1773"/>
      <c r="BA3" s="1773"/>
      <c r="BB3" s="1773"/>
      <c r="BC3" s="1773"/>
      <c r="BD3" s="1773"/>
      <c r="BE3" s="1773"/>
      <c r="BF3" s="1773"/>
      <c r="BG3" s="1773"/>
      <c r="BH3" s="1773"/>
      <c r="BI3" s="1728" t="s">
        <v>616</v>
      </c>
      <c r="BJ3" s="1728"/>
      <c r="BK3" s="1728"/>
      <c r="BL3" s="1728"/>
      <c r="BM3" s="1728"/>
      <c r="BN3" s="1728"/>
      <c r="BO3" s="1728"/>
      <c r="BP3" s="1728"/>
      <c r="BQ3" s="1728"/>
      <c r="BR3" s="1728"/>
      <c r="BS3" s="1728"/>
      <c r="BT3" s="1773" t="s">
        <v>941</v>
      </c>
      <c r="BU3" s="1773"/>
      <c r="BV3" s="1773"/>
      <c r="BW3" s="1773"/>
      <c r="BX3" s="1773"/>
      <c r="BY3" s="1773"/>
      <c r="BZ3" s="1773"/>
      <c r="CA3" s="1773"/>
      <c r="CB3" s="1773"/>
      <c r="CC3" s="675"/>
    </row>
    <row r="4" spans="1:81" s="959" customFormat="1" ht="24" customHeight="1">
      <c r="O4" s="960"/>
      <c r="P4" s="960"/>
      <c r="Q4" s="960"/>
      <c r="R4" s="960"/>
      <c r="V4" s="960"/>
      <c r="W4" s="960"/>
      <c r="AF4" s="1774"/>
      <c r="AG4" s="1774"/>
      <c r="AH4" s="1774"/>
      <c r="AI4" s="1774"/>
      <c r="AJ4" s="1774"/>
      <c r="AK4" s="1774"/>
      <c r="AL4" s="1774"/>
      <c r="BR4" s="960"/>
      <c r="BS4" s="960"/>
      <c r="BT4" s="1775"/>
      <c r="BU4" s="1775"/>
      <c r="BV4" s="1775"/>
      <c r="BW4" s="1775"/>
      <c r="BX4" s="1775"/>
      <c r="BY4" s="1775"/>
      <c r="BZ4" s="1775"/>
      <c r="CA4" s="1775"/>
      <c r="CB4" s="1775"/>
    </row>
    <row r="5" spans="1:81" s="676" customFormat="1" ht="18" customHeight="1" thickBot="1">
      <c r="A5" s="676" t="s">
        <v>44</v>
      </c>
      <c r="C5" s="677"/>
      <c r="D5" s="677"/>
      <c r="E5" s="677"/>
      <c r="F5" s="677"/>
      <c r="G5" s="677"/>
      <c r="H5" s="677"/>
      <c r="M5" s="677"/>
      <c r="O5" s="677"/>
      <c r="P5" s="677"/>
      <c r="Q5" s="677"/>
      <c r="S5" s="678" t="s">
        <v>433</v>
      </c>
      <c r="T5" s="676" t="s">
        <v>44</v>
      </c>
      <c r="U5" s="678"/>
      <c r="X5" s="677"/>
      <c r="Y5" s="677"/>
      <c r="Z5" s="677"/>
      <c r="AA5" s="678"/>
      <c r="AB5" s="677"/>
      <c r="AC5" s="677"/>
      <c r="AD5" s="677"/>
      <c r="AE5" s="677"/>
      <c r="AJ5" s="679"/>
      <c r="AK5" s="679"/>
      <c r="AL5" s="678" t="s">
        <v>433</v>
      </c>
      <c r="AM5" s="676" t="s">
        <v>44</v>
      </c>
      <c r="AO5" s="677"/>
      <c r="AP5" s="677"/>
      <c r="AQ5" s="677"/>
      <c r="AR5" s="677"/>
      <c r="AS5" s="677"/>
      <c r="AT5" s="677"/>
      <c r="AU5" s="677"/>
      <c r="AV5" s="677"/>
      <c r="AW5" s="677"/>
      <c r="AX5" s="677"/>
      <c r="AY5" s="677"/>
      <c r="AZ5" s="677"/>
      <c r="BA5" s="677"/>
      <c r="BB5" s="677"/>
      <c r="BC5" s="677"/>
      <c r="BD5" s="677"/>
      <c r="BE5" s="677"/>
      <c r="BF5" s="677"/>
      <c r="BG5" s="677"/>
      <c r="BH5" s="678" t="s">
        <v>433</v>
      </c>
      <c r="BI5" s="676" t="s">
        <v>44</v>
      </c>
      <c r="BJ5" s="677"/>
      <c r="BK5" s="677"/>
      <c r="BL5" s="677"/>
      <c r="BM5" s="677"/>
      <c r="BN5" s="677"/>
      <c r="BO5" s="677"/>
      <c r="BP5" s="677"/>
      <c r="BQ5" s="677"/>
      <c r="BR5" s="677"/>
      <c r="BS5" s="677"/>
      <c r="BT5" s="677"/>
      <c r="BU5" s="677"/>
      <c r="BV5" s="677"/>
      <c r="BW5" s="677"/>
      <c r="BX5" s="677"/>
      <c r="BY5" s="677"/>
      <c r="BZ5" s="678"/>
      <c r="CA5" s="678"/>
      <c r="CB5" s="678" t="s">
        <v>433</v>
      </c>
    </row>
    <row r="6" spans="1:81" s="670" customFormat="1" ht="22.5" customHeight="1">
      <c r="A6" s="1718" t="s">
        <v>434</v>
      </c>
      <c r="B6" s="1719"/>
      <c r="C6" s="1806" t="s">
        <v>1239</v>
      </c>
      <c r="D6" s="1727"/>
      <c r="E6" s="1727"/>
      <c r="F6" s="1727"/>
      <c r="G6" s="1727"/>
      <c r="H6" s="1727"/>
      <c r="I6" s="1727"/>
      <c r="J6" s="1727"/>
      <c r="K6" s="1727" t="s">
        <v>1239</v>
      </c>
      <c r="L6" s="1727"/>
      <c r="M6" s="1727"/>
      <c r="N6" s="1727"/>
      <c r="O6" s="1727"/>
      <c r="P6" s="1727"/>
      <c r="Q6" s="1727"/>
      <c r="R6" s="1790"/>
      <c r="S6" s="1724" t="s">
        <v>28</v>
      </c>
      <c r="T6" s="1718" t="s">
        <v>434</v>
      </c>
      <c r="U6" s="1719"/>
      <c r="V6" s="1727" t="s">
        <v>617</v>
      </c>
      <c r="W6" s="1727"/>
      <c r="X6" s="1763" t="s">
        <v>1240</v>
      </c>
      <c r="Y6" s="1727"/>
      <c r="Z6" s="1727"/>
      <c r="AA6" s="1727"/>
      <c r="AB6" s="1727"/>
      <c r="AC6" s="1727"/>
      <c r="AD6" s="1727" t="s">
        <v>1241</v>
      </c>
      <c r="AE6" s="1727"/>
      <c r="AF6" s="1727"/>
      <c r="AG6" s="1727"/>
      <c r="AH6" s="1727"/>
      <c r="AI6" s="1727"/>
      <c r="AJ6" s="1727"/>
      <c r="AK6" s="1790"/>
      <c r="AL6" s="1724" t="s">
        <v>28</v>
      </c>
      <c r="AM6" s="1779" t="s">
        <v>30</v>
      </c>
      <c r="AN6" s="1782" t="s">
        <v>1240</v>
      </c>
      <c r="AO6" s="1777"/>
      <c r="AP6" s="1777"/>
      <c r="AQ6" s="1777"/>
      <c r="AR6" s="1777"/>
      <c r="AS6" s="1777"/>
      <c r="AT6" s="1777"/>
      <c r="AU6" s="1777"/>
      <c r="AV6" s="1777"/>
      <c r="AW6" s="1777"/>
      <c r="AX6" s="1766"/>
      <c r="AY6" s="1767"/>
      <c r="AZ6" s="1776" t="s">
        <v>1242</v>
      </c>
      <c r="BA6" s="1777"/>
      <c r="BB6" s="1777"/>
      <c r="BC6" s="1777"/>
      <c r="BD6" s="1777"/>
      <c r="BE6" s="1777"/>
      <c r="BF6" s="1777"/>
      <c r="BG6" s="1778"/>
      <c r="BH6" s="1724" t="s">
        <v>28</v>
      </c>
      <c r="BI6" s="1779" t="s">
        <v>30</v>
      </c>
      <c r="BJ6" s="1782" t="s">
        <v>1243</v>
      </c>
      <c r="BK6" s="1777"/>
      <c r="BL6" s="1777"/>
      <c r="BM6" s="1777"/>
      <c r="BN6" s="1777"/>
      <c r="BO6" s="1777"/>
      <c r="BP6" s="1777"/>
      <c r="BQ6" s="1777"/>
      <c r="BR6" s="1777"/>
      <c r="BS6" s="1777"/>
      <c r="BT6" s="1777" t="s">
        <v>1243</v>
      </c>
      <c r="BU6" s="1777"/>
      <c r="BV6" s="1777"/>
      <c r="BW6" s="1777"/>
      <c r="BX6" s="1777"/>
      <c r="BY6" s="1767"/>
      <c r="BZ6" s="1783" t="s">
        <v>1244</v>
      </c>
      <c r="CA6" s="1784"/>
      <c r="CB6" s="1724" t="s">
        <v>28</v>
      </c>
    </row>
    <row r="7" spans="1:81" s="670" customFormat="1" ht="15" customHeight="1">
      <c r="A7" s="1720"/>
      <c r="B7" s="1721"/>
      <c r="C7" s="1730" t="s">
        <v>409</v>
      </c>
      <c r="D7" s="1731"/>
      <c r="E7" s="1731"/>
      <c r="F7" s="1731"/>
      <c r="G7" s="1731"/>
      <c r="H7" s="1732"/>
      <c r="I7" s="1736" t="s">
        <v>435</v>
      </c>
      <c r="J7" s="1737"/>
      <c r="K7" s="1731" t="s">
        <v>925</v>
      </c>
      <c r="L7" s="1732"/>
      <c r="M7" s="1737" t="s">
        <v>436</v>
      </c>
      <c r="N7" s="1744"/>
      <c r="O7" s="1736" t="s">
        <v>437</v>
      </c>
      <c r="P7" s="1744"/>
      <c r="Q7" s="1736" t="s">
        <v>1251</v>
      </c>
      <c r="R7" s="1747"/>
      <c r="S7" s="1725"/>
      <c r="T7" s="1720"/>
      <c r="U7" s="1721"/>
      <c r="V7" s="1750" t="s">
        <v>438</v>
      </c>
      <c r="W7" s="1744"/>
      <c r="X7" s="1753" t="s">
        <v>409</v>
      </c>
      <c r="Y7" s="1731"/>
      <c r="Z7" s="1731"/>
      <c r="AA7" s="1731"/>
      <c r="AB7" s="1731"/>
      <c r="AC7" s="1731"/>
      <c r="AD7" s="1731" t="s">
        <v>439</v>
      </c>
      <c r="AE7" s="1731"/>
      <c r="AF7" s="1736" t="s">
        <v>440</v>
      </c>
      <c r="AG7" s="1744"/>
      <c r="AH7" s="1736" t="s">
        <v>441</v>
      </c>
      <c r="AI7" s="1744"/>
      <c r="AJ7" s="1768" t="s">
        <v>442</v>
      </c>
      <c r="AK7" s="1769"/>
      <c r="AL7" s="1725"/>
      <c r="AM7" s="1780"/>
      <c r="AN7" s="1750" t="s">
        <v>443</v>
      </c>
      <c r="AO7" s="1744"/>
      <c r="AP7" s="1736" t="s">
        <v>942</v>
      </c>
      <c r="AQ7" s="1744"/>
      <c r="AR7" s="1736" t="s">
        <v>425</v>
      </c>
      <c r="AS7" s="1744"/>
      <c r="AT7" s="1736" t="s">
        <v>1252</v>
      </c>
      <c r="AU7" s="1744"/>
      <c r="AV7" s="1737" t="s">
        <v>950</v>
      </c>
      <c r="AW7" s="1737"/>
      <c r="AX7" s="1737" t="s">
        <v>943</v>
      </c>
      <c r="AY7" s="1744"/>
      <c r="AZ7" s="1736" t="s">
        <v>944</v>
      </c>
      <c r="BA7" s="1737"/>
      <c r="BB7" s="1737"/>
      <c r="BC7" s="1737"/>
      <c r="BD7" s="1737"/>
      <c r="BE7" s="1744"/>
      <c r="BF7" s="1736" t="s">
        <v>1253</v>
      </c>
      <c r="BG7" s="1747"/>
      <c r="BH7" s="1725"/>
      <c r="BI7" s="1780"/>
      <c r="BJ7" s="1750" t="s">
        <v>444</v>
      </c>
      <c r="BK7" s="1744"/>
      <c r="BL7" s="1736" t="s">
        <v>445</v>
      </c>
      <c r="BM7" s="1744"/>
      <c r="BN7" s="1736" t="s">
        <v>446</v>
      </c>
      <c r="BO7" s="1744"/>
      <c r="BP7" s="1736" t="s">
        <v>447</v>
      </c>
      <c r="BQ7" s="1744"/>
      <c r="BR7" s="1736" t="s">
        <v>448</v>
      </c>
      <c r="BS7" s="1737"/>
      <c r="BT7" s="1737" t="s">
        <v>449</v>
      </c>
      <c r="BU7" s="1744"/>
      <c r="BV7" s="1736" t="s">
        <v>450</v>
      </c>
      <c r="BW7" s="1744"/>
      <c r="BX7" s="1753" t="s">
        <v>165</v>
      </c>
      <c r="BY7" s="1732"/>
      <c r="BZ7" s="1785"/>
      <c r="CA7" s="1786"/>
      <c r="CB7" s="1725"/>
    </row>
    <row r="8" spans="1:81" s="670" customFormat="1" ht="15" customHeight="1">
      <c r="A8" s="1720"/>
      <c r="B8" s="1721"/>
      <c r="C8" s="1733"/>
      <c r="D8" s="1734"/>
      <c r="E8" s="1734"/>
      <c r="F8" s="1734"/>
      <c r="G8" s="1734"/>
      <c r="H8" s="1735"/>
      <c r="I8" s="1738"/>
      <c r="J8" s="1739"/>
      <c r="K8" s="1742"/>
      <c r="L8" s="1743"/>
      <c r="M8" s="1739"/>
      <c r="N8" s="1745"/>
      <c r="O8" s="1738"/>
      <c r="P8" s="1745"/>
      <c r="Q8" s="1738"/>
      <c r="R8" s="1748"/>
      <c r="S8" s="1725"/>
      <c r="T8" s="1720"/>
      <c r="U8" s="1721"/>
      <c r="V8" s="1751"/>
      <c r="W8" s="1745"/>
      <c r="X8" s="1754"/>
      <c r="Y8" s="1734"/>
      <c r="Z8" s="1734"/>
      <c r="AA8" s="1734"/>
      <c r="AB8" s="1734"/>
      <c r="AC8" s="1734"/>
      <c r="AD8" s="1742"/>
      <c r="AE8" s="1742"/>
      <c r="AF8" s="1738"/>
      <c r="AG8" s="1745"/>
      <c r="AH8" s="1738"/>
      <c r="AI8" s="1745"/>
      <c r="AJ8" s="1770"/>
      <c r="AK8" s="1721"/>
      <c r="AL8" s="1725"/>
      <c r="AM8" s="1780"/>
      <c r="AN8" s="1751"/>
      <c r="AO8" s="1745"/>
      <c r="AP8" s="1738"/>
      <c r="AQ8" s="1745"/>
      <c r="AR8" s="1738"/>
      <c r="AS8" s="1745"/>
      <c r="AT8" s="1738"/>
      <c r="AU8" s="1745"/>
      <c r="AV8" s="1739"/>
      <c r="AW8" s="1739"/>
      <c r="AX8" s="1739"/>
      <c r="AY8" s="1745"/>
      <c r="AZ8" s="1740"/>
      <c r="BA8" s="1741"/>
      <c r="BB8" s="1741"/>
      <c r="BC8" s="1741"/>
      <c r="BD8" s="1741"/>
      <c r="BE8" s="1746"/>
      <c r="BF8" s="1738"/>
      <c r="BG8" s="1748"/>
      <c r="BH8" s="1725"/>
      <c r="BI8" s="1780"/>
      <c r="BJ8" s="1751"/>
      <c r="BK8" s="1745"/>
      <c r="BL8" s="1738"/>
      <c r="BM8" s="1745"/>
      <c r="BN8" s="1738"/>
      <c r="BO8" s="1745"/>
      <c r="BP8" s="1738"/>
      <c r="BQ8" s="1745"/>
      <c r="BR8" s="1738"/>
      <c r="BS8" s="1739"/>
      <c r="BT8" s="1739"/>
      <c r="BU8" s="1745"/>
      <c r="BV8" s="1738"/>
      <c r="BW8" s="1745"/>
      <c r="BX8" s="1789"/>
      <c r="BY8" s="1743"/>
      <c r="BZ8" s="1785"/>
      <c r="CA8" s="1786"/>
      <c r="CB8" s="1725"/>
    </row>
    <row r="9" spans="1:81" s="670" customFormat="1" ht="23.25" customHeight="1">
      <c r="A9" s="1720"/>
      <c r="B9" s="1721"/>
      <c r="C9" s="1764" t="s">
        <v>1245</v>
      </c>
      <c r="D9" s="1765"/>
      <c r="E9" s="1765"/>
      <c r="F9" s="1794" t="s">
        <v>1246</v>
      </c>
      <c r="G9" s="1765"/>
      <c r="H9" s="1795"/>
      <c r="I9" s="1740"/>
      <c r="J9" s="1741"/>
      <c r="K9" s="1734"/>
      <c r="L9" s="1735"/>
      <c r="M9" s="1741"/>
      <c r="N9" s="1746"/>
      <c r="O9" s="1740"/>
      <c r="P9" s="1746"/>
      <c r="Q9" s="1740"/>
      <c r="R9" s="1749"/>
      <c r="S9" s="1725"/>
      <c r="T9" s="1720"/>
      <c r="U9" s="1721"/>
      <c r="V9" s="1752"/>
      <c r="W9" s="1746"/>
      <c r="X9" s="1794" t="s">
        <v>1245</v>
      </c>
      <c r="Y9" s="1796"/>
      <c r="Z9" s="1797"/>
      <c r="AA9" s="1794" t="s">
        <v>1246</v>
      </c>
      <c r="AB9" s="1765"/>
      <c r="AC9" s="1765"/>
      <c r="AD9" s="1734"/>
      <c r="AE9" s="1734"/>
      <c r="AF9" s="1740"/>
      <c r="AG9" s="1746"/>
      <c r="AH9" s="1740"/>
      <c r="AI9" s="1746"/>
      <c r="AJ9" s="1771"/>
      <c r="AK9" s="1772"/>
      <c r="AL9" s="1725"/>
      <c r="AM9" s="1780"/>
      <c r="AN9" s="1752"/>
      <c r="AO9" s="1746"/>
      <c r="AP9" s="1740"/>
      <c r="AQ9" s="1746"/>
      <c r="AR9" s="1740"/>
      <c r="AS9" s="1746"/>
      <c r="AT9" s="1740"/>
      <c r="AU9" s="1746"/>
      <c r="AV9" s="1741"/>
      <c r="AW9" s="1741"/>
      <c r="AX9" s="1741"/>
      <c r="AY9" s="1746"/>
      <c r="AZ9" s="1794" t="s">
        <v>1245</v>
      </c>
      <c r="BA9" s="1796"/>
      <c r="BB9" s="1797"/>
      <c r="BC9" s="1798" t="s">
        <v>1246</v>
      </c>
      <c r="BD9" s="1796"/>
      <c r="BE9" s="1797"/>
      <c r="BF9" s="1740"/>
      <c r="BG9" s="1749"/>
      <c r="BH9" s="1725"/>
      <c r="BI9" s="1780"/>
      <c r="BJ9" s="1752"/>
      <c r="BK9" s="1746"/>
      <c r="BL9" s="1740"/>
      <c r="BM9" s="1746"/>
      <c r="BN9" s="1740"/>
      <c r="BO9" s="1746"/>
      <c r="BP9" s="1740"/>
      <c r="BQ9" s="1746"/>
      <c r="BR9" s="1740"/>
      <c r="BS9" s="1741"/>
      <c r="BT9" s="1741"/>
      <c r="BU9" s="1746"/>
      <c r="BV9" s="1740"/>
      <c r="BW9" s="1746"/>
      <c r="BX9" s="1754"/>
      <c r="BY9" s="1735"/>
      <c r="BZ9" s="1787"/>
      <c r="CA9" s="1788"/>
      <c r="CB9" s="1725"/>
    </row>
    <row r="10" spans="1:81" s="670" customFormat="1" ht="15" customHeight="1">
      <c r="A10" s="1720"/>
      <c r="B10" s="1721"/>
      <c r="C10" s="1761" t="s">
        <v>945</v>
      </c>
      <c r="D10" s="1791" t="s">
        <v>946</v>
      </c>
      <c r="E10" s="1753" t="s">
        <v>947</v>
      </c>
      <c r="F10" s="1755" t="s">
        <v>1247</v>
      </c>
      <c r="G10" s="1791" t="s">
        <v>946</v>
      </c>
      <c r="H10" s="1791" t="s">
        <v>947</v>
      </c>
      <c r="I10" s="1755" t="s">
        <v>1248</v>
      </c>
      <c r="J10" s="1757" t="s">
        <v>1249</v>
      </c>
      <c r="K10" s="1759" t="s">
        <v>1248</v>
      </c>
      <c r="L10" s="1757" t="s">
        <v>1249</v>
      </c>
      <c r="M10" s="1755" t="s">
        <v>1248</v>
      </c>
      <c r="N10" s="1757" t="s">
        <v>1249</v>
      </c>
      <c r="O10" s="1755" t="s">
        <v>1248</v>
      </c>
      <c r="P10" s="1757" t="s">
        <v>1249</v>
      </c>
      <c r="Q10" s="1755" t="s">
        <v>1248</v>
      </c>
      <c r="R10" s="1757" t="s">
        <v>1249</v>
      </c>
      <c r="S10" s="1725"/>
      <c r="T10" s="1720"/>
      <c r="U10" s="1721"/>
      <c r="V10" s="1755" t="s">
        <v>1248</v>
      </c>
      <c r="W10" s="1757" t="s">
        <v>1249</v>
      </c>
      <c r="X10" s="1755" t="s">
        <v>945</v>
      </c>
      <c r="Y10" s="1791" t="s">
        <v>946</v>
      </c>
      <c r="Z10" s="1753" t="s">
        <v>947</v>
      </c>
      <c r="AA10" s="1757" t="s">
        <v>945</v>
      </c>
      <c r="AB10" s="1791" t="s">
        <v>946</v>
      </c>
      <c r="AC10" s="1753" t="s">
        <v>947</v>
      </c>
      <c r="AD10" s="1759" t="s">
        <v>1248</v>
      </c>
      <c r="AE10" s="1757" t="s">
        <v>1249</v>
      </c>
      <c r="AF10" s="1755" t="s">
        <v>1248</v>
      </c>
      <c r="AG10" s="1757" t="s">
        <v>1249</v>
      </c>
      <c r="AH10" s="1755" t="s">
        <v>1248</v>
      </c>
      <c r="AI10" s="1757" t="s">
        <v>1249</v>
      </c>
      <c r="AJ10" s="1755" t="s">
        <v>1248</v>
      </c>
      <c r="AK10" s="1757" t="s">
        <v>1249</v>
      </c>
      <c r="AL10" s="1725"/>
      <c r="AM10" s="1780"/>
      <c r="AN10" s="1755" t="s">
        <v>1248</v>
      </c>
      <c r="AO10" s="1757" t="s">
        <v>1249</v>
      </c>
      <c r="AP10" s="1755" t="s">
        <v>1248</v>
      </c>
      <c r="AQ10" s="1757" t="s">
        <v>1249</v>
      </c>
      <c r="AR10" s="1755" t="s">
        <v>1248</v>
      </c>
      <c r="AS10" s="1757" t="s">
        <v>1249</v>
      </c>
      <c r="AT10" s="1755" t="s">
        <v>1248</v>
      </c>
      <c r="AU10" s="1757" t="s">
        <v>1249</v>
      </c>
      <c r="AV10" s="1755" t="s">
        <v>1248</v>
      </c>
      <c r="AW10" s="1757" t="s">
        <v>1249</v>
      </c>
      <c r="AX10" s="1759" t="s">
        <v>1248</v>
      </c>
      <c r="AY10" s="1755" t="s">
        <v>1249</v>
      </c>
      <c r="AZ10" s="1759" t="s">
        <v>945</v>
      </c>
      <c r="BA10" s="1791" t="s">
        <v>946</v>
      </c>
      <c r="BB10" s="1753" t="s">
        <v>947</v>
      </c>
      <c r="BC10" s="1755" t="s">
        <v>945</v>
      </c>
      <c r="BD10" s="1791" t="s">
        <v>946</v>
      </c>
      <c r="BE10" s="1753" t="s">
        <v>947</v>
      </c>
      <c r="BF10" s="1755" t="s">
        <v>1248</v>
      </c>
      <c r="BG10" s="1757" t="s">
        <v>1249</v>
      </c>
      <c r="BH10" s="1725"/>
      <c r="BI10" s="1780"/>
      <c r="BJ10" s="1755" t="s">
        <v>1248</v>
      </c>
      <c r="BK10" s="1757" t="s">
        <v>1249</v>
      </c>
      <c r="BL10" s="1755" t="s">
        <v>1248</v>
      </c>
      <c r="BM10" s="1757" t="s">
        <v>1249</v>
      </c>
      <c r="BN10" s="1755" t="s">
        <v>1248</v>
      </c>
      <c r="BO10" s="1757" t="s">
        <v>1249</v>
      </c>
      <c r="BP10" s="1755" t="s">
        <v>1248</v>
      </c>
      <c r="BQ10" s="1757" t="s">
        <v>1249</v>
      </c>
      <c r="BR10" s="1755" t="s">
        <v>1248</v>
      </c>
      <c r="BS10" s="1757" t="s">
        <v>1249</v>
      </c>
      <c r="BT10" s="1759" t="s">
        <v>1248</v>
      </c>
      <c r="BU10" s="1757" t="s">
        <v>1249</v>
      </c>
      <c r="BV10" s="1755" t="s">
        <v>1248</v>
      </c>
      <c r="BW10" s="1757" t="s">
        <v>1249</v>
      </c>
      <c r="BX10" s="1755" t="s">
        <v>1248</v>
      </c>
      <c r="BY10" s="1757" t="s">
        <v>1249</v>
      </c>
      <c r="BZ10" s="1755" t="s">
        <v>1248</v>
      </c>
      <c r="CA10" s="1757" t="s">
        <v>1249</v>
      </c>
      <c r="CB10" s="1725"/>
    </row>
    <row r="11" spans="1:81" s="670" customFormat="1" ht="15" customHeight="1">
      <c r="A11" s="1722"/>
      <c r="B11" s="1723"/>
      <c r="C11" s="1762"/>
      <c r="D11" s="1792"/>
      <c r="E11" s="1793"/>
      <c r="F11" s="1756"/>
      <c r="G11" s="1792"/>
      <c r="H11" s="1792"/>
      <c r="I11" s="1756"/>
      <c r="J11" s="1758"/>
      <c r="K11" s="1760"/>
      <c r="L11" s="1758"/>
      <c r="M11" s="1756"/>
      <c r="N11" s="1758"/>
      <c r="O11" s="1756"/>
      <c r="P11" s="1758"/>
      <c r="Q11" s="1756"/>
      <c r="R11" s="1758"/>
      <c r="S11" s="1726"/>
      <c r="T11" s="1722"/>
      <c r="U11" s="1723"/>
      <c r="V11" s="1756"/>
      <c r="W11" s="1758"/>
      <c r="X11" s="1756"/>
      <c r="Y11" s="1792"/>
      <c r="Z11" s="1793"/>
      <c r="AA11" s="1758"/>
      <c r="AB11" s="1792"/>
      <c r="AC11" s="1793"/>
      <c r="AD11" s="1760"/>
      <c r="AE11" s="1758"/>
      <c r="AF11" s="1756"/>
      <c r="AG11" s="1758"/>
      <c r="AH11" s="1756"/>
      <c r="AI11" s="1758"/>
      <c r="AJ11" s="1756"/>
      <c r="AK11" s="1758"/>
      <c r="AL11" s="1726"/>
      <c r="AM11" s="1781"/>
      <c r="AN11" s="1756"/>
      <c r="AO11" s="1758"/>
      <c r="AP11" s="1756"/>
      <c r="AQ11" s="1758"/>
      <c r="AR11" s="1756"/>
      <c r="AS11" s="1758"/>
      <c r="AT11" s="1756"/>
      <c r="AU11" s="1758"/>
      <c r="AV11" s="1756"/>
      <c r="AW11" s="1758"/>
      <c r="AX11" s="1760"/>
      <c r="AY11" s="1756"/>
      <c r="AZ11" s="1760"/>
      <c r="BA11" s="1792"/>
      <c r="BB11" s="1793"/>
      <c r="BC11" s="1756"/>
      <c r="BD11" s="1792"/>
      <c r="BE11" s="1793"/>
      <c r="BF11" s="1756"/>
      <c r="BG11" s="1758"/>
      <c r="BH11" s="1726"/>
      <c r="BI11" s="1781"/>
      <c r="BJ11" s="1756"/>
      <c r="BK11" s="1758"/>
      <c r="BL11" s="1756"/>
      <c r="BM11" s="1758"/>
      <c r="BN11" s="1756"/>
      <c r="BO11" s="1758"/>
      <c r="BP11" s="1756"/>
      <c r="BQ11" s="1758"/>
      <c r="BR11" s="1756"/>
      <c r="BS11" s="1758"/>
      <c r="BT11" s="1760"/>
      <c r="BU11" s="1758"/>
      <c r="BV11" s="1756"/>
      <c r="BW11" s="1758"/>
      <c r="BX11" s="1756"/>
      <c r="BY11" s="1758"/>
      <c r="BZ11" s="1756"/>
      <c r="CA11" s="1758"/>
      <c r="CB11" s="1726"/>
    </row>
    <row r="12" spans="1:81" s="670" customFormat="1" ht="15.95" customHeight="1">
      <c r="A12" s="1804" t="s">
        <v>948</v>
      </c>
      <c r="B12" s="1805"/>
      <c r="C12" s="680">
        <v>34</v>
      </c>
      <c r="D12" s="681">
        <v>19</v>
      </c>
      <c r="E12" s="681">
        <v>15</v>
      </c>
      <c r="F12" s="682">
        <v>0</v>
      </c>
      <c r="G12" s="681">
        <v>0</v>
      </c>
      <c r="H12" s="681">
        <v>0</v>
      </c>
      <c r="I12" s="682">
        <v>0</v>
      </c>
      <c r="J12" s="682">
        <v>0</v>
      </c>
      <c r="K12" s="682">
        <v>9</v>
      </c>
      <c r="L12" s="682">
        <v>0</v>
      </c>
      <c r="M12" s="682">
        <v>1</v>
      </c>
      <c r="N12" s="682">
        <v>0</v>
      </c>
      <c r="O12" s="682">
        <v>4</v>
      </c>
      <c r="P12" s="682">
        <v>0</v>
      </c>
      <c r="Q12" s="682">
        <v>2</v>
      </c>
      <c r="R12" s="682">
        <v>0</v>
      </c>
      <c r="S12" s="683" t="s">
        <v>701</v>
      </c>
      <c r="T12" s="1804" t="s">
        <v>948</v>
      </c>
      <c r="U12" s="1805"/>
      <c r="V12" s="681">
        <v>18</v>
      </c>
      <c r="W12" s="681">
        <v>0</v>
      </c>
      <c r="X12" s="715">
        <v>2324</v>
      </c>
      <c r="Y12" s="715">
        <v>1328</v>
      </c>
      <c r="Z12" s="715">
        <v>996</v>
      </c>
      <c r="AA12" s="715">
        <v>0</v>
      </c>
      <c r="AB12" s="715">
        <v>0</v>
      </c>
      <c r="AC12" s="715">
        <v>0</v>
      </c>
      <c r="AD12" s="715">
        <v>0</v>
      </c>
      <c r="AE12" s="715">
        <v>0</v>
      </c>
      <c r="AF12" s="715">
        <v>2</v>
      </c>
      <c r="AG12" s="715">
        <v>0</v>
      </c>
      <c r="AH12" s="715">
        <v>2</v>
      </c>
      <c r="AI12" s="715">
        <v>0</v>
      </c>
      <c r="AJ12" s="715">
        <v>0</v>
      </c>
      <c r="AK12" s="715">
        <v>0</v>
      </c>
      <c r="AL12" s="683" t="s">
        <v>701</v>
      </c>
      <c r="AM12" s="1294" t="s">
        <v>701</v>
      </c>
      <c r="AN12" s="682">
        <v>851</v>
      </c>
      <c r="AO12" s="682">
        <v>0</v>
      </c>
      <c r="AP12" s="682">
        <v>1</v>
      </c>
      <c r="AQ12" s="682">
        <v>0</v>
      </c>
      <c r="AR12" s="682">
        <v>0</v>
      </c>
      <c r="AS12" s="682">
        <v>0</v>
      </c>
      <c r="AT12" s="682">
        <v>155</v>
      </c>
      <c r="AU12" s="682">
        <v>0</v>
      </c>
      <c r="AV12" s="682">
        <v>244</v>
      </c>
      <c r="AW12" s="682">
        <v>0</v>
      </c>
      <c r="AX12" s="682">
        <v>1069</v>
      </c>
      <c r="AY12" s="682">
        <v>0</v>
      </c>
      <c r="AZ12" s="682">
        <v>2973</v>
      </c>
      <c r="BA12" s="681">
        <v>1602</v>
      </c>
      <c r="BB12" s="681">
        <v>1371</v>
      </c>
      <c r="BC12" s="682">
        <v>61</v>
      </c>
      <c r="BD12" s="681">
        <v>45</v>
      </c>
      <c r="BE12" s="681">
        <v>16</v>
      </c>
      <c r="BF12" s="682">
        <v>11</v>
      </c>
      <c r="BG12" s="682">
        <v>0</v>
      </c>
      <c r="BH12" s="683" t="s">
        <v>701</v>
      </c>
      <c r="BI12" s="1294" t="s">
        <v>701</v>
      </c>
      <c r="BJ12" s="682">
        <v>1827</v>
      </c>
      <c r="BK12" s="682">
        <v>30</v>
      </c>
      <c r="BL12" s="682">
        <v>0</v>
      </c>
      <c r="BM12" s="682">
        <v>30</v>
      </c>
      <c r="BN12" s="682">
        <v>380</v>
      </c>
      <c r="BO12" s="682">
        <v>0</v>
      </c>
      <c r="BP12" s="682">
        <v>652</v>
      </c>
      <c r="BQ12" s="682">
        <v>1</v>
      </c>
      <c r="BR12" s="682">
        <v>7</v>
      </c>
      <c r="BS12" s="682">
        <v>0</v>
      </c>
      <c r="BT12" s="682">
        <v>3</v>
      </c>
      <c r="BU12" s="682">
        <v>0</v>
      </c>
      <c r="BV12" s="682">
        <v>45</v>
      </c>
      <c r="BW12" s="682">
        <v>0</v>
      </c>
      <c r="BX12" s="682">
        <v>48</v>
      </c>
      <c r="BY12" s="682">
        <v>0</v>
      </c>
      <c r="BZ12" s="682">
        <v>12</v>
      </c>
      <c r="CA12" s="682">
        <v>1</v>
      </c>
      <c r="CB12" s="683" t="s">
        <v>701</v>
      </c>
    </row>
    <row r="13" spans="1:81" s="670" customFormat="1" ht="15.95" customHeight="1">
      <c r="A13" s="1804" t="s">
        <v>951</v>
      </c>
      <c r="B13" s="1805"/>
      <c r="C13" s="680">
        <v>44</v>
      </c>
      <c r="D13" s="681">
        <v>18</v>
      </c>
      <c r="E13" s="681">
        <v>26</v>
      </c>
      <c r="F13" s="682">
        <v>0</v>
      </c>
      <c r="G13" s="681">
        <v>0</v>
      </c>
      <c r="H13" s="681">
        <v>0</v>
      </c>
      <c r="I13" s="682">
        <v>0</v>
      </c>
      <c r="J13" s="682">
        <v>0</v>
      </c>
      <c r="K13" s="682">
        <v>9</v>
      </c>
      <c r="L13" s="682">
        <v>0</v>
      </c>
      <c r="M13" s="682">
        <v>1</v>
      </c>
      <c r="N13" s="682">
        <v>0</v>
      </c>
      <c r="O13" s="682">
        <v>2</v>
      </c>
      <c r="P13" s="682">
        <v>0</v>
      </c>
      <c r="Q13" s="682">
        <v>0</v>
      </c>
      <c r="R13" s="682">
        <v>0</v>
      </c>
      <c r="S13" s="683" t="s">
        <v>951</v>
      </c>
      <c r="T13" s="1804" t="s">
        <v>951</v>
      </c>
      <c r="U13" s="1805"/>
      <c r="V13" s="681">
        <v>32</v>
      </c>
      <c r="W13" s="681">
        <v>0</v>
      </c>
      <c r="X13" s="715">
        <v>2319</v>
      </c>
      <c r="Y13" s="715">
        <v>1233</v>
      </c>
      <c r="Z13" s="715">
        <v>1086</v>
      </c>
      <c r="AA13" s="715">
        <v>1</v>
      </c>
      <c r="AB13" s="715">
        <v>0</v>
      </c>
      <c r="AC13" s="715">
        <v>1</v>
      </c>
      <c r="AD13" s="715">
        <v>0</v>
      </c>
      <c r="AE13" s="715">
        <v>0</v>
      </c>
      <c r="AF13" s="715">
        <v>13</v>
      </c>
      <c r="AG13" s="715">
        <v>0</v>
      </c>
      <c r="AH13" s="715">
        <v>4</v>
      </c>
      <c r="AI13" s="715">
        <v>0</v>
      </c>
      <c r="AJ13" s="715">
        <v>23</v>
      </c>
      <c r="AK13" s="715">
        <v>0</v>
      </c>
      <c r="AL13" s="683" t="s">
        <v>951</v>
      </c>
      <c r="AM13" s="1294" t="s">
        <v>951</v>
      </c>
      <c r="AN13" s="682">
        <v>570</v>
      </c>
      <c r="AO13" s="682">
        <v>0</v>
      </c>
      <c r="AP13" s="682">
        <v>1</v>
      </c>
      <c r="AQ13" s="682">
        <v>0</v>
      </c>
      <c r="AR13" s="682">
        <v>0</v>
      </c>
      <c r="AS13" s="682">
        <v>0</v>
      </c>
      <c r="AT13" s="682">
        <v>139</v>
      </c>
      <c r="AU13" s="682">
        <v>1</v>
      </c>
      <c r="AV13" s="682">
        <v>0</v>
      </c>
      <c r="AW13" s="682">
        <v>0</v>
      </c>
      <c r="AX13" s="682">
        <v>1569</v>
      </c>
      <c r="AY13" s="682">
        <v>0</v>
      </c>
      <c r="AZ13" s="682">
        <v>3399</v>
      </c>
      <c r="BA13" s="681">
        <v>1792</v>
      </c>
      <c r="BB13" s="681">
        <v>1607</v>
      </c>
      <c r="BC13" s="682">
        <v>60</v>
      </c>
      <c r="BD13" s="681">
        <v>34</v>
      </c>
      <c r="BE13" s="681">
        <v>26</v>
      </c>
      <c r="BF13" s="682">
        <v>9</v>
      </c>
      <c r="BG13" s="682">
        <v>0</v>
      </c>
      <c r="BH13" s="683" t="s">
        <v>951</v>
      </c>
      <c r="BI13" s="1294" t="s">
        <v>951</v>
      </c>
      <c r="BJ13" s="682">
        <v>2472</v>
      </c>
      <c r="BK13" s="682">
        <v>58</v>
      </c>
      <c r="BL13" s="682">
        <v>1</v>
      </c>
      <c r="BM13" s="682">
        <v>0</v>
      </c>
      <c r="BN13" s="682">
        <v>369</v>
      </c>
      <c r="BO13" s="682">
        <v>0</v>
      </c>
      <c r="BP13" s="682">
        <v>440</v>
      </c>
      <c r="BQ13" s="682">
        <v>0</v>
      </c>
      <c r="BR13" s="682">
        <v>5</v>
      </c>
      <c r="BS13" s="682">
        <v>0</v>
      </c>
      <c r="BT13" s="682">
        <v>4</v>
      </c>
      <c r="BU13" s="682">
        <v>0</v>
      </c>
      <c r="BV13" s="682">
        <v>26</v>
      </c>
      <c r="BW13" s="682">
        <v>0</v>
      </c>
      <c r="BX13" s="682">
        <v>73</v>
      </c>
      <c r="BY13" s="682">
        <v>2</v>
      </c>
      <c r="BZ13" s="682">
        <v>15</v>
      </c>
      <c r="CA13" s="682">
        <v>3</v>
      </c>
      <c r="CB13" s="683" t="s">
        <v>951</v>
      </c>
    </row>
    <row r="14" spans="1:81" s="670" customFormat="1" ht="15.95" customHeight="1">
      <c r="A14" s="1804" t="s">
        <v>952</v>
      </c>
      <c r="B14" s="1805"/>
      <c r="C14" s="680">
        <v>48</v>
      </c>
      <c r="D14" s="681">
        <v>27</v>
      </c>
      <c r="E14" s="681">
        <v>21</v>
      </c>
      <c r="F14" s="682">
        <v>0</v>
      </c>
      <c r="G14" s="681">
        <v>0</v>
      </c>
      <c r="H14" s="681">
        <v>0</v>
      </c>
      <c r="I14" s="682">
        <v>1</v>
      </c>
      <c r="J14" s="682">
        <v>0</v>
      </c>
      <c r="K14" s="682">
        <v>3</v>
      </c>
      <c r="L14" s="682">
        <v>0</v>
      </c>
      <c r="M14" s="682">
        <v>4</v>
      </c>
      <c r="N14" s="682">
        <v>0</v>
      </c>
      <c r="O14" s="682">
        <v>5</v>
      </c>
      <c r="P14" s="682">
        <v>0</v>
      </c>
      <c r="Q14" s="682">
        <v>3</v>
      </c>
      <c r="R14" s="682">
        <v>0</v>
      </c>
      <c r="S14" s="683" t="s">
        <v>952</v>
      </c>
      <c r="T14" s="1804" t="s">
        <v>952</v>
      </c>
      <c r="U14" s="1805"/>
      <c r="V14" s="681">
        <v>32</v>
      </c>
      <c r="W14" s="681">
        <v>0</v>
      </c>
      <c r="X14" s="715">
        <v>3317</v>
      </c>
      <c r="Y14" s="715">
        <v>1835</v>
      </c>
      <c r="Z14" s="715">
        <v>1482</v>
      </c>
      <c r="AA14" s="715">
        <v>0</v>
      </c>
      <c r="AB14" s="715">
        <v>0</v>
      </c>
      <c r="AC14" s="715">
        <v>0</v>
      </c>
      <c r="AD14" s="715">
        <v>0</v>
      </c>
      <c r="AE14" s="715">
        <v>0</v>
      </c>
      <c r="AF14" s="715">
        <v>21</v>
      </c>
      <c r="AG14" s="715">
        <v>0</v>
      </c>
      <c r="AH14" s="715">
        <v>4</v>
      </c>
      <c r="AI14" s="715">
        <v>0</v>
      </c>
      <c r="AJ14" s="715">
        <v>3</v>
      </c>
      <c r="AK14" s="715">
        <v>0</v>
      </c>
      <c r="AL14" s="683" t="s">
        <v>952</v>
      </c>
      <c r="AM14" s="1294" t="s">
        <v>952</v>
      </c>
      <c r="AN14" s="682">
        <v>1189</v>
      </c>
      <c r="AO14" s="682">
        <v>0</v>
      </c>
      <c r="AP14" s="682">
        <v>2</v>
      </c>
      <c r="AQ14" s="682">
        <v>0</v>
      </c>
      <c r="AR14" s="682">
        <v>0</v>
      </c>
      <c r="AS14" s="682">
        <v>0</v>
      </c>
      <c r="AT14" s="682">
        <v>249</v>
      </c>
      <c r="AU14" s="682">
        <v>0</v>
      </c>
      <c r="AV14" s="682">
        <v>5</v>
      </c>
      <c r="AW14" s="682">
        <v>0</v>
      </c>
      <c r="AX14" s="682">
        <v>1844</v>
      </c>
      <c r="AY14" s="682">
        <v>0</v>
      </c>
      <c r="AZ14" s="682">
        <v>3772</v>
      </c>
      <c r="BA14" s="681">
        <v>1964</v>
      </c>
      <c r="BB14" s="681">
        <v>1808</v>
      </c>
      <c r="BC14" s="682">
        <v>130</v>
      </c>
      <c r="BD14" s="681">
        <v>76</v>
      </c>
      <c r="BE14" s="681">
        <v>54</v>
      </c>
      <c r="BF14" s="682">
        <v>6</v>
      </c>
      <c r="BG14" s="682">
        <v>0</v>
      </c>
      <c r="BH14" s="683" t="s">
        <v>952</v>
      </c>
      <c r="BI14" s="1294" t="s">
        <v>952</v>
      </c>
      <c r="BJ14" s="682">
        <v>2817</v>
      </c>
      <c r="BK14" s="682">
        <v>93</v>
      </c>
      <c r="BL14" s="682">
        <v>0</v>
      </c>
      <c r="BM14" s="682">
        <v>34</v>
      </c>
      <c r="BN14" s="682">
        <v>364</v>
      </c>
      <c r="BO14" s="682">
        <v>0</v>
      </c>
      <c r="BP14" s="682">
        <v>485</v>
      </c>
      <c r="BQ14" s="682">
        <v>2</v>
      </c>
      <c r="BR14" s="682">
        <v>8</v>
      </c>
      <c r="BS14" s="682">
        <v>0</v>
      </c>
      <c r="BT14" s="682">
        <v>4</v>
      </c>
      <c r="BU14" s="682">
        <v>0</v>
      </c>
      <c r="BV14" s="682">
        <v>29</v>
      </c>
      <c r="BW14" s="682">
        <v>0</v>
      </c>
      <c r="BX14" s="682">
        <v>59</v>
      </c>
      <c r="BY14" s="682">
        <v>1</v>
      </c>
      <c r="BZ14" s="682">
        <v>91</v>
      </c>
      <c r="CA14" s="682">
        <v>1</v>
      </c>
      <c r="CB14" s="683" t="s">
        <v>952</v>
      </c>
    </row>
    <row r="15" spans="1:81" s="670" customFormat="1" ht="15.95" customHeight="1">
      <c r="A15" s="1804" t="s">
        <v>1049</v>
      </c>
      <c r="B15" s="1805"/>
      <c r="C15" s="680">
        <v>170</v>
      </c>
      <c r="D15" s="681">
        <v>98</v>
      </c>
      <c r="E15" s="681">
        <v>72</v>
      </c>
      <c r="F15" s="682">
        <v>0</v>
      </c>
      <c r="G15" s="681">
        <v>0</v>
      </c>
      <c r="H15" s="681">
        <v>0</v>
      </c>
      <c r="I15" s="682">
        <v>12</v>
      </c>
      <c r="J15" s="682">
        <v>0</v>
      </c>
      <c r="K15" s="682">
        <v>9</v>
      </c>
      <c r="L15" s="682">
        <v>0</v>
      </c>
      <c r="M15" s="682">
        <v>1</v>
      </c>
      <c r="N15" s="682">
        <v>0</v>
      </c>
      <c r="O15" s="682">
        <v>4</v>
      </c>
      <c r="P15" s="682">
        <v>0</v>
      </c>
      <c r="Q15" s="682">
        <v>5</v>
      </c>
      <c r="R15" s="682">
        <v>0</v>
      </c>
      <c r="S15" s="683" t="s">
        <v>1049</v>
      </c>
      <c r="T15" s="1804" t="s">
        <v>1049</v>
      </c>
      <c r="U15" s="1805"/>
      <c r="V15" s="681">
        <v>139</v>
      </c>
      <c r="W15" s="681">
        <v>0</v>
      </c>
      <c r="X15" s="715">
        <v>4138</v>
      </c>
      <c r="Y15" s="715">
        <v>2266</v>
      </c>
      <c r="Z15" s="715">
        <v>1872</v>
      </c>
      <c r="AA15" s="715">
        <v>0</v>
      </c>
      <c r="AB15" s="715">
        <v>0</v>
      </c>
      <c r="AC15" s="715">
        <v>0</v>
      </c>
      <c r="AD15" s="715">
        <v>0</v>
      </c>
      <c r="AE15" s="715">
        <v>0</v>
      </c>
      <c r="AF15" s="715">
        <v>16</v>
      </c>
      <c r="AG15" s="715">
        <v>0</v>
      </c>
      <c r="AH15" s="715">
        <v>0</v>
      </c>
      <c r="AI15" s="715">
        <v>0</v>
      </c>
      <c r="AJ15" s="715">
        <v>7</v>
      </c>
      <c r="AK15" s="715">
        <v>0</v>
      </c>
      <c r="AL15" s="683" t="s">
        <v>1049</v>
      </c>
      <c r="AM15" s="1294" t="s">
        <v>1049</v>
      </c>
      <c r="AN15" s="682">
        <v>829</v>
      </c>
      <c r="AO15" s="682">
        <v>0</v>
      </c>
      <c r="AP15" s="682">
        <v>5</v>
      </c>
      <c r="AQ15" s="682">
        <v>0</v>
      </c>
      <c r="AR15" s="682">
        <v>0</v>
      </c>
      <c r="AS15" s="682">
        <v>0</v>
      </c>
      <c r="AT15" s="682">
        <v>13</v>
      </c>
      <c r="AU15" s="682">
        <v>0</v>
      </c>
      <c r="AV15" s="682">
        <v>1</v>
      </c>
      <c r="AW15" s="682">
        <v>0</v>
      </c>
      <c r="AX15" s="682">
        <v>3267</v>
      </c>
      <c r="AY15" s="682">
        <v>0</v>
      </c>
      <c r="AZ15" s="682">
        <v>4556</v>
      </c>
      <c r="BA15" s="681">
        <v>2456</v>
      </c>
      <c r="BB15" s="681">
        <v>2100</v>
      </c>
      <c r="BC15" s="682">
        <v>216</v>
      </c>
      <c r="BD15" s="681">
        <v>115</v>
      </c>
      <c r="BE15" s="681">
        <v>101</v>
      </c>
      <c r="BF15" s="682">
        <v>11</v>
      </c>
      <c r="BG15" s="682">
        <v>0</v>
      </c>
      <c r="BH15" s="683" t="s">
        <v>1049</v>
      </c>
      <c r="BI15" s="1294" t="s">
        <v>1049</v>
      </c>
      <c r="BJ15" s="682">
        <v>2782</v>
      </c>
      <c r="BK15" s="682">
        <v>175</v>
      </c>
      <c r="BL15" s="682">
        <v>0</v>
      </c>
      <c r="BM15" s="682">
        <v>37</v>
      </c>
      <c r="BN15" s="682">
        <v>777</v>
      </c>
      <c r="BO15" s="682">
        <v>0</v>
      </c>
      <c r="BP15" s="682">
        <v>852</v>
      </c>
      <c r="BQ15" s="682">
        <v>0</v>
      </c>
      <c r="BR15" s="682">
        <v>4</v>
      </c>
      <c r="BS15" s="682">
        <v>0</v>
      </c>
      <c r="BT15" s="682">
        <v>7</v>
      </c>
      <c r="BU15" s="682">
        <v>1</v>
      </c>
      <c r="BV15" s="682">
        <v>51</v>
      </c>
      <c r="BW15" s="682">
        <v>1</v>
      </c>
      <c r="BX15" s="682">
        <v>72</v>
      </c>
      <c r="BY15" s="682">
        <v>2</v>
      </c>
      <c r="BZ15" s="682">
        <v>149</v>
      </c>
      <c r="CA15" s="682">
        <v>4</v>
      </c>
      <c r="CB15" s="683" t="s">
        <v>1049</v>
      </c>
    </row>
    <row r="16" spans="1:81" s="687" customFormat="1" ht="15.95" customHeight="1">
      <c r="A16" s="1799" t="s">
        <v>1609</v>
      </c>
      <c r="B16" s="1800"/>
      <c r="C16" s="684">
        <f t="shared" ref="C16:R16" si="0">SUM(C18:C40)</f>
        <v>118</v>
      </c>
      <c r="D16" s="685">
        <f t="shared" si="0"/>
        <v>55</v>
      </c>
      <c r="E16" s="685">
        <f t="shared" si="0"/>
        <v>63</v>
      </c>
      <c r="F16" s="685">
        <f t="shared" si="0"/>
        <v>0</v>
      </c>
      <c r="G16" s="685">
        <f t="shared" si="0"/>
        <v>0</v>
      </c>
      <c r="H16" s="685">
        <f t="shared" si="0"/>
        <v>0</v>
      </c>
      <c r="I16" s="685">
        <f t="shared" si="0"/>
        <v>0</v>
      </c>
      <c r="J16" s="685">
        <f t="shared" si="0"/>
        <v>0</v>
      </c>
      <c r="K16" s="685">
        <f t="shared" si="0"/>
        <v>1</v>
      </c>
      <c r="L16" s="685">
        <f t="shared" si="0"/>
        <v>0</v>
      </c>
      <c r="M16" s="685">
        <f t="shared" si="0"/>
        <v>2</v>
      </c>
      <c r="N16" s="685">
        <f t="shared" si="0"/>
        <v>0</v>
      </c>
      <c r="O16" s="685">
        <f t="shared" si="0"/>
        <v>4</v>
      </c>
      <c r="P16" s="685">
        <f t="shared" si="0"/>
        <v>0</v>
      </c>
      <c r="Q16" s="685">
        <f t="shared" si="0"/>
        <v>4</v>
      </c>
      <c r="R16" s="685">
        <f t="shared" si="0"/>
        <v>0</v>
      </c>
      <c r="S16" s="1141" t="s">
        <v>1610</v>
      </c>
      <c r="T16" s="1799" t="s">
        <v>1609</v>
      </c>
      <c r="U16" s="1800"/>
      <c r="V16" s="685">
        <f t="shared" ref="V16:AK16" si="1">SUM(V18:V40)</f>
        <v>107</v>
      </c>
      <c r="W16" s="686">
        <f t="shared" si="1"/>
        <v>0</v>
      </c>
      <c r="X16" s="716">
        <f t="shared" si="1"/>
        <v>4815</v>
      </c>
      <c r="Y16" s="716">
        <f>SUM(Y18:Y40)</f>
        <v>2577</v>
      </c>
      <c r="Z16" s="716">
        <f t="shared" si="1"/>
        <v>2238</v>
      </c>
      <c r="AA16" s="716">
        <f t="shared" si="1"/>
        <v>1</v>
      </c>
      <c r="AB16" s="716">
        <f>SUM(AB18:AB40)</f>
        <v>0</v>
      </c>
      <c r="AC16" s="716">
        <f>SUM(AC18:AC40)</f>
        <v>1</v>
      </c>
      <c r="AD16" s="716">
        <f t="shared" si="1"/>
        <v>0</v>
      </c>
      <c r="AE16" s="716">
        <f t="shared" si="1"/>
        <v>0</v>
      </c>
      <c r="AF16" s="716">
        <f t="shared" si="1"/>
        <v>14</v>
      </c>
      <c r="AG16" s="716">
        <f t="shared" si="1"/>
        <v>0</v>
      </c>
      <c r="AH16" s="716">
        <f t="shared" si="1"/>
        <v>3</v>
      </c>
      <c r="AI16" s="716">
        <f t="shared" si="1"/>
        <v>0</v>
      </c>
      <c r="AJ16" s="716">
        <f t="shared" si="1"/>
        <v>1</v>
      </c>
      <c r="AK16" s="716">
        <f t="shared" si="1"/>
        <v>0</v>
      </c>
      <c r="AL16" s="1141">
        <v>2017</v>
      </c>
      <c r="AM16" s="1292">
        <v>2017</v>
      </c>
      <c r="AN16" s="685">
        <f t="shared" ref="AN16:BG16" si="2">SUM(AN18:AN40)</f>
        <v>906</v>
      </c>
      <c r="AO16" s="685">
        <f t="shared" si="2"/>
        <v>0</v>
      </c>
      <c r="AP16" s="685">
        <f t="shared" si="2"/>
        <v>1</v>
      </c>
      <c r="AQ16" s="685">
        <f t="shared" si="2"/>
        <v>0</v>
      </c>
      <c r="AR16" s="685">
        <f t="shared" si="2"/>
        <v>0</v>
      </c>
      <c r="AS16" s="685">
        <f t="shared" si="2"/>
        <v>0</v>
      </c>
      <c r="AT16" s="685">
        <f t="shared" si="2"/>
        <v>14</v>
      </c>
      <c r="AU16" s="685">
        <f t="shared" si="2"/>
        <v>0</v>
      </c>
      <c r="AV16" s="685">
        <f t="shared" si="2"/>
        <v>1</v>
      </c>
      <c r="AW16" s="685">
        <f t="shared" si="2"/>
        <v>1</v>
      </c>
      <c r="AX16" s="685">
        <f t="shared" si="2"/>
        <v>3875</v>
      </c>
      <c r="AY16" s="685">
        <f t="shared" si="2"/>
        <v>0</v>
      </c>
      <c r="AZ16" s="717">
        <f t="shared" si="2"/>
        <v>4487</v>
      </c>
      <c r="BA16" s="717">
        <f t="shared" si="2"/>
        <v>2368</v>
      </c>
      <c r="BB16" s="717">
        <f t="shared" si="2"/>
        <v>2119</v>
      </c>
      <c r="BC16" s="717">
        <f t="shared" si="2"/>
        <v>246</v>
      </c>
      <c r="BD16" s="717">
        <f t="shared" si="2"/>
        <v>139</v>
      </c>
      <c r="BE16" s="717">
        <f t="shared" si="2"/>
        <v>108</v>
      </c>
      <c r="BF16" s="717">
        <f t="shared" si="2"/>
        <v>13</v>
      </c>
      <c r="BG16" s="717">
        <f t="shared" si="2"/>
        <v>0</v>
      </c>
      <c r="BH16" s="1141" t="s">
        <v>1609</v>
      </c>
      <c r="BI16" s="1431" t="s">
        <v>1609</v>
      </c>
      <c r="BJ16" s="717">
        <f t="shared" ref="BJ16:CA16" si="3">SUM(BJ18:BJ40)</f>
        <v>1978</v>
      </c>
      <c r="BK16" s="717">
        <f t="shared" si="3"/>
        <v>177</v>
      </c>
      <c r="BL16" s="717">
        <f t="shared" si="3"/>
        <v>0</v>
      </c>
      <c r="BM16" s="717">
        <f t="shared" si="3"/>
        <v>60</v>
      </c>
      <c r="BN16" s="717">
        <f t="shared" si="3"/>
        <v>1292</v>
      </c>
      <c r="BO16" s="717">
        <f>SUM(BO18:BO40)</f>
        <v>0</v>
      </c>
      <c r="BP16" s="717">
        <f>SUM(BP18:BP40)</f>
        <v>661</v>
      </c>
      <c r="BQ16" s="717">
        <f t="shared" si="3"/>
        <v>4</v>
      </c>
      <c r="BR16" s="717">
        <f t="shared" si="3"/>
        <v>13</v>
      </c>
      <c r="BS16" s="717">
        <f t="shared" si="3"/>
        <v>0</v>
      </c>
      <c r="BT16" s="717">
        <f t="shared" si="3"/>
        <v>0</v>
      </c>
      <c r="BU16" s="717">
        <f t="shared" si="3"/>
        <v>0</v>
      </c>
      <c r="BV16" s="717">
        <f t="shared" si="3"/>
        <v>48</v>
      </c>
      <c r="BW16" s="717">
        <f t="shared" si="3"/>
        <v>0</v>
      </c>
      <c r="BX16" s="717">
        <f t="shared" si="3"/>
        <v>482</v>
      </c>
      <c r="BY16" s="717">
        <f t="shared" si="3"/>
        <v>6</v>
      </c>
      <c r="BZ16" s="685">
        <f t="shared" si="3"/>
        <v>122</v>
      </c>
      <c r="CA16" s="685">
        <f t="shared" si="3"/>
        <v>7</v>
      </c>
      <c r="CB16" s="1141" t="s">
        <v>1610</v>
      </c>
    </row>
    <row r="17" spans="1:80" s="670" customFormat="1" ht="15.2" customHeight="1">
      <c r="A17" s="1801"/>
      <c r="B17" s="1802"/>
      <c r="C17" s="680"/>
      <c r="D17" s="682"/>
      <c r="E17" s="682"/>
      <c r="F17" s="682"/>
      <c r="G17" s="682"/>
      <c r="H17" s="682"/>
      <c r="I17" s="682"/>
      <c r="J17" s="682"/>
      <c r="K17" s="682"/>
      <c r="L17" s="682"/>
      <c r="M17" s="682"/>
      <c r="N17" s="682"/>
      <c r="O17" s="682"/>
      <c r="P17" s="682"/>
      <c r="Q17" s="682"/>
      <c r="R17" s="682"/>
      <c r="S17" s="688"/>
      <c r="T17" s="1801"/>
      <c r="U17" s="1802"/>
      <c r="X17" s="715"/>
      <c r="Y17" s="715"/>
      <c r="Z17" s="715"/>
      <c r="AA17" s="715"/>
      <c r="AB17" s="715"/>
      <c r="AC17" s="715"/>
      <c r="AD17" s="715"/>
      <c r="AE17" s="715"/>
      <c r="AF17" s="715"/>
      <c r="AG17" s="715"/>
      <c r="AH17" s="715"/>
      <c r="AI17" s="715"/>
      <c r="AJ17" s="715"/>
      <c r="AK17" s="715"/>
      <c r="AL17" s="688"/>
      <c r="AM17" s="1293"/>
      <c r="AN17" s="682"/>
      <c r="AO17" s="682"/>
      <c r="AP17" s="682"/>
      <c r="AQ17" s="682"/>
      <c r="AR17" s="682"/>
      <c r="AS17" s="682"/>
      <c r="AT17" s="682"/>
      <c r="AU17" s="682"/>
      <c r="AV17" s="682"/>
      <c r="AW17" s="682"/>
      <c r="AX17" s="689"/>
      <c r="AY17" s="689"/>
      <c r="AZ17" s="718"/>
      <c r="BA17" s="690"/>
      <c r="BB17" s="690"/>
      <c r="BC17" s="718"/>
      <c r="BD17" s="690"/>
      <c r="BE17" s="690"/>
      <c r="BF17" s="718"/>
      <c r="BG17" s="718"/>
      <c r="BH17" s="688"/>
      <c r="BI17" s="1293"/>
      <c r="BJ17" s="682"/>
      <c r="BK17" s="682"/>
      <c r="BL17" s="682"/>
      <c r="BM17" s="682"/>
      <c r="BN17" s="682"/>
      <c r="BO17" s="682"/>
      <c r="BP17" s="682"/>
      <c r="BQ17" s="682"/>
      <c r="BR17" s="682"/>
      <c r="BS17" s="682"/>
      <c r="BT17" s="689"/>
      <c r="BU17" s="689"/>
      <c r="BV17" s="689"/>
      <c r="BW17" s="689"/>
      <c r="BX17" s="689"/>
      <c r="BY17" s="689"/>
      <c r="BZ17" s="682"/>
      <c r="CA17" s="682"/>
      <c r="CB17" s="688"/>
    </row>
    <row r="18" spans="1:80" s="1065" customFormat="1" ht="15.2" customHeight="1">
      <c r="A18" s="1803" t="s">
        <v>240</v>
      </c>
      <c r="B18" s="1651"/>
      <c r="C18" s="1057">
        <f>IF(SUM(D18:E18)=SUM(I18,K18,M18,O18,Q18,V18),D18+E18,"ERR!""")</f>
        <v>31</v>
      </c>
      <c r="D18" s="746">
        <v>13</v>
      </c>
      <c r="E18" s="746">
        <v>18</v>
      </c>
      <c r="F18" s="38">
        <f>IF(SUM(G18:H18)=SUM(J18,L18,N18,P18,R18,W18),G18+H18,"ERR!""")</f>
        <v>0</v>
      </c>
      <c r="G18" s="1059">
        <v>0</v>
      </c>
      <c r="H18" s="1059">
        <v>0</v>
      </c>
      <c r="I18" s="1064">
        <v>0</v>
      </c>
      <c r="J18" s="1059">
        <v>0</v>
      </c>
      <c r="K18" s="1059">
        <v>0</v>
      </c>
      <c r="L18" s="1059">
        <v>0</v>
      </c>
      <c r="M18" s="1064">
        <v>1</v>
      </c>
      <c r="N18" s="1059">
        <v>0</v>
      </c>
      <c r="O18" s="1064">
        <v>0</v>
      </c>
      <c r="P18" s="1059">
        <v>0</v>
      </c>
      <c r="Q18" s="1064">
        <v>0</v>
      </c>
      <c r="R18" s="1059">
        <v>0</v>
      </c>
      <c r="S18" s="1060" t="s">
        <v>241</v>
      </c>
      <c r="T18" s="1803" t="s">
        <v>240</v>
      </c>
      <c r="U18" s="1651"/>
      <c r="V18" s="1059">
        <v>30</v>
      </c>
      <c r="W18" s="1059">
        <v>0</v>
      </c>
      <c r="X18" s="1061">
        <f>IF(SUM(Y18:Z18)=SUM(AD18,AF18,AH18,AJ18,AN18,AP18,AR18,AT18,AV18,AX18),Y18+Z18,"ERR!""")</f>
        <v>1177</v>
      </c>
      <c r="Y18" s="1062">
        <v>635</v>
      </c>
      <c r="Z18" s="1062">
        <v>542</v>
      </c>
      <c r="AA18" s="1061">
        <f>IF(SUM(AB18:AC18)=SUM(AE18,AG18,AI18,AK18,AO18,AQ18,AS18,AU18,AW18,AY18),SUM(AB18:AC18),"ERR")</f>
        <v>0</v>
      </c>
      <c r="AB18" s="1062">
        <v>0</v>
      </c>
      <c r="AC18" s="1062">
        <v>0</v>
      </c>
      <c r="AD18" s="1063">
        <v>0</v>
      </c>
      <c r="AE18" s="1063">
        <v>0</v>
      </c>
      <c r="AF18" s="1063">
        <v>2</v>
      </c>
      <c r="AG18" s="1063">
        <v>0</v>
      </c>
      <c r="AH18" s="1063">
        <v>1</v>
      </c>
      <c r="AI18" s="1063">
        <v>0</v>
      </c>
      <c r="AJ18" s="1063">
        <v>0</v>
      </c>
      <c r="AK18" s="1063">
        <v>0</v>
      </c>
      <c r="AL18" s="1060" t="s">
        <v>241</v>
      </c>
      <c r="AM18" s="1290" t="s">
        <v>240</v>
      </c>
      <c r="AN18" s="1064">
        <v>199</v>
      </c>
      <c r="AO18" s="1064">
        <v>0</v>
      </c>
      <c r="AP18" s="1064">
        <v>0</v>
      </c>
      <c r="AQ18" s="1064">
        <v>0</v>
      </c>
      <c r="AR18" s="1064">
        <v>0</v>
      </c>
      <c r="AS18" s="1064">
        <v>0</v>
      </c>
      <c r="AT18" s="1064">
        <v>4</v>
      </c>
      <c r="AU18" s="1064">
        <v>0</v>
      </c>
      <c r="AV18" s="1064">
        <v>0</v>
      </c>
      <c r="AW18" s="1064">
        <v>0</v>
      </c>
      <c r="AX18" s="1058">
        <v>971</v>
      </c>
      <c r="AY18" s="1058">
        <v>0</v>
      </c>
      <c r="AZ18" s="39">
        <f>IF(SUM(BA18:BB18)=SUM(BF18,BJ18,BL18,BN18,BP18,BR18,BT18,BV18,BX18),BA18+BB18,"ERR!""")</f>
        <v>916</v>
      </c>
      <c r="BA18" s="746">
        <v>502</v>
      </c>
      <c r="BB18" s="746">
        <v>414</v>
      </c>
      <c r="BC18" s="39">
        <f>IF(SUM(BD18:BE18)=SUM(BG18,BK18,BM18,BO18,BQ18,BS18,BU18,BW18,BY18),BD18+BE18,"ERR!""")</f>
        <v>35</v>
      </c>
      <c r="BD18" s="1058">
        <v>18</v>
      </c>
      <c r="BE18" s="1058">
        <v>17</v>
      </c>
      <c r="BF18" s="1058">
        <v>5</v>
      </c>
      <c r="BG18" s="1058">
        <v>0</v>
      </c>
      <c r="BH18" s="1060" t="s">
        <v>241</v>
      </c>
      <c r="BI18" s="1290" t="s">
        <v>240</v>
      </c>
      <c r="BJ18" s="1058">
        <v>338</v>
      </c>
      <c r="BK18" s="1058">
        <v>26</v>
      </c>
      <c r="BL18" s="1058">
        <v>0</v>
      </c>
      <c r="BM18" s="1058">
        <v>3</v>
      </c>
      <c r="BN18" s="1058">
        <v>382</v>
      </c>
      <c r="BO18" s="1058">
        <v>0</v>
      </c>
      <c r="BP18" s="1058">
        <v>48</v>
      </c>
      <c r="BQ18" s="1058">
        <v>0</v>
      </c>
      <c r="BR18" s="1058">
        <v>2</v>
      </c>
      <c r="BS18" s="1058">
        <v>0</v>
      </c>
      <c r="BT18" s="1058">
        <v>0</v>
      </c>
      <c r="BU18" s="1058">
        <v>0</v>
      </c>
      <c r="BV18" s="1058">
        <v>2</v>
      </c>
      <c r="BW18" s="1058">
        <v>0</v>
      </c>
      <c r="BX18" s="1058">
        <v>139</v>
      </c>
      <c r="BY18" s="1058">
        <v>6</v>
      </c>
      <c r="BZ18" s="1058">
        <v>10</v>
      </c>
      <c r="CA18" s="1064">
        <v>0</v>
      </c>
      <c r="CB18" s="1060" t="s">
        <v>241</v>
      </c>
    </row>
    <row r="19" spans="1:80" s="1065" customFormat="1" ht="15.2" customHeight="1">
      <c r="A19" s="1803" t="s">
        <v>242</v>
      </c>
      <c r="B19" s="1651"/>
      <c r="C19" s="1057">
        <f>IF(SUM(D19:E19)=SUM(I19,K19,M19,O19,Q19,V19),D19+E19,"ERR!""")</f>
        <v>13</v>
      </c>
      <c r="D19" s="725">
        <v>5</v>
      </c>
      <c r="E19" s="722">
        <v>8</v>
      </c>
      <c r="F19" s="38">
        <f t="shared" ref="F19:F40" si="4">IF(SUM(G19:H19)=SUM(J19,L19,N19,P19,R19,W19),G19+H19,"ERR!""")</f>
        <v>0</v>
      </c>
      <c r="G19" s="1059">
        <v>0</v>
      </c>
      <c r="H19" s="1059">
        <v>0</v>
      </c>
      <c r="I19" s="1059">
        <v>0</v>
      </c>
      <c r="J19" s="1059">
        <v>0</v>
      </c>
      <c r="K19" s="1059">
        <v>0</v>
      </c>
      <c r="L19" s="1059">
        <v>0</v>
      </c>
      <c r="M19" s="1059">
        <v>0</v>
      </c>
      <c r="N19" s="1059">
        <v>0</v>
      </c>
      <c r="O19" s="1059">
        <v>2</v>
      </c>
      <c r="P19" s="1059">
        <v>0</v>
      </c>
      <c r="Q19" s="1059">
        <v>0</v>
      </c>
      <c r="R19" s="1059">
        <v>0</v>
      </c>
      <c r="S19" s="1060" t="s">
        <v>243</v>
      </c>
      <c r="T19" s="1803" t="s">
        <v>242</v>
      </c>
      <c r="U19" s="1651"/>
      <c r="V19" s="1059">
        <v>11</v>
      </c>
      <c r="W19" s="1059">
        <v>0</v>
      </c>
      <c r="X19" s="1061">
        <f t="shared" ref="X19:X40" si="5">IF(SUM(Y19:Z19)=SUM(AD19,AF19,AH19,AJ19,AN19,AP19,AR19,AT19,AV19,AX19),Y19+Z19,"ERR!""")</f>
        <v>372</v>
      </c>
      <c r="Y19" s="1063">
        <v>173</v>
      </c>
      <c r="Z19" s="1063">
        <v>199</v>
      </c>
      <c r="AA19" s="1061">
        <f t="shared" ref="AA19:AA40" si="6">IF(SUM(AB19:AC19)=SUM(AE19,AG19,AI19,AK19,AO19,AQ19,AS19,AU19,AW19,AY19),SUM(AB19:AC19),"ERR")</f>
        <v>0</v>
      </c>
      <c r="AB19" s="1062">
        <v>0</v>
      </c>
      <c r="AC19" s="1062">
        <v>0</v>
      </c>
      <c r="AD19" s="1063">
        <v>0</v>
      </c>
      <c r="AE19" s="1063">
        <v>0</v>
      </c>
      <c r="AF19" s="1063">
        <v>1</v>
      </c>
      <c r="AG19" s="1063">
        <v>0</v>
      </c>
      <c r="AH19" s="1063">
        <v>0</v>
      </c>
      <c r="AI19" s="1063">
        <v>0</v>
      </c>
      <c r="AJ19" s="1063">
        <v>0</v>
      </c>
      <c r="AK19" s="1063">
        <v>0</v>
      </c>
      <c r="AL19" s="1060" t="s">
        <v>243</v>
      </c>
      <c r="AM19" s="1290" t="s">
        <v>242</v>
      </c>
      <c r="AN19" s="1350">
        <v>157</v>
      </c>
      <c r="AO19" s="1064">
        <v>0</v>
      </c>
      <c r="AP19" s="1064">
        <v>1</v>
      </c>
      <c r="AQ19" s="1064">
        <v>0</v>
      </c>
      <c r="AR19" s="1064">
        <v>0</v>
      </c>
      <c r="AS19" s="1064">
        <v>0</v>
      </c>
      <c r="AT19" s="1350">
        <v>4</v>
      </c>
      <c r="AU19" s="1064">
        <v>0</v>
      </c>
      <c r="AV19" s="1350">
        <v>0</v>
      </c>
      <c r="AW19" s="1350">
        <v>0</v>
      </c>
      <c r="AX19" s="721">
        <v>209</v>
      </c>
      <c r="AY19" s="1058">
        <v>0</v>
      </c>
      <c r="AZ19" s="39">
        <f t="shared" ref="AZ19:AZ40" si="7">IF(SUM(BA19:BB19)=SUM(BF19,BJ19,BL19,BN19,BP19,BR19,BT19,BV19,BX19),BA19+BB19,"ERR!""")</f>
        <v>452</v>
      </c>
      <c r="BA19" s="721">
        <v>238</v>
      </c>
      <c r="BB19" s="721">
        <v>214</v>
      </c>
      <c r="BC19" s="39">
        <f t="shared" ref="BC19:BC40" si="8">IF(SUM(BD19:BE19)=SUM(BG19,BK19,BM19,BO19,BQ19,BS19,BU19,BW19,BY19),BD19+BE19,"ERR!""")</f>
        <v>28</v>
      </c>
      <c r="BD19" s="721">
        <v>15</v>
      </c>
      <c r="BE19" s="721">
        <v>13</v>
      </c>
      <c r="BF19" s="1058">
        <v>0</v>
      </c>
      <c r="BG19" s="1058">
        <v>0</v>
      </c>
      <c r="BH19" s="1060" t="s">
        <v>243</v>
      </c>
      <c r="BI19" s="1290" t="s">
        <v>242</v>
      </c>
      <c r="BJ19" s="725">
        <v>215</v>
      </c>
      <c r="BK19" s="725">
        <v>23</v>
      </c>
      <c r="BL19" s="1058">
        <v>0</v>
      </c>
      <c r="BM19" s="1058">
        <v>5</v>
      </c>
      <c r="BN19" s="725">
        <v>115</v>
      </c>
      <c r="BO19" s="1058">
        <v>0</v>
      </c>
      <c r="BP19" s="725">
        <v>88</v>
      </c>
      <c r="BQ19" s="1058">
        <v>0</v>
      </c>
      <c r="BR19" s="725">
        <v>2</v>
      </c>
      <c r="BS19" s="1058">
        <v>0</v>
      </c>
      <c r="BT19" s="721">
        <v>0</v>
      </c>
      <c r="BU19" s="1058">
        <v>0</v>
      </c>
      <c r="BV19" s="721">
        <v>7</v>
      </c>
      <c r="BW19" s="1058">
        <v>0</v>
      </c>
      <c r="BX19" s="721">
        <v>25</v>
      </c>
      <c r="BY19" s="1058">
        <v>0</v>
      </c>
      <c r="BZ19" s="1058">
        <v>3</v>
      </c>
      <c r="CA19" s="1064">
        <v>1</v>
      </c>
      <c r="CB19" s="1060" t="s">
        <v>243</v>
      </c>
    </row>
    <row r="20" spans="1:80" s="1065" customFormat="1" ht="15.2" customHeight="1">
      <c r="A20" s="1803" t="s">
        <v>244</v>
      </c>
      <c r="B20" s="1651"/>
      <c r="C20" s="1057">
        <f t="shared" ref="C20:C40" si="9">IF(SUM(D20:E20)=SUM(I20,K20,M20,O20,Q20,V20),D20+E20,"ERR!""")</f>
        <v>4</v>
      </c>
      <c r="D20" s="722">
        <v>1</v>
      </c>
      <c r="E20" s="722">
        <v>3</v>
      </c>
      <c r="F20" s="38">
        <f t="shared" si="4"/>
        <v>0</v>
      </c>
      <c r="G20" s="1059">
        <v>0</v>
      </c>
      <c r="H20" s="1059">
        <v>0</v>
      </c>
      <c r="I20" s="1059">
        <v>0</v>
      </c>
      <c r="J20" s="1059">
        <v>0</v>
      </c>
      <c r="K20" s="1059">
        <v>0</v>
      </c>
      <c r="L20" s="1059">
        <v>0</v>
      </c>
      <c r="M20" s="1059">
        <v>0</v>
      </c>
      <c r="N20" s="1059">
        <v>0</v>
      </c>
      <c r="O20" s="1059">
        <v>0</v>
      </c>
      <c r="P20" s="1059">
        <v>0</v>
      </c>
      <c r="Q20" s="1059">
        <v>0</v>
      </c>
      <c r="R20" s="1059">
        <v>0</v>
      </c>
      <c r="S20" s="1060" t="s">
        <v>245</v>
      </c>
      <c r="T20" s="1803" t="s">
        <v>244</v>
      </c>
      <c r="U20" s="1651"/>
      <c r="V20" s="1059">
        <v>4</v>
      </c>
      <c r="W20" s="1059">
        <v>0</v>
      </c>
      <c r="X20" s="1061">
        <f t="shared" si="5"/>
        <v>257</v>
      </c>
      <c r="Y20" s="1062">
        <v>138</v>
      </c>
      <c r="Z20" s="1062">
        <v>119</v>
      </c>
      <c r="AA20" s="1061">
        <f t="shared" si="6"/>
        <v>1</v>
      </c>
      <c r="AB20" s="1062">
        <v>0</v>
      </c>
      <c r="AC20" s="1062">
        <v>1</v>
      </c>
      <c r="AD20" s="1063">
        <v>0</v>
      </c>
      <c r="AE20" s="1063">
        <v>0</v>
      </c>
      <c r="AF20" s="1063">
        <v>0</v>
      </c>
      <c r="AG20" s="1063">
        <v>0</v>
      </c>
      <c r="AH20" s="1063">
        <v>0</v>
      </c>
      <c r="AI20" s="1063">
        <v>0</v>
      </c>
      <c r="AJ20" s="1063">
        <v>1</v>
      </c>
      <c r="AK20" s="1063">
        <v>0</v>
      </c>
      <c r="AL20" s="1060" t="s">
        <v>245</v>
      </c>
      <c r="AM20" s="1290" t="s">
        <v>244</v>
      </c>
      <c r="AN20" s="1064">
        <v>56</v>
      </c>
      <c r="AO20" s="1064">
        <v>0</v>
      </c>
      <c r="AP20" s="1064">
        <v>0</v>
      </c>
      <c r="AQ20" s="1064">
        <v>0</v>
      </c>
      <c r="AR20" s="1064">
        <v>0</v>
      </c>
      <c r="AS20" s="1064">
        <v>0</v>
      </c>
      <c r="AT20" s="1064">
        <v>0</v>
      </c>
      <c r="AU20" s="1064">
        <v>0</v>
      </c>
      <c r="AV20" s="1064">
        <v>1</v>
      </c>
      <c r="AW20" s="1064">
        <v>1</v>
      </c>
      <c r="AX20" s="1058">
        <v>199</v>
      </c>
      <c r="AY20" s="1058">
        <v>0</v>
      </c>
      <c r="AZ20" s="39">
        <f t="shared" si="7"/>
        <v>326</v>
      </c>
      <c r="BA20" s="746">
        <v>181</v>
      </c>
      <c r="BB20" s="746">
        <v>145</v>
      </c>
      <c r="BC20" s="39">
        <f t="shared" si="8"/>
        <v>11</v>
      </c>
      <c r="BD20" s="1058">
        <v>2</v>
      </c>
      <c r="BE20" s="1058">
        <v>9</v>
      </c>
      <c r="BF20" s="1058">
        <v>0</v>
      </c>
      <c r="BG20" s="1058">
        <v>0</v>
      </c>
      <c r="BH20" s="1060" t="s">
        <v>245</v>
      </c>
      <c r="BI20" s="1290" t="s">
        <v>244</v>
      </c>
      <c r="BJ20" s="1058">
        <v>96</v>
      </c>
      <c r="BK20" s="1058">
        <v>11</v>
      </c>
      <c r="BL20" s="1058">
        <v>0</v>
      </c>
      <c r="BM20" s="1058">
        <v>0</v>
      </c>
      <c r="BN20" s="1058">
        <v>138</v>
      </c>
      <c r="BO20" s="1058">
        <v>0</v>
      </c>
      <c r="BP20" s="1058">
        <v>75</v>
      </c>
      <c r="BQ20" s="1058">
        <v>0</v>
      </c>
      <c r="BR20" s="1058">
        <v>0</v>
      </c>
      <c r="BS20" s="1058">
        <v>0</v>
      </c>
      <c r="BT20" s="1058">
        <v>0</v>
      </c>
      <c r="BU20" s="1058">
        <v>0</v>
      </c>
      <c r="BV20" s="1058">
        <v>5</v>
      </c>
      <c r="BW20" s="1058">
        <v>0</v>
      </c>
      <c r="BX20" s="1058">
        <v>12</v>
      </c>
      <c r="BY20" s="1058">
        <v>0</v>
      </c>
      <c r="BZ20" s="1058">
        <v>4</v>
      </c>
      <c r="CA20" s="1064">
        <v>0</v>
      </c>
      <c r="CB20" s="1060" t="s">
        <v>245</v>
      </c>
    </row>
    <row r="21" spans="1:80" s="1065" customFormat="1" ht="15.2" customHeight="1">
      <c r="A21" s="1803" t="s">
        <v>246</v>
      </c>
      <c r="B21" s="1651"/>
      <c r="C21" s="1057">
        <f t="shared" si="9"/>
        <v>7</v>
      </c>
      <c r="D21" s="746">
        <v>3</v>
      </c>
      <c r="E21" s="722">
        <v>4</v>
      </c>
      <c r="F21" s="38">
        <f t="shared" si="4"/>
        <v>0</v>
      </c>
      <c r="G21" s="1059">
        <v>0</v>
      </c>
      <c r="H21" s="1059">
        <v>0</v>
      </c>
      <c r="I21" s="1059">
        <v>0</v>
      </c>
      <c r="J21" s="1059">
        <v>0</v>
      </c>
      <c r="K21" s="1059">
        <v>0</v>
      </c>
      <c r="L21" s="1059">
        <v>0</v>
      </c>
      <c r="M21" s="1059">
        <v>0</v>
      </c>
      <c r="N21" s="1059">
        <v>0</v>
      </c>
      <c r="O21" s="1059">
        <v>0</v>
      </c>
      <c r="P21" s="1059">
        <v>0</v>
      </c>
      <c r="Q21" s="1059">
        <v>1</v>
      </c>
      <c r="R21" s="1059">
        <v>0</v>
      </c>
      <c r="S21" s="1060" t="s">
        <v>247</v>
      </c>
      <c r="T21" s="1803" t="s">
        <v>246</v>
      </c>
      <c r="U21" s="1651"/>
      <c r="V21" s="1059">
        <v>6</v>
      </c>
      <c r="W21" s="1059">
        <v>0</v>
      </c>
      <c r="X21" s="1061">
        <f t="shared" si="5"/>
        <v>188</v>
      </c>
      <c r="Y21" s="1062">
        <v>91</v>
      </c>
      <c r="Z21" s="1062">
        <v>97</v>
      </c>
      <c r="AA21" s="1061">
        <f t="shared" si="6"/>
        <v>0</v>
      </c>
      <c r="AB21" s="1062">
        <v>0</v>
      </c>
      <c r="AC21" s="1062">
        <v>0</v>
      </c>
      <c r="AD21" s="1063">
        <v>0</v>
      </c>
      <c r="AE21" s="1063">
        <v>0</v>
      </c>
      <c r="AF21" s="1063">
        <v>4</v>
      </c>
      <c r="AG21" s="1063">
        <v>0</v>
      </c>
      <c r="AH21" s="1063">
        <v>0</v>
      </c>
      <c r="AI21" s="1063">
        <v>0</v>
      </c>
      <c r="AJ21" s="1063">
        <v>0</v>
      </c>
      <c r="AK21" s="1063">
        <v>0</v>
      </c>
      <c r="AL21" s="1060" t="s">
        <v>247</v>
      </c>
      <c r="AM21" s="1290" t="s">
        <v>246</v>
      </c>
      <c r="AN21" s="1064">
        <v>27</v>
      </c>
      <c r="AO21" s="1064">
        <v>0</v>
      </c>
      <c r="AP21" s="1064">
        <v>0</v>
      </c>
      <c r="AQ21" s="1064">
        <v>0</v>
      </c>
      <c r="AR21" s="1064">
        <v>0</v>
      </c>
      <c r="AS21" s="1064">
        <v>0</v>
      </c>
      <c r="AT21" s="1064">
        <v>1</v>
      </c>
      <c r="AU21" s="1064">
        <v>0</v>
      </c>
      <c r="AV21" s="1064">
        <v>0</v>
      </c>
      <c r="AW21" s="1064">
        <v>0</v>
      </c>
      <c r="AX21" s="1058">
        <v>156</v>
      </c>
      <c r="AY21" s="1058">
        <v>0</v>
      </c>
      <c r="AZ21" s="39">
        <f t="shared" si="7"/>
        <v>213</v>
      </c>
      <c r="BA21" s="746">
        <v>111</v>
      </c>
      <c r="BB21" s="746">
        <v>102</v>
      </c>
      <c r="BC21" s="39">
        <f t="shared" si="8"/>
        <v>22</v>
      </c>
      <c r="BD21" s="1058">
        <v>15</v>
      </c>
      <c r="BE21" s="1058">
        <v>7</v>
      </c>
      <c r="BF21" s="1058">
        <v>2</v>
      </c>
      <c r="BG21" s="1058">
        <v>0</v>
      </c>
      <c r="BH21" s="1060" t="s">
        <v>247</v>
      </c>
      <c r="BI21" s="1290" t="s">
        <v>246</v>
      </c>
      <c r="BJ21" s="1058">
        <v>106</v>
      </c>
      <c r="BK21" s="1058">
        <v>11</v>
      </c>
      <c r="BL21" s="1058">
        <v>0</v>
      </c>
      <c r="BM21" s="1058">
        <v>11</v>
      </c>
      <c r="BN21" s="1058">
        <v>36</v>
      </c>
      <c r="BO21" s="1058">
        <v>0</v>
      </c>
      <c r="BP21" s="1058">
        <v>9</v>
      </c>
      <c r="BQ21" s="1058">
        <v>0</v>
      </c>
      <c r="BR21" s="1058">
        <v>0</v>
      </c>
      <c r="BS21" s="1058">
        <v>0</v>
      </c>
      <c r="BT21" s="1058">
        <v>0</v>
      </c>
      <c r="BU21" s="1058">
        <v>0</v>
      </c>
      <c r="BV21" s="1058">
        <v>2</v>
      </c>
      <c r="BW21" s="1058">
        <v>0</v>
      </c>
      <c r="BX21" s="1058">
        <v>58</v>
      </c>
      <c r="BY21" s="1058">
        <v>0</v>
      </c>
      <c r="BZ21" s="1058">
        <v>3</v>
      </c>
      <c r="CA21" s="1064">
        <v>0</v>
      </c>
      <c r="CB21" s="1060" t="s">
        <v>247</v>
      </c>
    </row>
    <row r="22" spans="1:80" s="1065" customFormat="1" ht="15.2" customHeight="1">
      <c r="A22" s="1803" t="s">
        <v>248</v>
      </c>
      <c r="B22" s="1651"/>
      <c r="C22" s="1057">
        <f t="shared" si="9"/>
        <v>15</v>
      </c>
      <c r="D22" s="746">
        <v>4</v>
      </c>
      <c r="E22" s="746">
        <v>11</v>
      </c>
      <c r="F22" s="38">
        <f t="shared" si="4"/>
        <v>0</v>
      </c>
      <c r="G22" s="1059">
        <v>0</v>
      </c>
      <c r="H22" s="1059">
        <v>0</v>
      </c>
      <c r="I22" s="1064">
        <v>0</v>
      </c>
      <c r="J22" s="1059">
        <v>0</v>
      </c>
      <c r="K22" s="1059"/>
      <c r="L22" s="1059">
        <v>0</v>
      </c>
      <c r="M22" s="1064">
        <v>0</v>
      </c>
      <c r="N22" s="1064">
        <v>0</v>
      </c>
      <c r="O22" s="1064">
        <v>0</v>
      </c>
      <c r="P22" s="1064">
        <v>0</v>
      </c>
      <c r="Q22" s="1059">
        <v>2</v>
      </c>
      <c r="R22" s="1059">
        <v>0</v>
      </c>
      <c r="S22" s="1060" t="s">
        <v>249</v>
      </c>
      <c r="T22" s="1803" t="s">
        <v>248</v>
      </c>
      <c r="U22" s="1651"/>
      <c r="V22" s="1059">
        <v>13</v>
      </c>
      <c r="W22" s="1059">
        <v>0</v>
      </c>
      <c r="X22" s="1061">
        <f t="shared" si="5"/>
        <v>1010</v>
      </c>
      <c r="Y22" s="1206">
        <v>529</v>
      </c>
      <c r="Z22" s="1206">
        <v>481</v>
      </c>
      <c r="AA22" s="1061">
        <f t="shared" si="6"/>
        <v>0</v>
      </c>
      <c r="AB22" s="1062">
        <v>0</v>
      </c>
      <c r="AC22" s="1062">
        <v>0</v>
      </c>
      <c r="AD22" s="1063">
        <v>0</v>
      </c>
      <c r="AE22" s="1063">
        <v>0</v>
      </c>
      <c r="AF22" s="1063">
        <v>5</v>
      </c>
      <c r="AG22" s="1063">
        <v>0</v>
      </c>
      <c r="AH22" s="1063">
        <v>0</v>
      </c>
      <c r="AI22" s="1063">
        <v>0</v>
      </c>
      <c r="AJ22" s="1063"/>
      <c r="AK22" s="1063">
        <v>0</v>
      </c>
      <c r="AL22" s="1060" t="s">
        <v>249</v>
      </c>
      <c r="AM22" s="1290" t="s">
        <v>248</v>
      </c>
      <c r="AN22" s="1064">
        <v>132</v>
      </c>
      <c r="AO22" s="1064">
        <v>0</v>
      </c>
      <c r="AP22" s="1064">
        <v>0</v>
      </c>
      <c r="AQ22" s="1064">
        <v>0</v>
      </c>
      <c r="AR22" s="1064">
        <v>0</v>
      </c>
      <c r="AS22" s="1064">
        <v>0</v>
      </c>
      <c r="AT22" s="1064">
        <v>0</v>
      </c>
      <c r="AU22" s="1064">
        <v>0</v>
      </c>
      <c r="AV22" s="1064">
        <v>0</v>
      </c>
      <c r="AW22" s="1064">
        <v>0</v>
      </c>
      <c r="AX22" s="1058">
        <v>873</v>
      </c>
      <c r="AY22" s="1058">
        <v>0</v>
      </c>
      <c r="AZ22" s="39">
        <f t="shared" si="7"/>
        <v>627</v>
      </c>
      <c r="BA22" s="746">
        <v>316</v>
      </c>
      <c r="BB22" s="746">
        <v>311</v>
      </c>
      <c r="BC22" s="39">
        <f t="shared" si="8"/>
        <v>21</v>
      </c>
      <c r="BD22" s="746">
        <v>11</v>
      </c>
      <c r="BE22" s="746">
        <v>10</v>
      </c>
      <c r="BF22" s="1058">
        <v>0</v>
      </c>
      <c r="BG22" s="1058">
        <v>0</v>
      </c>
      <c r="BH22" s="1060" t="s">
        <v>249</v>
      </c>
      <c r="BI22" s="1290" t="s">
        <v>248</v>
      </c>
      <c r="BJ22" s="1058">
        <v>177</v>
      </c>
      <c r="BK22" s="1058">
        <v>16</v>
      </c>
      <c r="BL22" s="1058">
        <v>0</v>
      </c>
      <c r="BM22" s="1058">
        <v>3</v>
      </c>
      <c r="BN22" s="1058">
        <v>344</v>
      </c>
      <c r="BO22" s="1058">
        <v>0</v>
      </c>
      <c r="BP22" s="1058">
        <v>57</v>
      </c>
      <c r="BQ22" s="1058">
        <v>2</v>
      </c>
      <c r="BR22" s="1058">
        <v>1</v>
      </c>
      <c r="BS22" s="1058"/>
      <c r="BT22" s="1058"/>
      <c r="BU22" s="1058">
        <v>0</v>
      </c>
      <c r="BV22" s="1058">
        <v>3</v>
      </c>
      <c r="BW22" s="1058">
        <v>0</v>
      </c>
      <c r="BX22" s="1058">
        <v>45</v>
      </c>
      <c r="BY22" s="1058">
        <v>0</v>
      </c>
      <c r="BZ22" s="1058">
        <v>69</v>
      </c>
      <c r="CA22" s="1064">
        <v>0</v>
      </c>
      <c r="CB22" s="1060" t="s">
        <v>249</v>
      </c>
    </row>
    <row r="23" spans="1:80" s="1065" customFormat="1" ht="15.2" customHeight="1">
      <c r="A23" s="1803" t="s">
        <v>250</v>
      </c>
      <c r="B23" s="1651"/>
      <c r="C23" s="1057">
        <f t="shared" si="9"/>
        <v>9</v>
      </c>
      <c r="D23" s="722">
        <v>8</v>
      </c>
      <c r="E23" s="722">
        <v>1</v>
      </c>
      <c r="F23" s="38">
        <f t="shared" si="4"/>
        <v>0</v>
      </c>
      <c r="G23" s="1059">
        <v>0</v>
      </c>
      <c r="H23" s="1059">
        <v>0</v>
      </c>
      <c r="I23" s="1059">
        <v>0</v>
      </c>
      <c r="J23" s="1059">
        <v>0</v>
      </c>
      <c r="K23" s="1059">
        <v>1</v>
      </c>
      <c r="L23" s="1059">
        <v>0</v>
      </c>
      <c r="M23" s="1059">
        <v>0</v>
      </c>
      <c r="N23" s="1059">
        <v>0</v>
      </c>
      <c r="O23" s="1059">
        <v>0</v>
      </c>
      <c r="P23" s="1059">
        <v>0</v>
      </c>
      <c r="Q23" s="1059">
        <v>0</v>
      </c>
      <c r="R23" s="1059">
        <v>0</v>
      </c>
      <c r="S23" s="1060" t="s">
        <v>251</v>
      </c>
      <c r="T23" s="1803" t="s">
        <v>250</v>
      </c>
      <c r="U23" s="1651"/>
      <c r="V23" s="1059">
        <v>8</v>
      </c>
      <c r="W23" s="1059">
        <v>0</v>
      </c>
      <c r="X23" s="1061">
        <f t="shared" si="5"/>
        <v>233</v>
      </c>
      <c r="Y23" s="1062">
        <v>127</v>
      </c>
      <c r="Z23" s="1062">
        <v>106</v>
      </c>
      <c r="AA23" s="1061">
        <f t="shared" si="6"/>
        <v>0</v>
      </c>
      <c r="AB23" s="1062">
        <v>0</v>
      </c>
      <c r="AC23" s="1062">
        <v>0</v>
      </c>
      <c r="AD23" s="1063">
        <v>0</v>
      </c>
      <c r="AE23" s="1063">
        <v>0</v>
      </c>
      <c r="AF23" s="1063">
        <v>0</v>
      </c>
      <c r="AG23" s="1063">
        <v>0</v>
      </c>
      <c r="AH23" s="1063">
        <v>0</v>
      </c>
      <c r="AI23" s="1063">
        <v>0</v>
      </c>
      <c r="AJ23" s="1063">
        <v>0</v>
      </c>
      <c r="AK23" s="1063">
        <v>0</v>
      </c>
      <c r="AL23" s="1060" t="s">
        <v>251</v>
      </c>
      <c r="AM23" s="1290" t="s">
        <v>250</v>
      </c>
      <c r="AN23" s="1064">
        <v>48</v>
      </c>
      <c r="AO23" s="1064">
        <v>0</v>
      </c>
      <c r="AP23" s="1064">
        <v>0</v>
      </c>
      <c r="AQ23" s="1064">
        <v>0</v>
      </c>
      <c r="AR23" s="1064">
        <v>0</v>
      </c>
      <c r="AS23" s="1064">
        <v>0</v>
      </c>
      <c r="AT23" s="1064">
        <v>0</v>
      </c>
      <c r="AU23" s="1064">
        <v>0</v>
      </c>
      <c r="AV23" s="1064">
        <v>0</v>
      </c>
      <c r="AW23" s="1064">
        <v>0</v>
      </c>
      <c r="AX23" s="1058">
        <v>185</v>
      </c>
      <c r="AY23" s="1058">
        <v>0</v>
      </c>
      <c r="AZ23" s="39">
        <f t="shared" si="7"/>
        <v>128</v>
      </c>
      <c r="BA23" s="746">
        <v>81</v>
      </c>
      <c r="BB23" s="746">
        <v>47</v>
      </c>
      <c r="BC23" s="39">
        <f t="shared" si="8"/>
        <v>8</v>
      </c>
      <c r="BD23" s="1058">
        <v>6</v>
      </c>
      <c r="BE23" s="1058">
        <v>2</v>
      </c>
      <c r="BF23" s="1058">
        <v>0</v>
      </c>
      <c r="BG23" s="1058">
        <v>0</v>
      </c>
      <c r="BH23" s="1060" t="s">
        <v>251</v>
      </c>
      <c r="BI23" s="1290" t="s">
        <v>250</v>
      </c>
      <c r="BJ23" s="1058">
        <v>66</v>
      </c>
      <c r="BK23" s="1058">
        <v>6</v>
      </c>
      <c r="BL23" s="1058">
        <v>0</v>
      </c>
      <c r="BM23" s="1058">
        <v>2</v>
      </c>
      <c r="BN23" s="1058">
        <v>39</v>
      </c>
      <c r="BO23" s="1058"/>
      <c r="BP23" s="1058">
        <v>2</v>
      </c>
      <c r="BQ23" s="1058">
        <v>0</v>
      </c>
      <c r="BR23" s="1058">
        <v>1</v>
      </c>
      <c r="BS23" s="1058">
        <v>0</v>
      </c>
      <c r="BT23" s="1058">
        <v>0</v>
      </c>
      <c r="BU23" s="1058">
        <v>0</v>
      </c>
      <c r="BV23" s="1058">
        <v>3</v>
      </c>
      <c r="BW23" s="1058">
        <v>0</v>
      </c>
      <c r="BX23" s="1058">
        <v>17</v>
      </c>
      <c r="BY23" s="1058">
        <v>0</v>
      </c>
      <c r="BZ23" s="1058">
        <v>5</v>
      </c>
      <c r="CA23" s="1064">
        <v>1</v>
      </c>
      <c r="CB23" s="1060" t="s">
        <v>251</v>
      </c>
    </row>
    <row r="24" spans="1:80" s="1065" customFormat="1" ht="15.2" customHeight="1">
      <c r="A24" s="1803" t="s">
        <v>252</v>
      </c>
      <c r="B24" s="1651"/>
      <c r="C24" s="1057">
        <f t="shared" si="9"/>
        <v>3</v>
      </c>
      <c r="D24" s="746">
        <v>2</v>
      </c>
      <c r="E24" s="746">
        <v>1</v>
      </c>
      <c r="F24" s="38">
        <f t="shared" si="4"/>
        <v>0</v>
      </c>
      <c r="G24" s="1059">
        <v>0</v>
      </c>
      <c r="H24" s="1059">
        <v>0</v>
      </c>
      <c r="I24" s="1064">
        <v>0</v>
      </c>
      <c r="J24" s="1059">
        <v>0</v>
      </c>
      <c r="K24" s="1059">
        <v>0</v>
      </c>
      <c r="L24" s="1059">
        <v>0</v>
      </c>
      <c r="M24" s="1059">
        <v>0</v>
      </c>
      <c r="N24" s="1059">
        <v>0</v>
      </c>
      <c r="O24" s="1059">
        <v>1</v>
      </c>
      <c r="P24" s="1059">
        <v>0</v>
      </c>
      <c r="Q24" s="1059">
        <v>0</v>
      </c>
      <c r="R24" s="1059">
        <v>0</v>
      </c>
      <c r="S24" s="1060" t="s">
        <v>253</v>
      </c>
      <c r="T24" s="1803" t="s">
        <v>252</v>
      </c>
      <c r="U24" s="1651"/>
      <c r="V24" s="1059">
        <v>2</v>
      </c>
      <c r="W24" s="1059">
        <v>0</v>
      </c>
      <c r="X24" s="1061">
        <f t="shared" si="5"/>
        <v>107</v>
      </c>
      <c r="Y24" s="1206">
        <v>66</v>
      </c>
      <c r="Z24" s="1206">
        <v>41</v>
      </c>
      <c r="AA24" s="1061">
        <f t="shared" si="6"/>
        <v>0</v>
      </c>
      <c r="AB24" s="1062">
        <v>0</v>
      </c>
      <c r="AC24" s="1062">
        <v>0</v>
      </c>
      <c r="AD24" s="1063">
        <v>0</v>
      </c>
      <c r="AE24" s="1063">
        <v>0</v>
      </c>
      <c r="AF24" s="1206">
        <v>0</v>
      </c>
      <c r="AG24" s="1063">
        <v>0</v>
      </c>
      <c r="AH24" s="1206">
        <v>0</v>
      </c>
      <c r="AI24" s="1206">
        <v>0</v>
      </c>
      <c r="AJ24" s="1206">
        <v>0</v>
      </c>
      <c r="AK24" s="1206">
        <v>0</v>
      </c>
      <c r="AL24" s="1060" t="s">
        <v>253</v>
      </c>
      <c r="AM24" s="1290" t="s">
        <v>252</v>
      </c>
      <c r="AN24" s="1064">
        <v>15</v>
      </c>
      <c r="AO24" s="1064">
        <v>0</v>
      </c>
      <c r="AP24" s="1064">
        <v>0</v>
      </c>
      <c r="AQ24" s="1064">
        <v>0</v>
      </c>
      <c r="AR24" s="1064">
        <v>0</v>
      </c>
      <c r="AS24" s="1064">
        <v>0</v>
      </c>
      <c r="AT24" s="1064">
        <v>1</v>
      </c>
      <c r="AU24" s="1064">
        <v>0</v>
      </c>
      <c r="AV24" s="1064">
        <v>0</v>
      </c>
      <c r="AW24" s="1064">
        <v>0</v>
      </c>
      <c r="AX24" s="1064">
        <v>91</v>
      </c>
      <c r="AY24" s="1064">
        <v>0</v>
      </c>
      <c r="AZ24" s="39">
        <f t="shared" si="7"/>
        <v>195</v>
      </c>
      <c r="BA24" s="746">
        <v>92</v>
      </c>
      <c r="BB24" s="746">
        <v>103</v>
      </c>
      <c r="BC24" s="39">
        <f t="shared" si="8"/>
        <v>11</v>
      </c>
      <c r="BD24" s="1058">
        <v>5</v>
      </c>
      <c r="BE24" s="1058">
        <v>6</v>
      </c>
      <c r="BF24" s="1058">
        <v>0</v>
      </c>
      <c r="BG24" s="1058">
        <v>0</v>
      </c>
      <c r="BH24" s="1060" t="s">
        <v>253</v>
      </c>
      <c r="BI24" s="1290" t="s">
        <v>252</v>
      </c>
      <c r="BJ24" s="1058">
        <v>129</v>
      </c>
      <c r="BK24" s="1058">
        <v>10</v>
      </c>
      <c r="BL24" s="1058">
        <v>0</v>
      </c>
      <c r="BM24" s="1058">
        <v>1</v>
      </c>
      <c r="BN24" s="1058">
        <v>14</v>
      </c>
      <c r="BO24" s="1058">
        <v>0</v>
      </c>
      <c r="BP24" s="1058">
        <v>34</v>
      </c>
      <c r="BQ24" s="1058">
        <v>0</v>
      </c>
      <c r="BR24" s="1058">
        <v>1</v>
      </c>
      <c r="BS24" s="1058">
        <v>0</v>
      </c>
      <c r="BT24" s="1058">
        <v>0</v>
      </c>
      <c r="BU24" s="1058">
        <v>0</v>
      </c>
      <c r="BV24" s="1058">
        <v>0</v>
      </c>
      <c r="BW24" s="1058">
        <v>0</v>
      </c>
      <c r="BX24" s="1058">
        <v>17</v>
      </c>
      <c r="BY24" s="1058">
        <v>0</v>
      </c>
      <c r="BZ24" s="1058">
        <v>1</v>
      </c>
      <c r="CA24" s="1064">
        <v>0</v>
      </c>
      <c r="CB24" s="1060" t="s">
        <v>253</v>
      </c>
    </row>
    <row r="25" spans="1:80" s="1065" customFormat="1" ht="15.2" customHeight="1">
      <c r="A25" s="1803" t="s">
        <v>254</v>
      </c>
      <c r="B25" s="1651"/>
      <c r="C25" s="1057">
        <f t="shared" si="9"/>
        <v>9</v>
      </c>
      <c r="D25" s="722">
        <v>3</v>
      </c>
      <c r="E25" s="722">
        <v>6</v>
      </c>
      <c r="F25" s="38">
        <f t="shared" si="4"/>
        <v>0</v>
      </c>
      <c r="G25" s="1059">
        <v>0</v>
      </c>
      <c r="H25" s="1059">
        <v>0</v>
      </c>
      <c r="I25" s="1059">
        <v>0</v>
      </c>
      <c r="J25" s="1059">
        <v>0</v>
      </c>
      <c r="K25" s="1059">
        <v>0</v>
      </c>
      <c r="L25" s="1059">
        <v>0</v>
      </c>
      <c r="M25" s="1059">
        <v>0</v>
      </c>
      <c r="N25" s="1059">
        <v>0</v>
      </c>
      <c r="O25" s="1059">
        <v>0</v>
      </c>
      <c r="P25" s="1059">
        <v>0</v>
      </c>
      <c r="Q25" s="1059">
        <v>0</v>
      </c>
      <c r="R25" s="1059">
        <v>0</v>
      </c>
      <c r="S25" s="1060" t="s">
        <v>255</v>
      </c>
      <c r="T25" s="1803" t="s">
        <v>254</v>
      </c>
      <c r="U25" s="1651"/>
      <c r="V25" s="1059">
        <v>9</v>
      </c>
      <c r="W25" s="1059">
        <v>0</v>
      </c>
      <c r="X25" s="1061">
        <f t="shared" si="5"/>
        <v>168</v>
      </c>
      <c r="Y25" s="1062">
        <v>79</v>
      </c>
      <c r="Z25" s="1062">
        <v>89</v>
      </c>
      <c r="AA25" s="1061">
        <f t="shared" si="6"/>
        <v>0</v>
      </c>
      <c r="AB25" s="1062">
        <v>0</v>
      </c>
      <c r="AC25" s="1062">
        <v>0</v>
      </c>
      <c r="AD25" s="1063">
        <v>0</v>
      </c>
      <c r="AE25" s="1063">
        <v>0</v>
      </c>
      <c r="AF25" s="1206">
        <v>0</v>
      </c>
      <c r="AG25" s="1063">
        <v>0</v>
      </c>
      <c r="AH25" s="1063">
        <v>0</v>
      </c>
      <c r="AI25" s="1063">
        <v>0</v>
      </c>
      <c r="AJ25" s="1063">
        <v>0</v>
      </c>
      <c r="AK25" s="1063">
        <v>0</v>
      </c>
      <c r="AL25" s="1060" t="s">
        <v>255</v>
      </c>
      <c r="AM25" s="1290" t="s">
        <v>254</v>
      </c>
      <c r="AN25" s="1064">
        <v>32</v>
      </c>
      <c r="AO25" s="1064">
        <v>0</v>
      </c>
      <c r="AP25" s="1064">
        <v>0</v>
      </c>
      <c r="AQ25" s="1064">
        <v>0</v>
      </c>
      <c r="AR25" s="1064">
        <v>0</v>
      </c>
      <c r="AS25" s="1064">
        <v>0</v>
      </c>
      <c r="AT25" s="1064">
        <v>0</v>
      </c>
      <c r="AU25" s="1064">
        <v>0</v>
      </c>
      <c r="AV25" s="1064">
        <v>0</v>
      </c>
      <c r="AW25" s="1064">
        <v>0</v>
      </c>
      <c r="AX25" s="1058">
        <v>136</v>
      </c>
      <c r="AY25" s="1058">
        <v>0</v>
      </c>
      <c r="AZ25" s="39">
        <f t="shared" si="7"/>
        <v>248</v>
      </c>
      <c r="BA25" s="746">
        <v>109</v>
      </c>
      <c r="BB25" s="746">
        <v>139</v>
      </c>
      <c r="BC25" s="39">
        <f t="shared" si="8"/>
        <v>11</v>
      </c>
      <c r="BD25" s="1058">
        <v>9</v>
      </c>
      <c r="BE25" s="1058">
        <v>2</v>
      </c>
      <c r="BF25" s="1058">
        <v>1</v>
      </c>
      <c r="BG25" s="1058">
        <v>0</v>
      </c>
      <c r="BH25" s="1060" t="s">
        <v>255</v>
      </c>
      <c r="BI25" s="1290" t="s">
        <v>254</v>
      </c>
      <c r="BJ25" s="1058">
        <v>69</v>
      </c>
      <c r="BK25" s="1058">
        <v>7</v>
      </c>
      <c r="BL25" s="1058"/>
      <c r="BM25" s="1058">
        <v>4</v>
      </c>
      <c r="BN25" s="1058">
        <v>59</v>
      </c>
      <c r="BO25" s="1058"/>
      <c r="BP25" s="1058">
        <v>83</v>
      </c>
      <c r="BQ25" s="1058"/>
      <c r="BR25" s="1058"/>
      <c r="BS25" s="1058"/>
      <c r="BT25" s="1058"/>
      <c r="BU25" s="1058"/>
      <c r="BV25" s="1058">
        <v>8</v>
      </c>
      <c r="BW25" s="1058"/>
      <c r="BX25" s="1058">
        <v>28</v>
      </c>
      <c r="BY25" s="1058"/>
      <c r="BZ25" s="1058">
        <v>2</v>
      </c>
      <c r="CA25" s="1064">
        <v>1</v>
      </c>
      <c r="CB25" s="1060" t="s">
        <v>255</v>
      </c>
    </row>
    <row r="26" spans="1:80" s="1065" customFormat="1" ht="15.2" customHeight="1">
      <c r="A26" s="1803" t="s">
        <v>256</v>
      </c>
      <c r="B26" s="1651"/>
      <c r="C26" s="1057">
        <f t="shared" si="9"/>
        <v>2</v>
      </c>
      <c r="D26" s="722">
        <v>2</v>
      </c>
      <c r="E26" s="722">
        <v>0</v>
      </c>
      <c r="F26" s="38">
        <f t="shared" si="4"/>
        <v>0</v>
      </c>
      <c r="G26" s="1059">
        <v>0</v>
      </c>
      <c r="H26" s="1059">
        <v>0</v>
      </c>
      <c r="I26" s="1059">
        <v>0</v>
      </c>
      <c r="J26" s="1059">
        <v>0</v>
      </c>
      <c r="K26" s="1059">
        <v>0</v>
      </c>
      <c r="L26" s="1059">
        <v>0</v>
      </c>
      <c r="M26" s="1059">
        <v>0</v>
      </c>
      <c r="N26" s="1059">
        <v>0</v>
      </c>
      <c r="O26" s="1059">
        <v>0</v>
      </c>
      <c r="P26" s="1059">
        <v>0</v>
      </c>
      <c r="Q26" s="1059">
        <v>0</v>
      </c>
      <c r="R26" s="1059">
        <v>0</v>
      </c>
      <c r="S26" s="1060" t="s">
        <v>257</v>
      </c>
      <c r="T26" s="1803" t="s">
        <v>256</v>
      </c>
      <c r="U26" s="1651"/>
      <c r="V26" s="1059">
        <v>2</v>
      </c>
      <c r="W26" s="1059">
        <v>0</v>
      </c>
      <c r="X26" s="1061">
        <f t="shared" si="5"/>
        <v>77</v>
      </c>
      <c r="Y26" s="1062">
        <v>40</v>
      </c>
      <c r="Z26" s="1062">
        <v>37</v>
      </c>
      <c r="AA26" s="1061">
        <f t="shared" si="6"/>
        <v>0</v>
      </c>
      <c r="AB26" s="1062">
        <v>0</v>
      </c>
      <c r="AC26" s="1062">
        <v>0</v>
      </c>
      <c r="AD26" s="1063">
        <v>0</v>
      </c>
      <c r="AE26" s="1063">
        <v>0</v>
      </c>
      <c r="AF26" s="1063">
        <v>0</v>
      </c>
      <c r="AG26" s="1063">
        <v>0</v>
      </c>
      <c r="AH26" s="1063">
        <v>1</v>
      </c>
      <c r="AI26" s="1063">
        <v>0</v>
      </c>
      <c r="AJ26" s="1063">
        <v>0</v>
      </c>
      <c r="AK26" s="1063">
        <v>0</v>
      </c>
      <c r="AL26" s="1060" t="s">
        <v>257</v>
      </c>
      <c r="AM26" s="1290" t="s">
        <v>256</v>
      </c>
      <c r="AN26" s="1064">
        <v>37</v>
      </c>
      <c r="AO26" s="1064">
        <v>0</v>
      </c>
      <c r="AP26" s="1064">
        <v>0</v>
      </c>
      <c r="AQ26" s="1064">
        <v>0</v>
      </c>
      <c r="AR26" s="1064">
        <v>0</v>
      </c>
      <c r="AS26" s="1064">
        <v>0</v>
      </c>
      <c r="AT26" s="1064">
        <v>0</v>
      </c>
      <c r="AU26" s="1064">
        <v>0</v>
      </c>
      <c r="AV26" s="1064">
        <v>0</v>
      </c>
      <c r="AW26" s="1064">
        <v>0</v>
      </c>
      <c r="AX26" s="1058">
        <v>39</v>
      </c>
      <c r="AY26" s="1058">
        <v>0</v>
      </c>
      <c r="AZ26" s="39">
        <f t="shared" si="7"/>
        <v>97</v>
      </c>
      <c r="BA26" s="746">
        <v>56</v>
      </c>
      <c r="BB26" s="746">
        <v>41</v>
      </c>
      <c r="BC26" s="39">
        <f t="shared" si="8"/>
        <v>2</v>
      </c>
      <c r="BD26" s="746">
        <v>2</v>
      </c>
      <c r="BE26" s="746">
        <v>0</v>
      </c>
      <c r="BF26" s="746">
        <v>0</v>
      </c>
      <c r="BG26" s="1058">
        <v>0</v>
      </c>
      <c r="BH26" s="1060" t="s">
        <v>257</v>
      </c>
      <c r="BI26" s="1290" t="s">
        <v>256</v>
      </c>
      <c r="BJ26" s="1058">
        <v>63</v>
      </c>
      <c r="BK26" s="1058">
        <v>1</v>
      </c>
      <c r="BL26" s="1058">
        <v>0</v>
      </c>
      <c r="BM26" s="1058">
        <v>1</v>
      </c>
      <c r="BN26" s="1058">
        <v>7</v>
      </c>
      <c r="BO26" s="1058">
        <v>0</v>
      </c>
      <c r="BP26" s="1058">
        <v>10</v>
      </c>
      <c r="BQ26" s="1058">
        <v>0</v>
      </c>
      <c r="BR26" s="1058">
        <v>0</v>
      </c>
      <c r="BS26" s="1058">
        <v>0</v>
      </c>
      <c r="BT26" s="1058">
        <v>0</v>
      </c>
      <c r="BU26" s="1058">
        <v>0</v>
      </c>
      <c r="BV26" s="1058">
        <v>4</v>
      </c>
      <c r="BW26" s="1058">
        <v>0</v>
      </c>
      <c r="BX26" s="1058">
        <v>13</v>
      </c>
      <c r="BY26" s="1058">
        <v>0</v>
      </c>
      <c r="BZ26" s="1058">
        <v>1</v>
      </c>
      <c r="CA26" s="1064">
        <v>0</v>
      </c>
      <c r="CB26" s="1060" t="s">
        <v>257</v>
      </c>
    </row>
    <row r="27" spans="1:80" s="1065" customFormat="1" ht="15.2" customHeight="1">
      <c r="A27" s="1803" t="s">
        <v>258</v>
      </c>
      <c r="B27" s="1651"/>
      <c r="C27" s="1057">
        <f t="shared" si="9"/>
        <v>12</v>
      </c>
      <c r="D27" s="746">
        <v>7</v>
      </c>
      <c r="E27" s="746">
        <v>5</v>
      </c>
      <c r="F27" s="38">
        <f t="shared" si="4"/>
        <v>0</v>
      </c>
      <c r="G27" s="1059">
        <v>0</v>
      </c>
      <c r="H27" s="1059">
        <v>0</v>
      </c>
      <c r="I27" s="1059">
        <v>0</v>
      </c>
      <c r="J27" s="1059">
        <v>0</v>
      </c>
      <c r="K27" s="1059">
        <v>0</v>
      </c>
      <c r="L27" s="1059">
        <v>0</v>
      </c>
      <c r="M27" s="1059">
        <v>1</v>
      </c>
      <c r="N27" s="1059">
        <v>0</v>
      </c>
      <c r="O27" s="1059">
        <v>0</v>
      </c>
      <c r="P27" s="1059">
        <v>0</v>
      </c>
      <c r="Q27" s="1059">
        <v>0</v>
      </c>
      <c r="R27" s="1059">
        <v>0</v>
      </c>
      <c r="S27" s="1060" t="s">
        <v>259</v>
      </c>
      <c r="T27" s="1803" t="s">
        <v>258</v>
      </c>
      <c r="U27" s="1651"/>
      <c r="V27" s="1059">
        <v>11</v>
      </c>
      <c r="W27" s="1059">
        <v>0</v>
      </c>
      <c r="X27" s="1061">
        <f t="shared" si="5"/>
        <v>566</v>
      </c>
      <c r="Y27" s="1062">
        <v>323</v>
      </c>
      <c r="Z27" s="1062">
        <v>243</v>
      </c>
      <c r="AA27" s="1061">
        <f t="shared" si="6"/>
        <v>0</v>
      </c>
      <c r="AB27" s="1062">
        <v>0</v>
      </c>
      <c r="AC27" s="1062">
        <v>0</v>
      </c>
      <c r="AD27" s="1063">
        <v>0</v>
      </c>
      <c r="AE27" s="1063">
        <v>0</v>
      </c>
      <c r="AF27" s="1063">
        <v>1</v>
      </c>
      <c r="AG27" s="1063">
        <v>0</v>
      </c>
      <c r="AH27" s="1063">
        <v>0</v>
      </c>
      <c r="AI27" s="1063">
        <v>0</v>
      </c>
      <c r="AJ27" s="1063">
        <v>0</v>
      </c>
      <c r="AK27" s="1063">
        <v>0</v>
      </c>
      <c r="AL27" s="1060" t="s">
        <v>259</v>
      </c>
      <c r="AM27" s="1290" t="s">
        <v>258</v>
      </c>
      <c r="AN27" s="1064">
        <v>69</v>
      </c>
      <c r="AO27" s="1064">
        <v>0</v>
      </c>
      <c r="AP27" s="1064">
        <v>0</v>
      </c>
      <c r="AQ27" s="1064">
        <v>0</v>
      </c>
      <c r="AR27" s="1064">
        <v>0</v>
      </c>
      <c r="AS27" s="1064">
        <v>0</v>
      </c>
      <c r="AT27" s="1064">
        <v>1</v>
      </c>
      <c r="AU27" s="1064">
        <v>0</v>
      </c>
      <c r="AV27" s="1064">
        <v>0</v>
      </c>
      <c r="AW27" s="1064">
        <v>0</v>
      </c>
      <c r="AX27" s="1058">
        <v>495</v>
      </c>
      <c r="AY27" s="1058">
        <v>0</v>
      </c>
      <c r="AZ27" s="39">
        <f t="shared" si="7"/>
        <v>314</v>
      </c>
      <c r="BA27" s="746">
        <v>180</v>
      </c>
      <c r="BB27" s="746">
        <v>134</v>
      </c>
      <c r="BC27" s="39">
        <f t="shared" si="8"/>
        <v>13</v>
      </c>
      <c r="BD27" s="746">
        <v>7</v>
      </c>
      <c r="BE27" s="746">
        <v>6</v>
      </c>
      <c r="BF27" s="1058">
        <v>4</v>
      </c>
      <c r="BG27" s="1058">
        <v>0</v>
      </c>
      <c r="BH27" s="1060" t="s">
        <v>259</v>
      </c>
      <c r="BI27" s="1290" t="s">
        <v>258</v>
      </c>
      <c r="BJ27" s="1058">
        <v>154</v>
      </c>
      <c r="BK27" s="1058">
        <v>9</v>
      </c>
      <c r="BL27" s="1058">
        <v>0</v>
      </c>
      <c r="BM27" s="1058">
        <v>4</v>
      </c>
      <c r="BN27" s="1058">
        <v>63</v>
      </c>
      <c r="BO27" s="1058">
        <v>0</v>
      </c>
      <c r="BP27" s="1058">
        <v>38</v>
      </c>
      <c r="BQ27" s="1058">
        <v>0</v>
      </c>
      <c r="BR27" s="1058">
        <v>2</v>
      </c>
      <c r="BS27" s="1058">
        <v>0</v>
      </c>
      <c r="BT27" s="1058">
        <v>0</v>
      </c>
      <c r="BU27" s="1058">
        <v>0</v>
      </c>
      <c r="BV27" s="1058">
        <v>6</v>
      </c>
      <c r="BW27" s="1058">
        <v>0</v>
      </c>
      <c r="BX27" s="1058">
        <v>47</v>
      </c>
      <c r="BY27" s="1058">
        <v>0</v>
      </c>
      <c r="BZ27" s="1058">
        <v>5</v>
      </c>
      <c r="CA27" s="1064">
        <v>1</v>
      </c>
      <c r="CB27" s="1060" t="s">
        <v>259</v>
      </c>
    </row>
    <row r="28" spans="1:80" s="1065" customFormat="1" ht="15.2" customHeight="1">
      <c r="A28" s="1803" t="s">
        <v>260</v>
      </c>
      <c r="B28" s="1651"/>
      <c r="C28" s="1057">
        <f t="shared" si="9"/>
        <v>0</v>
      </c>
      <c r="D28" s="746">
        <v>0</v>
      </c>
      <c r="E28" s="746">
        <v>0</v>
      </c>
      <c r="F28" s="38">
        <f t="shared" si="4"/>
        <v>0</v>
      </c>
      <c r="G28" s="1059">
        <v>0</v>
      </c>
      <c r="H28" s="1059">
        <v>0</v>
      </c>
      <c r="I28" s="1059">
        <v>0</v>
      </c>
      <c r="J28" s="1059">
        <v>0</v>
      </c>
      <c r="K28" s="1059">
        <v>0</v>
      </c>
      <c r="L28" s="1059">
        <v>0</v>
      </c>
      <c r="M28" s="1059">
        <v>0</v>
      </c>
      <c r="N28" s="1059">
        <v>0</v>
      </c>
      <c r="O28" s="1059">
        <v>0</v>
      </c>
      <c r="P28" s="1059">
        <v>0</v>
      </c>
      <c r="Q28" s="1059">
        <v>0</v>
      </c>
      <c r="R28" s="1059">
        <v>0</v>
      </c>
      <c r="S28" s="1060" t="s">
        <v>261</v>
      </c>
      <c r="T28" s="1803" t="s">
        <v>260</v>
      </c>
      <c r="U28" s="1651"/>
      <c r="V28" s="1059">
        <v>0</v>
      </c>
      <c r="W28" s="1059">
        <v>0</v>
      </c>
      <c r="X28" s="1061">
        <f t="shared" si="5"/>
        <v>9</v>
      </c>
      <c r="Y28" s="1062">
        <v>4</v>
      </c>
      <c r="Z28" s="1062">
        <v>5</v>
      </c>
      <c r="AA28" s="1061">
        <f t="shared" si="6"/>
        <v>0</v>
      </c>
      <c r="AB28" s="1062">
        <v>0</v>
      </c>
      <c r="AC28" s="1062">
        <v>0</v>
      </c>
      <c r="AD28" s="1063">
        <v>0</v>
      </c>
      <c r="AE28" s="1063">
        <v>0</v>
      </c>
      <c r="AF28" s="1063">
        <v>0</v>
      </c>
      <c r="AG28" s="1063">
        <v>0</v>
      </c>
      <c r="AH28" s="1063">
        <v>0</v>
      </c>
      <c r="AI28" s="1063">
        <v>0</v>
      </c>
      <c r="AJ28" s="1063">
        <v>0</v>
      </c>
      <c r="AK28" s="1063">
        <v>0</v>
      </c>
      <c r="AL28" s="1060" t="s">
        <v>261</v>
      </c>
      <c r="AM28" s="1290" t="s">
        <v>260</v>
      </c>
      <c r="AN28" s="1064">
        <v>1</v>
      </c>
      <c r="AO28" s="1064">
        <v>0</v>
      </c>
      <c r="AP28" s="1064">
        <v>0</v>
      </c>
      <c r="AQ28" s="1064">
        <v>0</v>
      </c>
      <c r="AR28" s="1064">
        <v>0</v>
      </c>
      <c r="AS28" s="1064">
        <v>0</v>
      </c>
      <c r="AT28" s="1064">
        <v>1</v>
      </c>
      <c r="AU28" s="1064">
        <v>0</v>
      </c>
      <c r="AV28" s="1064">
        <v>0</v>
      </c>
      <c r="AW28" s="1064">
        <v>0</v>
      </c>
      <c r="AX28" s="1058">
        <v>7</v>
      </c>
      <c r="AY28" s="1058">
        <v>0</v>
      </c>
      <c r="AZ28" s="39">
        <f t="shared" si="7"/>
        <v>37</v>
      </c>
      <c r="BA28" s="1058">
        <v>15</v>
      </c>
      <c r="BB28" s="746">
        <v>22</v>
      </c>
      <c r="BC28" s="39"/>
      <c r="BD28" s="1058">
        <v>0</v>
      </c>
      <c r="BE28" s="1058">
        <v>1</v>
      </c>
      <c r="BF28" s="1058">
        <v>0</v>
      </c>
      <c r="BG28" s="1058">
        <v>0</v>
      </c>
      <c r="BH28" s="1060" t="s">
        <v>261</v>
      </c>
      <c r="BI28" s="1290" t="s">
        <v>260</v>
      </c>
      <c r="BJ28" s="1058">
        <v>30</v>
      </c>
      <c r="BK28" s="1058">
        <v>0</v>
      </c>
      <c r="BL28" s="1058">
        <v>0</v>
      </c>
      <c r="BM28" s="1058">
        <v>1</v>
      </c>
      <c r="BN28" s="1058">
        <v>0</v>
      </c>
      <c r="BO28" s="1058">
        <v>0</v>
      </c>
      <c r="BP28" s="1058">
        <v>3</v>
      </c>
      <c r="BQ28" s="1058">
        <v>0</v>
      </c>
      <c r="BR28" s="1058">
        <v>0</v>
      </c>
      <c r="BS28" s="1058">
        <v>0</v>
      </c>
      <c r="BT28" s="1058">
        <v>0</v>
      </c>
      <c r="BU28" s="1058">
        <v>0</v>
      </c>
      <c r="BV28" s="1058">
        <v>0</v>
      </c>
      <c r="BW28" s="1058">
        <v>0</v>
      </c>
      <c r="BX28" s="1058">
        <v>4</v>
      </c>
      <c r="BY28" s="1058">
        <v>0</v>
      </c>
      <c r="BZ28" s="1058">
        <v>6</v>
      </c>
      <c r="CA28" s="1064">
        <v>0</v>
      </c>
      <c r="CB28" s="1060" t="s">
        <v>261</v>
      </c>
    </row>
    <row r="29" spans="1:80" s="1065" customFormat="1" ht="15.2" customHeight="1">
      <c r="A29" s="1803" t="s">
        <v>262</v>
      </c>
      <c r="B29" s="1651"/>
      <c r="C29" s="1057">
        <f t="shared" si="9"/>
        <v>1</v>
      </c>
      <c r="D29" s="746">
        <v>1</v>
      </c>
      <c r="E29" s="1058">
        <v>0</v>
      </c>
      <c r="F29" s="38">
        <f t="shared" si="4"/>
        <v>0</v>
      </c>
      <c r="G29" s="1059">
        <v>0</v>
      </c>
      <c r="H29" s="1059">
        <v>0</v>
      </c>
      <c r="I29" s="1059">
        <v>0</v>
      </c>
      <c r="J29" s="1059">
        <v>0</v>
      </c>
      <c r="K29" s="1059">
        <v>0</v>
      </c>
      <c r="L29" s="1059">
        <v>0</v>
      </c>
      <c r="M29" s="1059">
        <v>0</v>
      </c>
      <c r="N29" s="1059">
        <v>0</v>
      </c>
      <c r="O29" s="1059">
        <v>1</v>
      </c>
      <c r="P29" s="1059">
        <v>0</v>
      </c>
      <c r="Q29" s="1059">
        <v>0</v>
      </c>
      <c r="R29" s="1059">
        <v>0</v>
      </c>
      <c r="S29" s="1060" t="s">
        <v>263</v>
      </c>
      <c r="T29" s="1803" t="s">
        <v>262</v>
      </c>
      <c r="U29" s="1651"/>
      <c r="V29" s="1059">
        <v>0</v>
      </c>
      <c r="W29" s="1059">
        <v>0</v>
      </c>
      <c r="X29" s="1061">
        <f t="shared" si="5"/>
        <v>41</v>
      </c>
      <c r="Y29" s="1062">
        <v>16</v>
      </c>
      <c r="Z29" s="1062">
        <v>25</v>
      </c>
      <c r="AA29" s="1061">
        <f t="shared" si="6"/>
        <v>0</v>
      </c>
      <c r="AB29" s="1062">
        <v>0</v>
      </c>
      <c r="AC29" s="1062">
        <v>0</v>
      </c>
      <c r="AD29" s="1063">
        <v>0</v>
      </c>
      <c r="AE29" s="1063">
        <v>0</v>
      </c>
      <c r="AF29" s="1063">
        <v>1</v>
      </c>
      <c r="AG29" s="1063">
        <v>0</v>
      </c>
      <c r="AH29" s="1063">
        <v>0</v>
      </c>
      <c r="AI29" s="1063">
        <v>0</v>
      </c>
      <c r="AJ29" s="1063">
        <v>0</v>
      </c>
      <c r="AK29" s="1063">
        <v>0</v>
      </c>
      <c r="AL29" s="1060" t="s">
        <v>263</v>
      </c>
      <c r="AM29" s="1290" t="s">
        <v>262</v>
      </c>
      <c r="AN29" s="1064">
        <v>15</v>
      </c>
      <c r="AO29" s="1064">
        <v>0</v>
      </c>
      <c r="AP29" s="1064">
        <v>0</v>
      </c>
      <c r="AQ29" s="1064">
        <v>0</v>
      </c>
      <c r="AR29" s="1064">
        <v>0</v>
      </c>
      <c r="AS29" s="1064">
        <v>0</v>
      </c>
      <c r="AT29" s="1064">
        <v>1</v>
      </c>
      <c r="AU29" s="1064">
        <v>0</v>
      </c>
      <c r="AV29" s="1064">
        <v>0</v>
      </c>
      <c r="AW29" s="1064">
        <v>0</v>
      </c>
      <c r="AX29" s="1058">
        <v>24</v>
      </c>
      <c r="AY29" s="1058"/>
      <c r="AZ29" s="39">
        <f t="shared" si="7"/>
        <v>103</v>
      </c>
      <c r="BA29" s="746">
        <v>63</v>
      </c>
      <c r="BB29" s="746">
        <v>40</v>
      </c>
      <c r="BC29" s="39">
        <f t="shared" si="8"/>
        <v>16</v>
      </c>
      <c r="BD29" s="1058">
        <v>10</v>
      </c>
      <c r="BE29" s="1058">
        <v>6</v>
      </c>
      <c r="BF29" s="1058">
        <v>0</v>
      </c>
      <c r="BG29" s="1058">
        <v>0</v>
      </c>
      <c r="BH29" s="1060" t="s">
        <v>263</v>
      </c>
      <c r="BI29" s="1290" t="s">
        <v>262</v>
      </c>
      <c r="BJ29" s="1058">
        <v>89</v>
      </c>
      <c r="BK29" s="1058">
        <v>12</v>
      </c>
      <c r="BL29" s="1058">
        <v>0</v>
      </c>
      <c r="BM29" s="1058">
        <v>4</v>
      </c>
      <c r="BN29" s="1058">
        <v>10</v>
      </c>
      <c r="BO29" s="1058">
        <v>0</v>
      </c>
      <c r="BP29" s="1058">
        <v>2</v>
      </c>
      <c r="BQ29" s="1058">
        <v>0</v>
      </c>
      <c r="BR29" s="1058">
        <v>0</v>
      </c>
      <c r="BS29" s="1058">
        <v>0</v>
      </c>
      <c r="BT29" s="1058">
        <v>0</v>
      </c>
      <c r="BU29" s="1058">
        <v>0</v>
      </c>
      <c r="BV29" s="1058">
        <v>1</v>
      </c>
      <c r="BW29" s="1058">
        <v>0</v>
      </c>
      <c r="BX29" s="1058">
        <v>1</v>
      </c>
      <c r="BY29" s="1058">
        <v>0</v>
      </c>
      <c r="BZ29" s="1058">
        <v>0</v>
      </c>
      <c r="CA29" s="1064">
        <v>0</v>
      </c>
      <c r="CB29" s="1060" t="s">
        <v>263</v>
      </c>
    </row>
    <row r="30" spans="1:80" s="1065" customFormat="1" ht="15.2" customHeight="1">
      <c r="A30" s="1803" t="s">
        <v>264</v>
      </c>
      <c r="B30" s="1651"/>
      <c r="C30" s="1057">
        <f t="shared" si="9"/>
        <v>0</v>
      </c>
      <c r="D30" s="722">
        <v>0</v>
      </c>
      <c r="E30" s="722">
        <v>0</v>
      </c>
      <c r="F30" s="38">
        <f t="shared" si="4"/>
        <v>0</v>
      </c>
      <c r="G30" s="1059">
        <v>0</v>
      </c>
      <c r="H30" s="1059">
        <v>0</v>
      </c>
      <c r="I30" s="1059">
        <v>0</v>
      </c>
      <c r="J30" s="1059">
        <v>0</v>
      </c>
      <c r="K30" s="1059">
        <v>0</v>
      </c>
      <c r="L30" s="1059">
        <v>0</v>
      </c>
      <c r="M30" s="1059">
        <v>0</v>
      </c>
      <c r="N30" s="1059">
        <v>0</v>
      </c>
      <c r="O30" s="1059">
        <v>0</v>
      </c>
      <c r="P30" s="1059">
        <v>0</v>
      </c>
      <c r="Q30" s="1059">
        <v>0</v>
      </c>
      <c r="R30" s="1059">
        <v>0</v>
      </c>
      <c r="S30" s="1060" t="s">
        <v>265</v>
      </c>
      <c r="T30" s="1803" t="s">
        <v>264</v>
      </c>
      <c r="U30" s="1651"/>
      <c r="V30" s="1059">
        <v>0</v>
      </c>
      <c r="W30" s="1059">
        <v>0</v>
      </c>
      <c r="X30" s="1061">
        <f t="shared" si="5"/>
        <v>46</v>
      </c>
      <c r="Y30" s="1062">
        <v>27</v>
      </c>
      <c r="Z30" s="1062">
        <v>19</v>
      </c>
      <c r="AA30" s="1061">
        <f t="shared" si="6"/>
        <v>0</v>
      </c>
      <c r="AB30" s="1062">
        <v>0</v>
      </c>
      <c r="AC30" s="1062">
        <v>0</v>
      </c>
      <c r="AD30" s="1063">
        <v>0</v>
      </c>
      <c r="AE30" s="1063">
        <v>0</v>
      </c>
      <c r="AF30" s="1063">
        <v>0</v>
      </c>
      <c r="AG30" s="1063">
        <v>0</v>
      </c>
      <c r="AH30" s="1063">
        <v>0</v>
      </c>
      <c r="AI30" s="1063">
        <v>0</v>
      </c>
      <c r="AJ30" s="1063">
        <v>0</v>
      </c>
      <c r="AK30" s="1063">
        <v>0</v>
      </c>
      <c r="AL30" s="1060" t="s">
        <v>265</v>
      </c>
      <c r="AM30" s="1290" t="s">
        <v>264</v>
      </c>
      <c r="AN30" s="1064">
        <v>5</v>
      </c>
      <c r="AO30" s="1064">
        <v>0</v>
      </c>
      <c r="AP30" s="1064">
        <v>0</v>
      </c>
      <c r="AQ30" s="1064">
        <v>0</v>
      </c>
      <c r="AR30" s="1064">
        <v>0</v>
      </c>
      <c r="AS30" s="1064">
        <v>0</v>
      </c>
      <c r="AT30" s="1064">
        <v>1</v>
      </c>
      <c r="AU30" s="1064">
        <v>0</v>
      </c>
      <c r="AV30" s="1064">
        <v>0</v>
      </c>
      <c r="AW30" s="1064">
        <v>0</v>
      </c>
      <c r="AX30" s="1058">
        <v>40</v>
      </c>
      <c r="AY30" s="1058">
        <v>0</v>
      </c>
      <c r="AZ30" s="39">
        <f t="shared" si="7"/>
        <v>61</v>
      </c>
      <c r="BA30" s="1058">
        <v>37</v>
      </c>
      <c r="BB30" s="746">
        <v>24</v>
      </c>
      <c r="BC30" s="39">
        <f t="shared" si="8"/>
        <v>9</v>
      </c>
      <c r="BD30" s="1058">
        <v>8</v>
      </c>
      <c r="BE30" s="1058">
        <v>1</v>
      </c>
      <c r="BF30" s="1058">
        <v>0</v>
      </c>
      <c r="BG30" s="1058">
        <v>0</v>
      </c>
      <c r="BH30" s="1060" t="s">
        <v>265</v>
      </c>
      <c r="BI30" s="1290" t="s">
        <v>264</v>
      </c>
      <c r="BJ30" s="1058">
        <v>46</v>
      </c>
      <c r="BK30" s="1058">
        <v>9</v>
      </c>
      <c r="BL30" s="1058">
        <v>0</v>
      </c>
      <c r="BM30" s="1058">
        <v>0</v>
      </c>
      <c r="BN30" s="1058">
        <v>3</v>
      </c>
      <c r="BO30" s="1058">
        <v>0</v>
      </c>
      <c r="BP30" s="1058">
        <v>3</v>
      </c>
      <c r="BQ30" s="1058">
        <v>0</v>
      </c>
      <c r="BR30" s="1058">
        <v>1</v>
      </c>
      <c r="BS30" s="1058">
        <v>0</v>
      </c>
      <c r="BT30" s="1058">
        <v>0</v>
      </c>
      <c r="BU30" s="1058">
        <v>0</v>
      </c>
      <c r="BV30" s="1058">
        <v>0</v>
      </c>
      <c r="BW30" s="1058">
        <v>0</v>
      </c>
      <c r="BX30" s="1058">
        <v>8</v>
      </c>
      <c r="BY30" s="1058">
        <v>0</v>
      </c>
      <c r="BZ30" s="1058">
        <v>3</v>
      </c>
      <c r="CA30" s="1064">
        <v>0</v>
      </c>
      <c r="CB30" s="1060" t="s">
        <v>265</v>
      </c>
    </row>
    <row r="31" spans="1:80" s="1065" customFormat="1" ht="15.2" customHeight="1">
      <c r="A31" s="1803" t="s">
        <v>266</v>
      </c>
      <c r="B31" s="1651"/>
      <c r="C31" s="1057">
        <f t="shared" si="9"/>
        <v>1</v>
      </c>
      <c r="D31" s="722">
        <v>1</v>
      </c>
      <c r="E31" s="722">
        <v>0</v>
      </c>
      <c r="F31" s="38">
        <f t="shared" si="4"/>
        <v>0</v>
      </c>
      <c r="G31" s="1059">
        <v>0</v>
      </c>
      <c r="H31" s="1059">
        <v>0</v>
      </c>
      <c r="I31" s="1059">
        <v>0</v>
      </c>
      <c r="J31" s="1059">
        <v>0</v>
      </c>
      <c r="K31" s="1059">
        <v>0</v>
      </c>
      <c r="L31" s="1059">
        <v>0</v>
      </c>
      <c r="M31" s="1059">
        <v>0</v>
      </c>
      <c r="N31" s="1059">
        <v>0</v>
      </c>
      <c r="O31" s="1059">
        <v>0</v>
      </c>
      <c r="P31" s="1059">
        <v>0</v>
      </c>
      <c r="Q31" s="1059">
        <v>0</v>
      </c>
      <c r="R31" s="1059">
        <v>0</v>
      </c>
      <c r="S31" s="1060" t="s">
        <v>267</v>
      </c>
      <c r="T31" s="1803" t="s">
        <v>266</v>
      </c>
      <c r="U31" s="1651"/>
      <c r="V31" s="1059">
        <v>1</v>
      </c>
      <c r="W31" s="1059">
        <v>0</v>
      </c>
      <c r="X31" s="1061">
        <f t="shared" si="5"/>
        <v>10</v>
      </c>
      <c r="Y31" s="1062">
        <v>6</v>
      </c>
      <c r="Z31" s="1062">
        <v>4</v>
      </c>
      <c r="AA31" s="1061">
        <f t="shared" si="6"/>
        <v>0</v>
      </c>
      <c r="AB31" s="1062">
        <v>0</v>
      </c>
      <c r="AC31" s="1062">
        <v>0</v>
      </c>
      <c r="AD31" s="1063">
        <v>0</v>
      </c>
      <c r="AE31" s="1063">
        <v>0</v>
      </c>
      <c r="AF31" s="1063">
        <v>0</v>
      </c>
      <c r="AG31" s="1063">
        <v>0</v>
      </c>
      <c r="AH31" s="1063">
        <v>1</v>
      </c>
      <c r="AI31" s="1063">
        <v>0</v>
      </c>
      <c r="AJ31" s="1063">
        <v>0</v>
      </c>
      <c r="AK31" s="1063">
        <v>0</v>
      </c>
      <c r="AL31" s="1060" t="s">
        <v>267</v>
      </c>
      <c r="AM31" s="1290" t="s">
        <v>266</v>
      </c>
      <c r="AN31" s="1064">
        <v>1</v>
      </c>
      <c r="AO31" s="1064">
        <v>0</v>
      </c>
      <c r="AP31" s="1064">
        <v>0</v>
      </c>
      <c r="AQ31" s="1064">
        <v>0</v>
      </c>
      <c r="AR31" s="1064">
        <v>0</v>
      </c>
      <c r="AS31" s="1064">
        <v>0</v>
      </c>
      <c r="AT31" s="1064">
        <v>0</v>
      </c>
      <c r="AU31" s="1064">
        <v>0</v>
      </c>
      <c r="AV31" s="1064">
        <v>0</v>
      </c>
      <c r="AW31" s="1058">
        <v>0</v>
      </c>
      <c r="AX31" s="1058">
        <v>8</v>
      </c>
      <c r="AY31" s="1058">
        <v>0</v>
      </c>
      <c r="AZ31" s="39">
        <f t="shared" si="7"/>
        <v>37</v>
      </c>
      <c r="BA31" s="746">
        <v>22</v>
      </c>
      <c r="BB31" s="746">
        <v>15</v>
      </c>
      <c r="BC31" s="39">
        <f t="shared" si="8"/>
        <v>1</v>
      </c>
      <c r="BD31" s="1058">
        <v>1</v>
      </c>
      <c r="BE31" s="1058">
        <v>0</v>
      </c>
      <c r="BF31" s="1058">
        <v>0</v>
      </c>
      <c r="BG31" s="1058">
        <v>0</v>
      </c>
      <c r="BH31" s="1060" t="s">
        <v>267</v>
      </c>
      <c r="BI31" s="1290" t="s">
        <v>266</v>
      </c>
      <c r="BJ31" s="1058">
        <v>26</v>
      </c>
      <c r="BK31" s="1058">
        <v>1</v>
      </c>
      <c r="BL31" s="1058">
        <v>0</v>
      </c>
      <c r="BM31" s="1058">
        <v>0</v>
      </c>
      <c r="BN31" s="1058">
        <v>1</v>
      </c>
      <c r="BO31" s="1058">
        <v>0</v>
      </c>
      <c r="BP31" s="1058">
        <v>5</v>
      </c>
      <c r="BQ31" s="1058">
        <v>0</v>
      </c>
      <c r="BR31" s="1058">
        <v>1</v>
      </c>
      <c r="BS31" s="1058">
        <v>0</v>
      </c>
      <c r="BT31" s="1058">
        <v>0</v>
      </c>
      <c r="BU31" s="1058">
        <v>0</v>
      </c>
      <c r="BV31" s="1058">
        <v>2</v>
      </c>
      <c r="BW31" s="1058">
        <v>0</v>
      </c>
      <c r="BX31" s="1058">
        <v>2</v>
      </c>
      <c r="BY31" s="1058">
        <v>0</v>
      </c>
      <c r="BZ31" s="1058">
        <v>0</v>
      </c>
      <c r="CA31" s="1064">
        <v>0</v>
      </c>
      <c r="CB31" s="1060" t="s">
        <v>267</v>
      </c>
    </row>
    <row r="32" spans="1:80" s="1065" customFormat="1" ht="15.2" customHeight="1">
      <c r="A32" s="1803" t="s">
        <v>268</v>
      </c>
      <c r="B32" s="1651"/>
      <c r="C32" s="1057">
        <f t="shared" si="9"/>
        <v>3</v>
      </c>
      <c r="D32" s="722">
        <v>2</v>
      </c>
      <c r="E32" s="722">
        <v>1</v>
      </c>
      <c r="F32" s="38">
        <f t="shared" si="4"/>
        <v>0</v>
      </c>
      <c r="G32" s="1059">
        <v>0</v>
      </c>
      <c r="H32" s="1059">
        <v>0</v>
      </c>
      <c r="I32" s="1059">
        <v>0</v>
      </c>
      <c r="J32" s="1059">
        <v>0</v>
      </c>
      <c r="K32" s="1059">
        <v>0</v>
      </c>
      <c r="L32" s="1059">
        <v>0</v>
      </c>
      <c r="M32" s="1059">
        <v>0</v>
      </c>
      <c r="N32" s="1059">
        <v>0</v>
      </c>
      <c r="O32" s="1059">
        <v>0</v>
      </c>
      <c r="P32" s="1059">
        <v>0</v>
      </c>
      <c r="Q32" s="1059">
        <v>0</v>
      </c>
      <c r="R32" s="1059">
        <v>0</v>
      </c>
      <c r="S32" s="1060" t="s">
        <v>269</v>
      </c>
      <c r="T32" s="1803" t="s">
        <v>268</v>
      </c>
      <c r="U32" s="1651"/>
      <c r="V32" s="1059">
        <v>3</v>
      </c>
      <c r="W32" s="1059">
        <v>0</v>
      </c>
      <c r="X32" s="1061">
        <f t="shared" si="5"/>
        <v>134</v>
      </c>
      <c r="Y32" s="1062">
        <v>75</v>
      </c>
      <c r="Z32" s="1062">
        <v>59</v>
      </c>
      <c r="AA32" s="1061">
        <f t="shared" si="6"/>
        <v>0</v>
      </c>
      <c r="AB32" s="1062">
        <v>0</v>
      </c>
      <c r="AC32" s="1062">
        <v>0</v>
      </c>
      <c r="AD32" s="1063">
        <v>0</v>
      </c>
      <c r="AE32" s="1063">
        <v>0</v>
      </c>
      <c r="AF32" s="1063">
        <v>0</v>
      </c>
      <c r="AG32" s="1063">
        <v>0</v>
      </c>
      <c r="AH32" s="1063">
        <v>0</v>
      </c>
      <c r="AI32" s="1063">
        <v>0</v>
      </c>
      <c r="AJ32" s="1063">
        <v>0</v>
      </c>
      <c r="AK32" s="1063">
        <v>0</v>
      </c>
      <c r="AL32" s="1060" t="s">
        <v>269</v>
      </c>
      <c r="AM32" s="1290" t="s">
        <v>268</v>
      </c>
      <c r="AN32" s="1064">
        <v>6</v>
      </c>
      <c r="AO32" s="1064">
        <v>0</v>
      </c>
      <c r="AP32" s="1064">
        <v>0</v>
      </c>
      <c r="AQ32" s="1064">
        <v>0</v>
      </c>
      <c r="AR32" s="1064">
        <v>0</v>
      </c>
      <c r="AS32" s="1064">
        <v>0</v>
      </c>
      <c r="AT32" s="1064">
        <v>0</v>
      </c>
      <c r="AU32" s="1064">
        <v>0</v>
      </c>
      <c r="AV32" s="1064">
        <v>0</v>
      </c>
      <c r="AW32" s="1064">
        <v>0</v>
      </c>
      <c r="AX32" s="1058">
        <v>128</v>
      </c>
      <c r="AY32" s="1058">
        <v>0</v>
      </c>
      <c r="AZ32" s="39">
        <f t="shared" si="7"/>
        <v>70</v>
      </c>
      <c r="BA32" s="746">
        <v>27</v>
      </c>
      <c r="BB32" s="746">
        <v>43</v>
      </c>
      <c r="BC32" s="39">
        <f t="shared" si="8"/>
        <v>9</v>
      </c>
      <c r="BD32" s="1058">
        <v>5</v>
      </c>
      <c r="BE32" s="1058">
        <v>4</v>
      </c>
      <c r="BF32" s="1058">
        <v>1</v>
      </c>
      <c r="BG32" s="1058">
        <v>0</v>
      </c>
      <c r="BH32" s="1060" t="s">
        <v>269</v>
      </c>
      <c r="BI32" s="1290" t="s">
        <v>268</v>
      </c>
      <c r="BJ32" s="1058">
        <v>51</v>
      </c>
      <c r="BK32" s="1058">
        <v>6</v>
      </c>
      <c r="BL32" s="1058">
        <v>0</v>
      </c>
      <c r="BM32" s="1058">
        <v>3</v>
      </c>
      <c r="BN32" s="1058">
        <v>11</v>
      </c>
      <c r="BO32" s="1058">
        <v>0</v>
      </c>
      <c r="BP32" s="1058">
        <v>5</v>
      </c>
      <c r="BQ32" s="1058">
        <v>0</v>
      </c>
      <c r="BR32" s="1058">
        <v>0</v>
      </c>
      <c r="BS32" s="1058">
        <v>0</v>
      </c>
      <c r="BT32" s="1058">
        <v>0</v>
      </c>
      <c r="BU32" s="1058">
        <v>0</v>
      </c>
      <c r="BV32" s="1058">
        <v>1</v>
      </c>
      <c r="BW32" s="1058">
        <v>0</v>
      </c>
      <c r="BX32" s="1058">
        <v>1</v>
      </c>
      <c r="BY32" s="1058">
        <v>0</v>
      </c>
      <c r="BZ32" s="1058">
        <v>3</v>
      </c>
      <c r="CA32" s="1064">
        <v>1</v>
      </c>
      <c r="CB32" s="1060" t="s">
        <v>269</v>
      </c>
    </row>
    <row r="33" spans="1:80" s="1065" customFormat="1" ht="15.2" customHeight="1">
      <c r="A33" s="1803" t="s">
        <v>270</v>
      </c>
      <c r="B33" s="1808"/>
      <c r="C33" s="1057">
        <f t="shared" si="9"/>
        <v>1</v>
      </c>
      <c r="D33" s="746">
        <v>1</v>
      </c>
      <c r="E33" s="746">
        <v>0</v>
      </c>
      <c r="F33" s="38">
        <f t="shared" si="4"/>
        <v>0</v>
      </c>
      <c r="G33" s="1059">
        <v>0</v>
      </c>
      <c r="H33" s="1059">
        <v>0</v>
      </c>
      <c r="I33" s="1059">
        <v>0</v>
      </c>
      <c r="J33" s="1059">
        <v>0</v>
      </c>
      <c r="K33" s="1064">
        <v>0</v>
      </c>
      <c r="L33" s="1064">
        <v>0</v>
      </c>
      <c r="M33" s="1064">
        <v>0</v>
      </c>
      <c r="N33" s="1064">
        <v>0</v>
      </c>
      <c r="O33" s="1064">
        <v>0</v>
      </c>
      <c r="P33" s="1064">
        <v>0</v>
      </c>
      <c r="Q33" s="1064">
        <v>0</v>
      </c>
      <c r="R33" s="1064">
        <v>0</v>
      </c>
      <c r="S33" s="1060" t="s">
        <v>271</v>
      </c>
      <c r="T33" s="1803" t="s">
        <v>270</v>
      </c>
      <c r="U33" s="1808"/>
      <c r="V33" s="1059">
        <v>1</v>
      </c>
      <c r="W33" s="1059">
        <v>0</v>
      </c>
      <c r="X33" s="1061">
        <f t="shared" si="5"/>
        <v>19</v>
      </c>
      <c r="Y33" s="1062">
        <v>13</v>
      </c>
      <c r="Z33" s="1062">
        <v>6</v>
      </c>
      <c r="AA33" s="1061">
        <f t="shared" si="6"/>
        <v>0</v>
      </c>
      <c r="AB33" s="1062">
        <v>0</v>
      </c>
      <c r="AC33" s="1062">
        <v>0</v>
      </c>
      <c r="AD33" s="1063">
        <v>0</v>
      </c>
      <c r="AE33" s="1063">
        <v>0</v>
      </c>
      <c r="AF33" s="1063">
        <v>0</v>
      </c>
      <c r="AG33" s="1063">
        <v>0</v>
      </c>
      <c r="AH33" s="1063">
        <v>0</v>
      </c>
      <c r="AI33" s="1063">
        <v>0</v>
      </c>
      <c r="AJ33" s="1063">
        <v>0</v>
      </c>
      <c r="AK33" s="1063">
        <v>0</v>
      </c>
      <c r="AL33" s="1060" t="s">
        <v>271</v>
      </c>
      <c r="AM33" s="1290" t="s">
        <v>270</v>
      </c>
      <c r="AN33" s="1064">
        <v>6</v>
      </c>
      <c r="AO33" s="1064">
        <v>0</v>
      </c>
      <c r="AP33" s="1064">
        <v>0</v>
      </c>
      <c r="AQ33" s="1064">
        <v>0</v>
      </c>
      <c r="AR33" s="1064">
        <v>0</v>
      </c>
      <c r="AS33" s="1064">
        <v>0</v>
      </c>
      <c r="AT33" s="1064">
        <v>0</v>
      </c>
      <c r="AU33" s="1064">
        <v>0</v>
      </c>
      <c r="AV33" s="1064">
        <v>0</v>
      </c>
      <c r="AW33" s="1064">
        <v>0</v>
      </c>
      <c r="AX33" s="1058">
        <v>13</v>
      </c>
      <c r="AY33" s="1058">
        <v>0</v>
      </c>
      <c r="AZ33" s="39">
        <f t="shared" si="7"/>
        <v>106</v>
      </c>
      <c r="BA33" s="746">
        <v>50</v>
      </c>
      <c r="BB33" s="746">
        <v>56</v>
      </c>
      <c r="BC33" s="39">
        <f t="shared" si="8"/>
        <v>0</v>
      </c>
      <c r="BD33" s="746">
        <v>0</v>
      </c>
      <c r="BE33" s="1058">
        <v>0</v>
      </c>
      <c r="BF33" s="1058">
        <v>0</v>
      </c>
      <c r="BG33" s="1058">
        <v>0</v>
      </c>
      <c r="BH33" s="1060" t="s">
        <v>271</v>
      </c>
      <c r="BI33" s="1290" t="s">
        <v>270</v>
      </c>
      <c r="BJ33" s="1058">
        <v>29</v>
      </c>
      <c r="BK33" s="1058">
        <v>0</v>
      </c>
      <c r="BL33" s="1058">
        <v>0</v>
      </c>
      <c r="BM33" s="1058">
        <v>0</v>
      </c>
      <c r="BN33" s="1058">
        <v>4</v>
      </c>
      <c r="BO33" s="1058">
        <v>0</v>
      </c>
      <c r="BP33" s="1058">
        <v>57</v>
      </c>
      <c r="BQ33" s="1058">
        <v>0</v>
      </c>
      <c r="BR33" s="1058">
        <v>0</v>
      </c>
      <c r="BS33" s="1058">
        <v>0</v>
      </c>
      <c r="BT33" s="1058">
        <v>0</v>
      </c>
      <c r="BU33" s="1058">
        <v>0</v>
      </c>
      <c r="BV33" s="1058">
        <v>1</v>
      </c>
      <c r="BW33" s="1058">
        <v>0</v>
      </c>
      <c r="BX33" s="1058">
        <v>15</v>
      </c>
      <c r="BY33" s="1058">
        <v>0</v>
      </c>
      <c r="BZ33" s="1058">
        <v>1</v>
      </c>
      <c r="CA33" s="1064">
        <v>0</v>
      </c>
      <c r="CB33" s="1060" t="s">
        <v>271</v>
      </c>
    </row>
    <row r="34" spans="1:80" s="1065" customFormat="1" ht="15.2" customHeight="1">
      <c r="A34" s="1803" t="s">
        <v>272</v>
      </c>
      <c r="B34" s="1651"/>
      <c r="C34" s="1057">
        <f t="shared" si="9"/>
        <v>1</v>
      </c>
      <c r="D34" s="722">
        <v>0</v>
      </c>
      <c r="E34" s="722">
        <v>1</v>
      </c>
      <c r="F34" s="38">
        <f t="shared" si="4"/>
        <v>0</v>
      </c>
      <c r="G34" s="1059">
        <v>0</v>
      </c>
      <c r="H34" s="1059">
        <v>0</v>
      </c>
      <c r="I34" s="1059">
        <v>0</v>
      </c>
      <c r="J34" s="1059">
        <v>0</v>
      </c>
      <c r="K34" s="1059">
        <v>0</v>
      </c>
      <c r="L34" s="1059">
        <v>0</v>
      </c>
      <c r="M34" s="1059">
        <v>0</v>
      </c>
      <c r="N34" s="1059">
        <v>0</v>
      </c>
      <c r="O34" s="1059">
        <v>0</v>
      </c>
      <c r="P34" s="1059">
        <v>0</v>
      </c>
      <c r="Q34" s="1059">
        <v>0</v>
      </c>
      <c r="R34" s="1059">
        <v>0</v>
      </c>
      <c r="S34" s="1060" t="s">
        <v>273</v>
      </c>
      <c r="T34" s="1803" t="s">
        <v>272</v>
      </c>
      <c r="U34" s="1651"/>
      <c r="V34" s="1059">
        <v>1</v>
      </c>
      <c r="W34" s="1059">
        <v>0</v>
      </c>
      <c r="X34" s="1061">
        <f t="shared" si="5"/>
        <v>30</v>
      </c>
      <c r="Y34" s="1062">
        <v>19</v>
      </c>
      <c r="Z34" s="1062">
        <v>11</v>
      </c>
      <c r="AA34" s="1061">
        <f t="shared" si="6"/>
        <v>0</v>
      </c>
      <c r="AB34" s="1062">
        <v>0</v>
      </c>
      <c r="AC34" s="1062">
        <v>0</v>
      </c>
      <c r="AD34" s="1063">
        <v>0</v>
      </c>
      <c r="AE34" s="1063">
        <v>0</v>
      </c>
      <c r="AF34" s="1063">
        <v>0</v>
      </c>
      <c r="AG34" s="1063">
        <v>0</v>
      </c>
      <c r="AH34" s="1063">
        <v>0</v>
      </c>
      <c r="AI34" s="1063">
        <v>0</v>
      </c>
      <c r="AJ34" s="1063">
        <v>0</v>
      </c>
      <c r="AK34" s="1063">
        <v>0</v>
      </c>
      <c r="AL34" s="1060" t="s">
        <v>273</v>
      </c>
      <c r="AM34" s="1290" t="s">
        <v>272</v>
      </c>
      <c r="AN34" s="1064">
        <v>3</v>
      </c>
      <c r="AO34" s="1064">
        <v>0</v>
      </c>
      <c r="AP34" s="1064">
        <v>0</v>
      </c>
      <c r="AQ34" s="1064">
        <v>0</v>
      </c>
      <c r="AR34" s="1064">
        <v>0</v>
      </c>
      <c r="AS34" s="1064">
        <v>0</v>
      </c>
      <c r="AT34" s="1064">
        <v>0</v>
      </c>
      <c r="AU34" s="1064">
        <v>0</v>
      </c>
      <c r="AV34" s="1064">
        <v>0</v>
      </c>
      <c r="AW34" s="1064">
        <v>0</v>
      </c>
      <c r="AX34" s="1058">
        <v>27</v>
      </c>
      <c r="AY34" s="1058">
        <v>0</v>
      </c>
      <c r="AZ34" s="39">
        <f t="shared" si="7"/>
        <v>75</v>
      </c>
      <c r="BA34" s="746">
        <v>36</v>
      </c>
      <c r="BB34" s="746">
        <v>39</v>
      </c>
      <c r="BC34" s="39">
        <f t="shared" si="8"/>
        <v>5</v>
      </c>
      <c r="BD34" s="1058">
        <v>3</v>
      </c>
      <c r="BE34" s="746">
        <v>2</v>
      </c>
      <c r="BF34" s="1058">
        <v>0</v>
      </c>
      <c r="BG34" s="1058">
        <v>0</v>
      </c>
      <c r="BH34" s="1060" t="s">
        <v>273</v>
      </c>
      <c r="BI34" s="1290" t="s">
        <v>272</v>
      </c>
      <c r="BJ34" s="1058">
        <v>40</v>
      </c>
      <c r="BK34" s="1058">
        <v>4</v>
      </c>
      <c r="BL34" s="1058">
        <v>0</v>
      </c>
      <c r="BM34" s="1058">
        <v>1</v>
      </c>
      <c r="BN34" s="1058">
        <v>1</v>
      </c>
      <c r="BO34" s="1058">
        <v>0</v>
      </c>
      <c r="BP34" s="1058">
        <v>28</v>
      </c>
      <c r="BQ34" s="1058">
        <v>0</v>
      </c>
      <c r="BR34" s="1058">
        <v>2</v>
      </c>
      <c r="BS34" s="1058">
        <v>0</v>
      </c>
      <c r="BT34" s="1058">
        <v>0</v>
      </c>
      <c r="BU34" s="1058">
        <v>0</v>
      </c>
      <c r="BV34" s="1058">
        <v>0</v>
      </c>
      <c r="BW34" s="1058">
        <v>0</v>
      </c>
      <c r="BX34" s="1058">
        <v>4</v>
      </c>
      <c r="BY34" s="1058">
        <v>0</v>
      </c>
      <c r="BZ34" s="1058">
        <v>1</v>
      </c>
      <c r="CA34" s="1064">
        <v>0</v>
      </c>
      <c r="CB34" s="1060" t="s">
        <v>273</v>
      </c>
    </row>
    <row r="35" spans="1:80" s="1065" customFormat="1" ht="15.2" customHeight="1">
      <c r="A35" s="1803" t="s">
        <v>274</v>
      </c>
      <c r="B35" s="1651"/>
      <c r="C35" s="1057">
        <f t="shared" si="9"/>
        <v>0</v>
      </c>
      <c r="D35" s="722">
        <v>0</v>
      </c>
      <c r="E35" s="722">
        <v>0</v>
      </c>
      <c r="F35" s="38">
        <f t="shared" si="4"/>
        <v>0</v>
      </c>
      <c r="G35" s="1059">
        <v>0</v>
      </c>
      <c r="H35" s="1059">
        <v>0</v>
      </c>
      <c r="I35" s="1059">
        <v>0</v>
      </c>
      <c r="J35" s="1059">
        <v>0</v>
      </c>
      <c r="K35" s="1059">
        <v>0</v>
      </c>
      <c r="L35" s="1059">
        <v>0</v>
      </c>
      <c r="M35" s="1059">
        <v>0</v>
      </c>
      <c r="N35" s="1059">
        <v>0</v>
      </c>
      <c r="O35" s="1059">
        <v>0</v>
      </c>
      <c r="P35" s="1059">
        <v>0</v>
      </c>
      <c r="Q35" s="1059">
        <v>0</v>
      </c>
      <c r="R35" s="1059">
        <v>0</v>
      </c>
      <c r="S35" s="1060" t="s">
        <v>275</v>
      </c>
      <c r="T35" s="1803" t="s">
        <v>274</v>
      </c>
      <c r="U35" s="1651"/>
      <c r="V35" s="1059">
        <v>0</v>
      </c>
      <c r="W35" s="1059">
        <v>0</v>
      </c>
      <c r="X35" s="1061">
        <f t="shared" si="5"/>
        <v>47</v>
      </c>
      <c r="Y35" s="1062">
        <v>20</v>
      </c>
      <c r="Z35" s="1062">
        <v>27</v>
      </c>
      <c r="AA35" s="1061">
        <f t="shared" si="6"/>
        <v>0</v>
      </c>
      <c r="AB35" s="1062">
        <v>0</v>
      </c>
      <c r="AC35" s="1062">
        <v>0</v>
      </c>
      <c r="AD35" s="1063">
        <v>0</v>
      </c>
      <c r="AE35" s="1063">
        <v>0</v>
      </c>
      <c r="AF35" s="1063">
        <v>0</v>
      </c>
      <c r="AG35" s="1063">
        <v>0</v>
      </c>
      <c r="AH35" s="1063">
        <v>0</v>
      </c>
      <c r="AI35" s="1063">
        <v>0</v>
      </c>
      <c r="AJ35" s="1063">
        <v>0</v>
      </c>
      <c r="AK35" s="1063">
        <v>0</v>
      </c>
      <c r="AL35" s="1060" t="s">
        <v>275</v>
      </c>
      <c r="AM35" s="1290" t="s">
        <v>274</v>
      </c>
      <c r="AN35" s="1064">
        <v>4</v>
      </c>
      <c r="AO35" s="1064">
        <v>0</v>
      </c>
      <c r="AP35" s="1064">
        <v>0</v>
      </c>
      <c r="AQ35" s="1064">
        <v>0</v>
      </c>
      <c r="AR35" s="1064">
        <v>0</v>
      </c>
      <c r="AS35" s="1064">
        <v>0</v>
      </c>
      <c r="AT35" s="1064">
        <v>0</v>
      </c>
      <c r="AU35" s="1064">
        <v>0</v>
      </c>
      <c r="AV35" s="1064">
        <v>0</v>
      </c>
      <c r="AW35" s="1064">
        <v>0</v>
      </c>
      <c r="AX35" s="1058">
        <v>43</v>
      </c>
      <c r="AY35" s="1058">
        <v>0</v>
      </c>
      <c r="AZ35" s="39">
        <f t="shared" si="7"/>
        <v>85</v>
      </c>
      <c r="BA35" s="746">
        <v>41</v>
      </c>
      <c r="BB35" s="746">
        <v>44</v>
      </c>
      <c r="BC35" s="39">
        <f t="shared" si="8"/>
        <v>10</v>
      </c>
      <c r="BD35" s="746">
        <v>8</v>
      </c>
      <c r="BE35" s="1058">
        <v>2</v>
      </c>
      <c r="BF35" s="1058">
        <v>0</v>
      </c>
      <c r="BG35" s="1058">
        <v>0</v>
      </c>
      <c r="BH35" s="1060" t="s">
        <v>275</v>
      </c>
      <c r="BI35" s="1290" t="s">
        <v>274</v>
      </c>
      <c r="BJ35" s="1058">
        <v>37</v>
      </c>
      <c r="BK35" s="1058">
        <v>5</v>
      </c>
      <c r="BL35" s="1058">
        <v>0</v>
      </c>
      <c r="BM35" s="1058">
        <v>4</v>
      </c>
      <c r="BN35" s="1058">
        <v>3</v>
      </c>
      <c r="BO35" s="1058">
        <v>0</v>
      </c>
      <c r="BP35" s="1058">
        <v>40</v>
      </c>
      <c r="BQ35" s="1058">
        <v>1</v>
      </c>
      <c r="BR35" s="1058">
        <v>0</v>
      </c>
      <c r="BS35" s="1058">
        <v>0</v>
      </c>
      <c r="BT35" s="1058">
        <v>0</v>
      </c>
      <c r="BU35" s="1058">
        <v>0</v>
      </c>
      <c r="BV35" s="1058">
        <v>0</v>
      </c>
      <c r="BW35" s="1058">
        <v>0</v>
      </c>
      <c r="BX35" s="1058">
        <v>5</v>
      </c>
      <c r="BY35" s="1058">
        <v>0</v>
      </c>
      <c r="BZ35" s="1058">
        <v>0</v>
      </c>
      <c r="CA35" s="1064">
        <v>0</v>
      </c>
      <c r="CB35" s="1060" t="s">
        <v>275</v>
      </c>
    </row>
    <row r="36" spans="1:80" s="1065" customFormat="1" ht="15.2" customHeight="1">
      <c r="A36" s="1803" t="s">
        <v>276</v>
      </c>
      <c r="B36" s="1808"/>
      <c r="C36" s="1057">
        <f t="shared" si="9"/>
        <v>4</v>
      </c>
      <c r="D36" s="746">
        <v>2</v>
      </c>
      <c r="E36" s="746">
        <v>2</v>
      </c>
      <c r="F36" s="38">
        <f t="shared" si="4"/>
        <v>0</v>
      </c>
      <c r="G36" s="1059">
        <v>0</v>
      </c>
      <c r="H36" s="1059">
        <v>0</v>
      </c>
      <c r="I36" s="1064">
        <v>0</v>
      </c>
      <c r="J36" s="1064">
        <v>0</v>
      </c>
      <c r="K36" s="1064">
        <v>0</v>
      </c>
      <c r="L36" s="1064">
        <v>0</v>
      </c>
      <c r="M36" s="1064">
        <v>0</v>
      </c>
      <c r="N36" s="1064">
        <v>0</v>
      </c>
      <c r="O36" s="1064">
        <v>0</v>
      </c>
      <c r="P36" s="1064">
        <v>0</v>
      </c>
      <c r="Q36" s="1064">
        <v>0</v>
      </c>
      <c r="R36" s="1064">
        <v>0</v>
      </c>
      <c r="S36" s="1060" t="s">
        <v>277</v>
      </c>
      <c r="T36" s="1803" t="s">
        <v>276</v>
      </c>
      <c r="U36" s="1808"/>
      <c r="V36" s="1059">
        <v>4</v>
      </c>
      <c r="W36" s="1059">
        <v>0</v>
      </c>
      <c r="X36" s="1061">
        <f t="shared" si="5"/>
        <v>143</v>
      </c>
      <c r="Y36" s="1062">
        <v>82</v>
      </c>
      <c r="Z36" s="1062">
        <v>61</v>
      </c>
      <c r="AA36" s="1061">
        <f t="shared" si="6"/>
        <v>0</v>
      </c>
      <c r="AB36" s="1062">
        <v>0</v>
      </c>
      <c r="AC36" s="1062">
        <v>0</v>
      </c>
      <c r="AD36" s="1063">
        <v>0</v>
      </c>
      <c r="AE36" s="1063">
        <v>0</v>
      </c>
      <c r="AF36" s="1063">
        <v>0</v>
      </c>
      <c r="AG36" s="1063">
        <v>0</v>
      </c>
      <c r="AH36" s="1063">
        <v>0</v>
      </c>
      <c r="AI36" s="1063">
        <v>0</v>
      </c>
      <c r="AJ36" s="1063">
        <v>0</v>
      </c>
      <c r="AK36" s="1063">
        <v>0</v>
      </c>
      <c r="AL36" s="1060" t="s">
        <v>277</v>
      </c>
      <c r="AM36" s="1295" t="s">
        <v>276</v>
      </c>
      <c r="AN36" s="1064">
        <v>42</v>
      </c>
      <c r="AO36" s="1064">
        <v>0</v>
      </c>
      <c r="AP36" s="1064">
        <v>0</v>
      </c>
      <c r="AQ36" s="1064">
        <v>0</v>
      </c>
      <c r="AR36" s="1064">
        <v>0</v>
      </c>
      <c r="AS36" s="1064">
        <v>0</v>
      </c>
      <c r="AT36" s="1064">
        <v>0</v>
      </c>
      <c r="AU36" s="1064">
        <v>0</v>
      </c>
      <c r="AV36" s="1064">
        <v>0</v>
      </c>
      <c r="AW36" s="1064">
        <v>0</v>
      </c>
      <c r="AX36" s="1058">
        <v>101</v>
      </c>
      <c r="AY36" s="1058">
        <v>0</v>
      </c>
      <c r="AZ36" s="39">
        <f t="shared" si="7"/>
        <v>181</v>
      </c>
      <c r="BA36" s="746">
        <v>81</v>
      </c>
      <c r="BB36" s="746">
        <v>100</v>
      </c>
      <c r="BC36" s="39">
        <f t="shared" si="8"/>
        <v>17</v>
      </c>
      <c r="BD36" s="1058">
        <v>5</v>
      </c>
      <c r="BE36" s="1058">
        <v>12</v>
      </c>
      <c r="BF36" s="1058">
        <v>0</v>
      </c>
      <c r="BG36" s="1058">
        <v>0</v>
      </c>
      <c r="BH36" s="1060" t="s">
        <v>277</v>
      </c>
      <c r="BI36" s="1295" t="s">
        <v>276</v>
      </c>
      <c r="BJ36" s="1058">
        <v>70</v>
      </c>
      <c r="BK36" s="1058">
        <v>5</v>
      </c>
      <c r="BL36" s="1058">
        <v>0</v>
      </c>
      <c r="BM36" s="1058">
        <v>11</v>
      </c>
      <c r="BN36" s="1058">
        <v>31</v>
      </c>
      <c r="BO36" s="1058">
        <v>0</v>
      </c>
      <c r="BP36" s="1058">
        <v>61</v>
      </c>
      <c r="BQ36" s="1058">
        <v>1</v>
      </c>
      <c r="BR36" s="1058">
        <v>0</v>
      </c>
      <c r="BS36" s="1058">
        <v>0</v>
      </c>
      <c r="BT36" s="1058">
        <v>0</v>
      </c>
      <c r="BU36" s="1058">
        <v>0</v>
      </c>
      <c r="BV36" s="1058">
        <v>0</v>
      </c>
      <c r="BW36" s="1058">
        <v>0</v>
      </c>
      <c r="BX36" s="1058">
        <v>19</v>
      </c>
      <c r="BY36" s="1058">
        <v>0</v>
      </c>
      <c r="BZ36" s="1058">
        <v>1</v>
      </c>
      <c r="CA36" s="1064">
        <v>0</v>
      </c>
      <c r="CB36" s="1060" t="s">
        <v>277</v>
      </c>
    </row>
    <row r="37" spans="1:80" s="1065" customFormat="1" ht="15.2" customHeight="1">
      <c r="A37" s="1803" t="s">
        <v>278</v>
      </c>
      <c r="B37" s="1651"/>
      <c r="C37" s="1057">
        <f t="shared" si="9"/>
        <v>2</v>
      </c>
      <c r="D37" s="722">
        <v>0</v>
      </c>
      <c r="E37" s="722">
        <v>2</v>
      </c>
      <c r="F37" s="38">
        <f t="shared" si="4"/>
        <v>0</v>
      </c>
      <c r="G37" s="1059">
        <v>0</v>
      </c>
      <c r="H37" s="1059">
        <v>0</v>
      </c>
      <c r="I37" s="1059">
        <v>0</v>
      </c>
      <c r="J37" s="1064">
        <v>0</v>
      </c>
      <c r="K37" s="1064">
        <v>0</v>
      </c>
      <c r="L37" s="1064">
        <v>0</v>
      </c>
      <c r="M37" s="1064">
        <v>0</v>
      </c>
      <c r="N37" s="1064">
        <v>0</v>
      </c>
      <c r="O37" s="1064">
        <v>0</v>
      </c>
      <c r="P37" s="1064">
        <v>0</v>
      </c>
      <c r="Q37" s="1064">
        <v>1</v>
      </c>
      <c r="R37" s="1064">
        <v>0</v>
      </c>
      <c r="S37" s="1060" t="s">
        <v>279</v>
      </c>
      <c r="T37" s="1803" t="s">
        <v>278</v>
      </c>
      <c r="U37" s="1651"/>
      <c r="V37" s="1059">
        <v>1</v>
      </c>
      <c r="W37" s="1059">
        <v>0</v>
      </c>
      <c r="X37" s="1061">
        <f t="shared" si="5"/>
        <v>53</v>
      </c>
      <c r="Y37" s="1062">
        <v>34</v>
      </c>
      <c r="Z37" s="1062">
        <v>19</v>
      </c>
      <c r="AA37" s="1061">
        <f t="shared" si="6"/>
        <v>0</v>
      </c>
      <c r="AB37" s="1062">
        <v>0</v>
      </c>
      <c r="AC37" s="1062">
        <v>0</v>
      </c>
      <c r="AD37" s="1063">
        <v>0</v>
      </c>
      <c r="AE37" s="1063">
        <v>0</v>
      </c>
      <c r="AF37" s="1063">
        <v>0</v>
      </c>
      <c r="AG37" s="1063">
        <v>0</v>
      </c>
      <c r="AH37" s="1063">
        <v>0</v>
      </c>
      <c r="AI37" s="1063">
        <v>0</v>
      </c>
      <c r="AJ37" s="1063">
        <v>0</v>
      </c>
      <c r="AK37" s="1063">
        <v>0</v>
      </c>
      <c r="AL37" s="1060" t="s">
        <v>279</v>
      </c>
      <c r="AM37" s="1290" t="s">
        <v>278</v>
      </c>
      <c r="AN37" s="1064">
        <v>19</v>
      </c>
      <c r="AO37" s="1064">
        <v>0</v>
      </c>
      <c r="AP37" s="1064">
        <v>0</v>
      </c>
      <c r="AQ37" s="1064">
        <v>0</v>
      </c>
      <c r="AR37" s="1064">
        <v>0</v>
      </c>
      <c r="AS37" s="1064">
        <v>0</v>
      </c>
      <c r="AT37" s="1064">
        <v>0</v>
      </c>
      <c r="AU37" s="1064">
        <v>0</v>
      </c>
      <c r="AV37" s="1064">
        <v>0</v>
      </c>
      <c r="AW37" s="1064">
        <v>0</v>
      </c>
      <c r="AX37" s="1058">
        <v>34</v>
      </c>
      <c r="AY37" s="1058">
        <v>0</v>
      </c>
      <c r="AZ37" s="39">
        <f t="shared" si="7"/>
        <v>64</v>
      </c>
      <c r="BA37" s="746">
        <v>46</v>
      </c>
      <c r="BB37" s="746">
        <v>18</v>
      </c>
      <c r="BC37" s="39">
        <f t="shared" si="8"/>
        <v>5</v>
      </c>
      <c r="BD37" s="746">
        <v>4</v>
      </c>
      <c r="BE37" s="746">
        <v>1</v>
      </c>
      <c r="BF37" s="1058">
        <v>0</v>
      </c>
      <c r="BG37" s="1058">
        <v>0</v>
      </c>
      <c r="BH37" s="1060" t="s">
        <v>279</v>
      </c>
      <c r="BI37" s="1290" t="s">
        <v>278</v>
      </c>
      <c r="BJ37" s="1058">
        <v>40</v>
      </c>
      <c r="BK37" s="1058">
        <v>4</v>
      </c>
      <c r="BL37" s="1058">
        <v>0</v>
      </c>
      <c r="BM37" s="1058">
        <v>1</v>
      </c>
      <c r="BN37" s="1058">
        <v>15</v>
      </c>
      <c r="BO37" s="1058">
        <v>0</v>
      </c>
      <c r="BP37" s="1058">
        <v>4</v>
      </c>
      <c r="BQ37" s="1058">
        <v>0</v>
      </c>
      <c r="BR37" s="1058">
        <v>0</v>
      </c>
      <c r="BS37" s="1058">
        <v>0</v>
      </c>
      <c r="BT37" s="1058">
        <v>0</v>
      </c>
      <c r="BU37" s="1058">
        <v>0</v>
      </c>
      <c r="BV37" s="1058">
        <v>2</v>
      </c>
      <c r="BW37" s="1058">
        <v>0</v>
      </c>
      <c r="BX37" s="1058">
        <v>3</v>
      </c>
      <c r="BY37" s="1058">
        <v>0</v>
      </c>
      <c r="BZ37" s="1058">
        <v>0</v>
      </c>
      <c r="CA37" s="1064">
        <v>0</v>
      </c>
      <c r="CB37" s="1060" t="s">
        <v>279</v>
      </c>
    </row>
    <row r="38" spans="1:80" s="1065" customFormat="1" ht="15.2" customHeight="1">
      <c r="A38" s="1803" t="s">
        <v>280</v>
      </c>
      <c r="B38" s="1651"/>
      <c r="C38" s="1057">
        <f t="shared" si="9"/>
        <v>0</v>
      </c>
      <c r="D38" s="722">
        <v>0</v>
      </c>
      <c r="E38" s="722">
        <v>0</v>
      </c>
      <c r="F38" s="38">
        <f t="shared" si="4"/>
        <v>0</v>
      </c>
      <c r="G38" s="1059">
        <v>0</v>
      </c>
      <c r="H38" s="1059">
        <v>0</v>
      </c>
      <c r="I38" s="1064">
        <v>0</v>
      </c>
      <c r="J38" s="1064">
        <v>0</v>
      </c>
      <c r="K38" s="1064">
        <v>0</v>
      </c>
      <c r="L38" s="1064">
        <v>0</v>
      </c>
      <c r="M38" s="1064">
        <v>0</v>
      </c>
      <c r="N38" s="1064">
        <v>0</v>
      </c>
      <c r="O38" s="1064">
        <v>0</v>
      </c>
      <c r="P38" s="1064">
        <v>0</v>
      </c>
      <c r="Q38" s="1064">
        <v>0</v>
      </c>
      <c r="R38" s="1064">
        <v>0</v>
      </c>
      <c r="S38" s="1060" t="s">
        <v>281</v>
      </c>
      <c r="T38" s="1803" t="s">
        <v>280</v>
      </c>
      <c r="U38" s="1651"/>
      <c r="V38" s="1059">
        <v>0</v>
      </c>
      <c r="W38" s="1059">
        <v>0</v>
      </c>
      <c r="X38" s="1061">
        <f>IF(SUM(Y38:Z38)=SUM(AD38,AF38,AH38,AJ38,AN38,AP38,AR38,AT38,AV38,AX38),Y38+Z38,"ERR!""")</f>
        <v>43</v>
      </c>
      <c r="Y38" s="1062">
        <v>29</v>
      </c>
      <c r="Z38" s="1062">
        <v>14</v>
      </c>
      <c r="AA38" s="1061">
        <f>IF(SUM(AB38:AC38)=SUM(AE38,AG38,AI38,AK38,AO38,AQ38,AS38,AU38,AW38,AY38),SUM(AB38:AC38),"ERR")</f>
        <v>0</v>
      </c>
      <c r="AB38" s="1062">
        <v>0</v>
      </c>
      <c r="AC38" s="1062">
        <v>0</v>
      </c>
      <c r="AD38" s="1063">
        <v>0</v>
      </c>
      <c r="AE38" s="1063">
        <v>0</v>
      </c>
      <c r="AF38" s="1063">
        <v>0</v>
      </c>
      <c r="AG38" s="1063">
        <v>0</v>
      </c>
      <c r="AH38" s="1063">
        <v>0</v>
      </c>
      <c r="AI38" s="1063">
        <v>0</v>
      </c>
      <c r="AJ38" s="1063">
        <v>0</v>
      </c>
      <c r="AK38" s="1063">
        <v>0</v>
      </c>
      <c r="AL38" s="1060" t="s">
        <v>281</v>
      </c>
      <c r="AM38" s="1290" t="s">
        <v>280</v>
      </c>
      <c r="AN38" s="1064">
        <v>7</v>
      </c>
      <c r="AO38" s="1064">
        <v>0</v>
      </c>
      <c r="AP38" s="1064">
        <v>0</v>
      </c>
      <c r="AQ38" s="1064">
        <v>0</v>
      </c>
      <c r="AR38" s="1064">
        <v>0</v>
      </c>
      <c r="AS38" s="1064">
        <v>0</v>
      </c>
      <c r="AT38" s="1064">
        <v>0</v>
      </c>
      <c r="AU38" s="1064">
        <v>0</v>
      </c>
      <c r="AV38" s="1064">
        <v>0</v>
      </c>
      <c r="AW38" s="1064">
        <v>0</v>
      </c>
      <c r="AX38" s="1058">
        <v>36</v>
      </c>
      <c r="AY38" s="1058">
        <v>0</v>
      </c>
      <c r="AZ38" s="39">
        <f t="shared" si="7"/>
        <v>47</v>
      </c>
      <c r="BA38" s="746">
        <v>20</v>
      </c>
      <c r="BB38" s="746">
        <v>27</v>
      </c>
      <c r="BC38" s="39">
        <f t="shared" si="8"/>
        <v>6</v>
      </c>
      <c r="BD38" s="746">
        <v>2</v>
      </c>
      <c r="BE38" s="1058">
        <v>4</v>
      </c>
      <c r="BF38" s="1058">
        <v>0</v>
      </c>
      <c r="BG38" s="1058">
        <v>0</v>
      </c>
      <c r="BH38" s="1060" t="s">
        <v>281</v>
      </c>
      <c r="BI38" s="1290" t="s">
        <v>280</v>
      </c>
      <c r="BJ38" s="1058">
        <v>33</v>
      </c>
      <c r="BK38" s="1058">
        <v>6</v>
      </c>
      <c r="BL38" s="1058">
        <v>0</v>
      </c>
      <c r="BM38" s="1058">
        <v>0</v>
      </c>
      <c r="BN38" s="1058">
        <v>5</v>
      </c>
      <c r="BO38" s="1058">
        <v>0</v>
      </c>
      <c r="BP38" s="1058">
        <v>6</v>
      </c>
      <c r="BQ38" s="1058">
        <v>0</v>
      </c>
      <c r="BR38" s="1058">
        <v>0</v>
      </c>
      <c r="BS38" s="1058">
        <v>0</v>
      </c>
      <c r="BT38" s="1058">
        <v>0</v>
      </c>
      <c r="BU38" s="1058">
        <v>0</v>
      </c>
      <c r="BV38" s="1058">
        <v>0</v>
      </c>
      <c r="BW38" s="1058">
        <v>0</v>
      </c>
      <c r="BX38" s="1058">
        <v>3</v>
      </c>
      <c r="BY38" s="1058">
        <v>0</v>
      </c>
      <c r="BZ38" s="1058">
        <v>2</v>
      </c>
      <c r="CA38" s="1064">
        <v>1</v>
      </c>
      <c r="CB38" s="1060" t="s">
        <v>281</v>
      </c>
    </row>
    <row r="39" spans="1:80" s="1065" customFormat="1" ht="15.2" customHeight="1">
      <c r="A39" s="1803" t="s">
        <v>789</v>
      </c>
      <c r="B39" s="1651"/>
      <c r="C39" s="1057">
        <f t="shared" si="9"/>
        <v>0</v>
      </c>
      <c r="D39" s="722">
        <v>0</v>
      </c>
      <c r="E39" s="722">
        <v>0</v>
      </c>
      <c r="F39" s="38">
        <f t="shared" si="4"/>
        <v>0</v>
      </c>
      <c r="G39" s="1059">
        <v>0</v>
      </c>
      <c r="H39" s="1059">
        <v>0</v>
      </c>
      <c r="I39" s="1064">
        <v>0</v>
      </c>
      <c r="J39" s="1064">
        <v>0</v>
      </c>
      <c r="K39" s="1064">
        <v>0</v>
      </c>
      <c r="L39" s="1064">
        <v>0</v>
      </c>
      <c r="M39" s="1064">
        <v>0</v>
      </c>
      <c r="N39" s="1064">
        <v>0</v>
      </c>
      <c r="O39" s="1064">
        <v>0</v>
      </c>
      <c r="P39" s="1064">
        <v>0</v>
      </c>
      <c r="Q39" s="1064">
        <v>0</v>
      </c>
      <c r="R39" s="1064">
        <v>0</v>
      </c>
      <c r="S39" s="1060" t="s">
        <v>283</v>
      </c>
      <c r="T39" s="1803" t="s">
        <v>282</v>
      </c>
      <c r="U39" s="1651"/>
      <c r="V39" s="1059">
        <v>0</v>
      </c>
      <c r="W39" s="1059">
        <v>0</v>
      </c>
      <c r="X39" s="1061">
        <f>IF(SUM(Y39:Z39)=SUM(AD39,AF39,AH39,AJ39,AN39,AP39,AR39,AT39,AV39,AX39),Y39+Z39,"ERR!""")</f>
        <v>76</v>
      </c>
      <c r="Y39" s="1062">
        <v>45</v>
      </c>
      <c r="Z39" s="1062">
        <v>31</v>
      </c>
      <c r="AA39" s="1061">
        <f>IF(SUM(AB39:AC39)=SUM(AE39,AG39,AI39,AK39,AO39,AQ39,AS39,AU39,AW39,AY39),SUM(AB39:AC39),"ERR")</f>
        <v>0</v>
      </c>
      <c r="AB39" s="1062">
        <v>0</v>
      </c>
      <c r="AC39" s="1062">
        <v>0</v>
      </c>
      <c r="AD39" s="1063">
        <v>0</v>
      </c>
      <c r="AE39" s="1063">
        <v>0</v>
      </c>
      <c r="AF39" s="1063">
        <v>0</v>
      </c>
      <c r="AG39" s="1063">
        <v>0</v>
      </c>
      <c r="AH39" s="1063">
        <v>0</v>
      </c>
      <c r="AI39" s="1063">
        <v>0</v>
      </c>
      <c r="AJ39" s="1063">
        <v>0</v>
      </c>
      <c r="AK39" s="1063">
        <v>0</v>
      </c>
      <c r="AL39" s="1060" t="s">
        <v>283</v>
      </c>
      <c r="AM39" s="1290" t="s">
        <v>282</v>
      </c>
      <c r="AN39" s="1064">
        <v>18</v>
      </c>
      <c r="AO39" s="1064">
        <v>0</v>
      </c>
      <c r="AP39" s="1064">
        <v>0</v>
      </c>
      <c r="AQ39" s="1064">
        <v>0</v>
      </c>
      <c r="AR39" s="1064">
        <v>0</v>
      </c>
      <c r="AS39" s="1064">
        <v>0</v>
      </c>
      <c r="AT39" s="1064">
        <v>0</v>
      </c>
      <c r="AU39" s="1064">
        <v>0</v>
      </c>
      <c r="AV39" s="1064">
        <v>0</v>
      </c>
      <c r="AW39" s="1064">
        <v>0</v>
      </c>
      <c r="AX39" s="1058">
        <v>58</v>
      </c>
      <c r="AY39" s="1058">
        <v>0</v>
      </c>
      <c r="AZ39" s="39">
        <f t="shared" si="7"/>
        <v>96</v>
      </c>
      <c r="BA39" s="746">
        <v>58</v>
      </c>
      <c r="BB39" s="746">
        <v>38</v>
      </c>
      <c r="BC39" s="39">
        <f t="shared" si="8"/>
        <v>5</v>
      </c>
      <c r="BD39" s="1058">
        <v>2</v>
      </c>
      <c r="BE39" s="1058">
        <v>3</v>
      </c>
      <c r="BF39" s="1058">
        <v>0</v>
      </c>
      <c r="BG39" s="1058">
        <v>0</v>
      </c>
      <c r="BH39" s="1060" t="s">
        <v>283</v>
      </c>
      <c r="BI39" s="1290" t="s">
        <v>282</v>
      </c>
      <c r="BJ39" s="1058">
        <v>68</v>
      </c>
      <c r="BK39" s="1058">
        <v>5</v>
      </c>
      <c r="BL39" s="1058">
        <v>0</v>
      </c>
      <c r="BM39" s="1058">
        <v>0</v>
      </c>
      <c r="BN39" s="1058">
        <v>10</v>
      </c>
      <c r="BO39" s="1058">
        <v>0</v>
      </c>
      <c r="BP39" s="1058">
        <v>3</v>
      </c>
      <c r="BQ39" s="1058">
        <v>0</v>
      </c>
      <c r="BR39" s="1058">
        <v>0</v>
      </c>
      <c r="BS39" s="1058">
        <v>0</v>
      </c>
      <c r="BT39" s="1058">
        <v>0</v>
      </c>
      <c r="BU39" s="1058">
        <v>0</v>
      </c>
      <c r="BV39" s="1058">
        <v>1</v>
      </c>
      <c r="BW39" s="1058">
        <v>0</v>
      </c>
      <c r="BX39" s="1058">
        <v>14</v>
      </c>
      <c r="BY39" s="1058">
        <v>0</v>
      </c>
      <c r="BZ39" s="1058">
        <v>2</v>
      </c>
      <c r="CA39" s="1064">
        <v>1</v>
      </c>
      <c r="CB39" s="1060" t="s">
        <v>283</v>
      </c>
    </row>
    <row r="40" spans="1:80" s="1065" customFormat="1" ht="15.2" customHeight="1" thickBot="1">
      <c r="A40" s="1803" t="s">
        <v>284</v>
      </c>
      <c r="B40" s="1651"/>
      <c r="C40" s="1057">
        <f t="shared" si="9"/>
        <v>0</v>
      </c>
      <c r="D40" s="722">
        <v>0</v>
      </c>
      <c r="E40" s="722">
        <v>0</v>
      </c>
      <c r="F40" s="38">
        <f t="shared" si="4"/>
        <v>0</v>
      </c>
      <c r="G40" s="1064">
        <v>0</v>
      </c>
      <c r="H40" s="1064">
        <v>0</v>
      </c>
      <c r="I40" s="1064">
        <v>0</v>
      </c>
      <c r="J40" s="1064">
        <v>0</v>
      </c>
      <c r="K40" s="1064">
        <v>0</v>
      </c>
      <c r="L40" s="1064">
        <v>0</v>
      </c>
      <c r="M40" s="1064">
        <v>0</v>
      </c>
      <c r="N40" s="1064">
        <v>0</v>
      </c>
      <c r="O40" s="1064">
        <v>0</v>
      </c>
      <c r="P40" s="1064">
        <v>0</v>
      </c>
      <c r="Q40" s="1064">
        <v>0</v>
      </c>
      <c r="R40" s="1064">
        <v>0</v>
      </c>
      <c r="S40" s="1060" t="s">
        <v>285</v>
      </c>
      <c r="T40" s="1803" t="s">
        <v>284</v>
      </c>
      <c r="U40" s="1651"/>
      <c r="V40" s="1059">
        <v>0</v>
      </c>
      <c r="W40" s="1059">
        <v>0</v>
      </c>
      <c r="X40" s="1061">
        <f t="shared" si="5"/>
        <v>9</v>
      </c>
      <c r="Y40" s="1206">
        <v>6</v>
      </c>
      <c r="Z40" s="1206">
        <v>3</v>
      </c>
      <c r="AA40" s="1061">
        <f t="shared" si="6"/>
        <v>0</v>
      </c>
      <c r="AB40" s="1062">
        <v>0</v>
      </c>
      <c r="AC40" s="1062">
        <v>0</v>
      </c>
      <c r="AD40" s="1063">
        <v>0</v>
      </c>
      <c r="AE40" s="1063">
        <v>0</v>
      </c>
      <c r="AF40" s="1063">
        <v>0</v>
      </c>
      <c r="AG40" s="1063">
        <v>0</v>
      </c>
      <c r="AH40" s="1063">
        <v>0</v>
      </c>
      <c r="AI40" s="1063">
        <v>0</v>
      </c>
      <c r="AJ40" s="1063">
        <v>0</v>
      </c>
      <c r="AK40" s="1063">
        <v>0</v>
      </c>
      <c r="AL40" s="1060" t="s">
        <v>285</v>
      </c>
      <c r="AM40" s="1290" t="s">
        <v>284</v>
      </c>
      <c r="AN40" s="1064">
        <v>7</v>
      </c>
      <c r="AO40" s="1064">
        <v>0</v>
      </c>
      <c r="AP40" s="1064">
        <v>0</v>
      </c>
      <c r="AQ40" s="1064">
        <v>0</v>
      </c>
      <c r="AR40" s="1064">
        <v>0</v>
      </c>
      <c r="AS40" s="1064">
        <v>0</v>
      </c>
      <c r="AT40" s="1064">
        <v>0</v>
      </c>
      <c r="AU40" s="1064">
        <v>0</v>
      </c>
      <c r="AV40" s="1064">
        <v>0</v>
      </c>
      <c r="AW40" s="1064">
        <v>0</v>
      </c>
      <c r="AX40" s="1058">
        <v>2</v>
      </c>
      <c r="AY40" s="1058">
        <v>0</v>
      </c>
      <c r="AZ40" s="39">
        <f t="shared" si="7"/>
        <v>9</v>
      </c>
      <c r="BA40" s="746">
        <v>6</v>
      </c>
      <c r="BB40" s="1058">
        <v>3</v>
      </c>
      <c r="BC40" s="39">
        <f t="shared" si="8"/>
        <v>1</v>
      </c>
      <c r="BD40" s="1058">
        <v>1</v>
      </c>
      <c r="BE40" s="1058">
        <v>0</v>
      </c>
      <c r="BF40" s="1058">
        <v>0</v>
      </c>
      <c r="BG40" s="1058">
        <v>0</v>
      </c>
      <c r="BH40" s="1060" t="s">
        <v>285</v>
      </c>
      <c r="BI40" s="1290" t="s">
        <v>284</v>
      </c>
      <c r="BJ40" s="1058">
        <v>6</v>
      </c>
      <c r="BK40" s="1058">
        <v>0</v>
      </c>
      <c r="BL40" s="1058">
        <v>0</v>
      </c>
      <c r="BM40" s="1058">
        <v>1</v>
      </c>
      <c r="BN40" s="1058">
        <v>1</v>
      </c>
      <c r="BO40" s="1058">
        <v>0</v>
      </c>
      <c r="BP40" s="1058">
        <v>0</v>
      </c>
      <c r="BQ40" s="1058">
        <v>0</v>
      </c>
      <c r="BR40" s="1058">
        <v>0</v>
      </c>
      <c r="BS40" s="1058">
        <v>0</v>
      </c>
      <c r="BT40" s="1058">
        <v>0</v>
      </c>
      <c r="BU40" s="1058">
        <v>0</v>
      </c>
      <c r="BV40" s="1058">
        <v>0</v>
      </c>
      <c r="BW40" s="1058">
        <v>0</v>
      </c>
      <c r="BX40" s="1058">
        <v>2</v>
      </c>
      <c r="BY40" s="1058">
        <v>0</v>
      </c>
      <c r="BZ40" s="1058">
        <v>0</v>
      </c>
      <c r="CA40" s="1064">
        <v>0</v>
      </c>
      <c r="CB40" s="1060" t="s">
        <v>285</v>
      </c>
    </row>
    <row r="41" spans="1:80" s="700" customFormat="1" ht="11.85" customHeight="1">
      <c r="A41" s="691" t="s">
        <v>373</v>
      </c>
      <c r="B41" s="691"/>
      <c r="C41" s="692"/>
      <c r="D41" s="692"/>
      <c r="E41" s="692"/>
      <c r="F41" s="692"/>
      <c r="G41" s="692"/>
      <c r="H41" s="692"/>
      <c r="I41" s="693"/>
      <c r="J41" s="693"/>
      <c r="K41" s="693"/>
      <c r="L41" s="693"/>
      <c r="M41" s="692"/>
      <c r="N41" s="694"/>
      <c r="O41" s="692"/>
      <c r="P41" s="692"/>
      <c r="Q41" s="692"/>
      <c r="R41" s="692"/>
      <c r="S41" s="78" t="s">
        <v>1011</v>
      </c>
      <c r="T41" s="691" t="s">
        <v>373</v>
      </c>
      <c r="U41" s="691"/>
      <c r="V41" s="692"/>
      <c r="W41" s="692"/>
      <c r="X41" s="692"/>
      <c r="Y41" s="692"/>
      <c r="Z41" s="692"/>
      <c r="AA41" s="696"/>
      <c r="AB41" s="692"/>
      <c r="AC41" s="692"/>
      <c r="AD41" s="692"/>
      <c r="AE41" s="692"/>
      <c r="AF41" s="693"/>
      <c r="AG41" s="693"/>
      <c r="AH41" s="693"/>
      <c r="AI41" s="693"/>
      <c r="AJ41" s="697"/>
      <c r="AK41" s="698"/>
      <c r="AL41" s="78" t="s">
        <v>1011</v>
      </c>
      <c r="AM41" s="691" t="s">
        <v>373</v>
      </c>
      <c r="AN41" s="693"/>
      <c r="AO41" s="692"/>
      <c r="AP41" s="692"/>
      <c r="AQ41" s="692"/>
      <c r="AR41" s="692"/>
      <c r="AS41" s="692"/>
      <c r="AT41" s="692"/>
      <c r="AU41" s="692"/>
      <c r="AV41" s="692"/>
      <c r="AW41" s="692"/>
      <c r="AX41" s="692"/>
      <c r="AY41" s="692"/>
      <c r="AZ41" s="692"/>
      <c r="BA41" s="692"/>
      <c r="BB41" s="692"/>
      <c r="BC41" s="692"/>
      <c r="BD41" s="692"/>
      <c r="BE41" s="692"/>
      <c r="BF41" s="692"/>
      <c r="BG41" s="692"/>
      <c r="BH41" s="78" t="s">
        <v>1011</v>
      </c>
      <c r="BI41" s="699" t="s">
        <v>451</v>
      </c>
      <c r="BJ41" s="699"/>
      <c r="BK41" s="692"/>
      <c r="BL41" s="692"/>
      <c r="BM41" s="692"/>
      <c r="BN41" s="692"/>
      <c r="BO41" s="692"/>
      <c r="BP41" s="692"/>
      <c r="BQ41" s="692"/>
      <c r="BR41" s="692"/>
      <c r="BS41" s="693"/>
      <c r="BT41" s="692"/>
      <c r="BU41" s="692"/>
      <c r="BV41" s="692"/>
      <c r="BW41" s="692"/>
      <c r="BX41" s="692"/>
      <c r="BY41" s="692"/>
      <c r="BZ41" s="692"/>
      <c r="CA41" s="695"/>
      <c r="CB41" s="78" t="s">
        <v>1011</v>
      </c>
    </row>
    <row r="42" spans="1:80" s="700" customFormat="1" ht="11.85" customHeight="1">
      <c r="A42" s="701" t="s">
        <v>1443</v>
      </c>
      <c r="B42" s="702"/>
      <c r="N42" s="702"/>
      <c r="O42" s="702"/>
      <c r="P42" s="702"/>
      <c r="Q42" s="702"/>
      <c r="R42" s="702"/>
      <c r="S42" s="703"/>
      <c r="T42" s="701" t="s">
        <v>1443</v>
      </c>
      <c r="U42" s="702"/>
      <c r="V42" s="702"/>
      <c r="W42" s="702"/>
      <c r="X42" s="702"/>
      <c r="AD42" s="702"/>
      <c r="AJ42" s="703"/>
      <c r="AK42" s="703"/>
      <c r="AL42" s="703"/>
      <c r="AM42" s="701" t="s">
        <v>1444</v>
      </c>
      <c r="AO42" s="702"/>
      <c r="AP42" s="702"/>
      <c r="AQ42" s="702"/>
      <c r="AR42" s="702"/>
      <c r="AS42" s="702"/>
      <c r="AT42" s="702"/>
      <c r="AU42" s="702"/>
      <c r="AV42" s="702"/>
      <c r="AW42" s="702"/>
      <c r="AX42" s="702"/>
      <c r="AY42" s="702"/>
      <c r="AZ42" s="702"/>
      <c r="BC42" s="702"/>
      <c r="BF42" s="702"/>
      <c r="BG42" s="702"/>
      <c r="BH42" s="702"/>
      <c r="BI42" s="701" t="s">
        <v>1443</v>
      </c>
      <c r="BJ42" s="702"/>
      <c r="BK42" s="702"/>
      <c r="BL42" s="702"/>
      <c r="BM42" s="702"/>
      <c r="BN42" s="702"/>
      <c r="BO42" s="702"/>
      <c r="BP42" s="702"/>
      <c r="BQ42" s="702"/>
      <c r="BR42" s="702"/>
      <c r="BS42" s="702"/>
      <c r="BT42" s="702"/>
      <c r="BU42" s="702"/>
      <c r="BV42" s="702"/>
      <c r="BW42" s="702"/>
      <c r="BX42" s="702"/>
      <c r="BY42" s="702"/>
      <c r="BZ42" s="702"/>
    </row>
    <row r="43" spans="1:80" s="706" customFormat="1" ht="11.85" customHeight="1">
      <c r="A43" s="701" t="s">
        <v>1445</v>
      </c>
      <c r="B43" s="708"/>
      <c r="C43" s="708"/>
      <c r="D43" s="708"/>
      <c r="E43" s="708"/>
      <c r="F43" s="708"/>
      <c r="G43" s="708"/>
      <c r="H43" s="708"/>
      <c r="K43" s="705"/>
      <c r="M43" s="704"/>
      <c r="N43" s="704"/>
      <c r="O43" s="704"/>
      <c r="P43" s="704"/>
      <c r="Q43" s="704"/>
      <c r="R43" s="704"/>
      <c r="S43" s="707"/>
      <c r="T43" s="701" t="s">
        <v>1600</v>
      </c>
      <c r="U43" s="707"/>
      <c r="V43" s="708"/>
      <c r="W43" s="708"/>
      <c r="X43" s="708"/>
      <c r="Y43" s="708"/>
      <c r="Z43" s="708"/>
      <c r="AA43" s="708"/>
      <c r="AB43" s="708"/>
      <c r="AC43" s="708"/>
      <c r="AD43" s="704"/>
      <c r="AE43" s="704"/>
      <c r="AJ43" s="707"/>
      <c r="AK43" s="707"/>
      <c r="AL43" s="707"/>
      <c r="AM43" s="701" t="s">
        <v>1600</v>
      </c>
      <c r="AO43" s="708"/>
      <c r="AP43" s="708"/>
      <c r="AQ43" s="708"/>
      <c r="AR43" s="708"/>
      <c r="AS43" s="708"/>
      <c r="AT43" s="708"/>
      <c r="AU43" s="708"/>
      <c r="AV43" s="708"/>
      <c r="AW43" s="708"/>
      <c r="AX43" s="708"/>
      <c r="AY43" s="708"/>
      <c r="AZ43" s="708"/>
      <c r="BA43" s="704"/>
      <c r="BB43" s="704"/>
      <c r="BC43" s="708"/>
      <c r="BD43" s="704"/>
      <c r="BE43" s="704"/>
      <c r="BF43" s="708"/>
      <c r="BG43" s="708"/>
      <c r="BH43" s="708"/>
      <c r="BI43" s="701" t="s">
        <v>1600</v>
      </c>
      <c r="BJ43" s="708"/>
      <c r="BK43" s="708"/>
      <c r="BL43" s="708"/>
      <c r="BM43" s="708"/>
      <c r="BN43" s="708"/>
      <c r="BO43" s="708"/>
      <c r="BP43" s="708"/>
      <c r="BQ43" s="708"/>
      <c r="BR43" s="708"/>
      <c r="BS43" s="708"/>
      <c r="BT43" s="708"/>
      <c r="BU43" s="708"/>
      <c r="BV43" s="708"/>
      <c r="BW43" s="708"/>
      <c r="BX43" s="708"/>
      <c r="BY43" s="708"/>
      <c r="BZ43" s="708"/>
      <c r="CA43" s="705"/>
      <c r="CB43" s="705"/>
    </row>
    <row r="44" spans="1:80" s="670" customFormat="1" ht="11.85" customHeight="1">
      <c r="A44" s="1349" t="s">
        <v>1442</v>
      </c>
      <c r="C44" s="672"/>
      <c r="D44" s="672"/>
      <c r="E44" s="672"/>
      <c r="F44" s="672"/>
      <c r="G44" s="672"/>
      <c r="H44" s="672"/>
      <c r="K44" s="669"/>
      <c r="M44" s="668"/>
      <c r="N44" s="668"/>
      <c r="O44" s="668"/>
      <c r="P44" s="668"/>
      <c r="Q44" s="668"/>
      <c r="R44" s="668"/>
      <c r="S44" s="673"/>
      <c r="T44" s="1349" t="s">
        <v>1442</v>
      </c>
      <c r="U44" s="673"/>
      <c r="V44" s="672"/>
      <c r="W44" s="672"/>
      <c r="X44" s="672"/>
      <c r="Y44" s="672"/>
      <c r="Z44" s="672"/>
      <c r="AA44" s="672"/>
      <c r="AB44" s="672"/>
      <c r="AC44" s="672"/>
      <c r="AD44" s="668"/>
      <c r="AE44" s="668"/>
      <c r="AJ44" s="673"/>
      <c r="AK44" s="673"/>
      <c r="AL44" s="673"/>
      <c r="AM44" s="1349" t="s">
        <v>1442</v>
      </c>
      <c r="AO44" s="672"/>
      <c r="AP44" s="672"/>
      <c r="AQ44" s="672"/>
      <c r="AR44" s="672"/>
      <c r="AS44" s="672"/>
      <c r="AT44" s="672"/>
      <c r="AU44" s="672"/>
      <c r="AV44" s="672"/>
      <c r="AW44" s="672"/>
      <c r="AX44" s="672"/>
      <c r="AY44" s="672"/>
      <c r="AZ44" s="672"/>
      <c r="BA44" s="668"/>
      <c r="BB44" s="668"/>
      <c r="BC44" s="672"/>
      <c r="BD44" s="668"/>
      <c r="BE44" s="668"/>
      <c r="BF44" s="672"/>
      <c r="BG44" s="672"/>
      <c r="BH44" s="672"/>
      <c r="BI44" s="1807" t="s">
        <v>1442</v>
      </c>
      <c r="BJ44" s="1807"/>
      <c r="BK44" s="1807"/>
      <c r="BL44" s="1807"/>
      <c r="BM44" s="1807"/>
      <c r="BN44" s="1807"/>
      <c r="BO44" s="672"/>
      <c r="BP44" s="672"/>
      <c r="BQ44" s="672"/>
      <c r="BR44" s="672"/>
      <c r="BS44" s="672"/>
      <c r="BT44" s="672"/>
      <c r="BU44" s="672"/>
      <c r="BV44" s="672"/>
      <c r="BW44" s="672"/>
      <c r="BX44" s="672"/>
      <c r="BY44" s="672"/>
      <c r="BZ44" s="672"/>
      <c r="CA44" s="669"/>
      <c r="CB44" s="669"/>
    </row>
    <row r="45" spans="1:80" s="670" customFormat="1" ht="11.25">
      <c r="A45" s="669"/>
      <c r="B45" s="669"/>
      <c r="C45" s="668"/>
      <c r="D45" s="668"/>
      <c r="E45" s="668"/>
      <c r="F45" s="668"/>
      <c r="G45" s="668"/>
      <c r="H45" s="668"/>
      <c r="I45" s="669"/>
      <c r="K45" s="669"/>
      <c r="M45" s="668"/>
      <c r="N45" s="668"/>
      <c r="O45" s="668"/>
      <c r="P45" s="668"/>
      <c r="Q45" s="668"/>
      <c r="R45" s="668"/>
      <c r="S45" s="673"/>
      <c r="T45" s="673"/>
      <c r="U45" s="673"/>
      <c r="V45" s="668"/>
      <c r="W45" s="668"/>
      <c r="X45" s="668"/>
      <c r="Y45" s="668"/>
      <c r="Z45" s="668"/>
      <c r="AA45" s="668"/>
      <c r="AB45" s="668"/>
      <c r="AC45" s="668"/>
      <c r="AD45" s="668"/>
      <c r="AE45" s="668"/>
      <c r="AJ45" s="673"/>
      <c r="AK45" s="673"/>
      <c r="AL45" s="673"/>
      <c r="AM45" s="673"/>
      <c r="AO45" s="672"/>
      <c r="AP45" s="672"/>
      <c r="AQ45" s="672"/>
      <c r="AR45" s="672"/>
      <c r="AS45" s="672"/>
      <c r="AT45" s="672"/>
      <c r="AU45" s="672"/>
      <c r="AV45" s="672"/>
      <c r="AW45" s="672"/>
      <c r="AX45" s="672"/>
      <c r="AY45" s="672"/>
      <c r="AZ45" s="672"/>
      <c r="BA45" s="668"/>
      <c r="BB45" s="668"/>
      <c r="BC45" s="672"/>
      <c r="BD45" s="668"/>
      <c r="BE45" s="668"/>
      <c r="BF45" s="672"/>
      <c r="BG45" s="672"/>
      <c r="BH45" s="672"/>
      <c r="BI45" s="672"/>
      <c r="BJ45" s="672" t="s">
        <v>949</v>
      </c>
      <c r="BK45" s="672"/>
      <c r="BL45" s="672"/>
      <c r="BM45" s="672"/>
      <c r="BN45" s="672"/>
      <c r="BO45" s="672"/>
      <c r="BP45" s="672"/>
      <c r="BQ45" s="672"/>
      <c r="BR45" s="672"/>
      <c r="BS45" s="672"/>
      <c r="BT45" s="672"/>
      <c r="BU45" s="672"/>
      <c r="BV45" s="672"/>
      <c r="BW45" s="672"/>
      <c r="BX45" s="672"/>
      <c r="BY45" s="672"/>
      <c r="BZ45" s="672"/>
      <c r="CA45" s="669"/>
      <c r="CB45" s="669"/>
    </row>
    <row r="46" spans="1:80" s="670" customFormat="1" ht="11.25">
      <c r="A46" s="669"/>
      <c r="B46" s="669"/>
      <c r="C46" s="668"/>
      <c r="D46" s="668"/>
      <c r="E46" s="668"/>
      <c r="F46" s="668"/>
      <c r="G46" s="668"/>
      <c r="H46" s="668"/>
      <c r="I46" s="669"/>
      <c r="K46" s="669"/>
      <c r="M46" s="668"/>
      <c r="N46" s="668"/>
      <c r="O46" s="668"/>
      <c r="P46" s="668"/>
      <c r="Q46" s="668"/>
      <c r="R46" s="668"/>
      <c r="S46" s="673"/>
      <c r="T46" s="673"/>
      <c r="U46" s="673"/>
      <c r="V46" s="668"/>
      <c r="W46" s="668"/>
      <c r="X46" s="668"/>
      <c r="Y46" s="668"/>
      <c r="Z46" s="668"/>
      <c r="AA46" s="668"/>
      <c r="AB46" s="668"/>
      <c r="AC46" s="668"/>
      <c r="AD46" s="668"/>
      <c r="AE46" s="668"/>
      <c r="AJ46" s="673"/>
      <c r="AK46" s="673"/>
      <c r="AL46" s="673"/>
      <c r="AM46" s="673"/>
      <c r="AO46" s="672"/>
      <c r="AP46" s="672"/>
      <c r="AQ46" s="672"/>
      <c r="AR46" s="672"/>
      <c r="AS46" s="672"/>
      <c r="AT46" s="672"/>
      <c r="AU46" s="672"/>
      <c r="AV46" s="672"/>
      <c r="AW46" s="672"/>
      <c r="AX46" s="672"/>
      <c r="AY46" s="672"/>
      <c r="AZ46" s="672"/>
      <c r="BA46" s="668"/>
      <c r="BB46" s="668"/>
      <c r="BC46" s="672"/>
      <c r="BD46" s="668"/>
      <c r="BE46" s="668"/>
      <c r="BF46" s="672"/>
      <c r="BG46" s="672"/>
      <c r="BH46" s="672"/>
      <c r="BI46" s="672"/>
      <c r="BJ46" s="672" t="s">
        <v>949</v>
      </c>
      <c r="BK46" s="672"/>
      <c r="BL46" s="672"/>
      <c r="BM46" s="672"/>
      <c r="BN46" s="672"/>
      <c r="BO46" s="672"/>
      <c r="BP46" s="672"/>
      <c r="BQ46" s="672"/>
      <c r="BR46" s="672"/>
      <c r="BS46" s="672"/>
      <c r="BT46" s="672"/>
      <c r="BU46" s="672"/>
      <c r="BV46" s="672"/>
      <c r="BW46" s="672"/>
      <c r="BX46" s="672"/>
      <c r="BY46" s="672"/>
      <c r="BZ46" s="672"/>
      <c r="CA46" s="669"/>
      <c r="CB46" s="669"/>
    </row>
    <row r="47" spans="1:80" s="670" customFormat="1" ht="11.25">
      <c r="A47" s="669"/>
      <c r="B47" s="669"/>
      <c r="C47" s="668"/>
      <c r="D47" s="668"/>
      <c r="E47" s="668"/>
      <c r="F47" s="668"/>
      <c r="G47" s="668"/>
      <c r="H47" s="668"/>
      <c r="I47" s="669"/>
      <c r="K47" s="669"/>
      <c r="M47" s="668"/>
      <c r="N47" s="668"/>
      <c r="O47" s="668"/>
      <c r="P47" s="668"/>
      <c r="Q47" s="668"/>
      <c r="R47" s="668"/>
      <c r="S47" s="673"/>
      <c r="T47" s="673"/>
      <c r="U47" s="673"/>
      <c r="V47" s="668"/>
      <c r="W47" s="668"/>
      <c r="X47" s="668"/>
      <c r="Y47" s="668"/>
      <c r="Z47" s="668"/>
      <c r="AA47" s="668"/>
      <c r="AB47" s="668"/>
      <c r="AC47" s="668"/>
      <c r="AD47" s="668"/>
      <c r="AE47" s="668"/>
      <c r="AJ47" s="673"/>
      <c r="AK47" s="673"/>
      <c r="AL47" s="673"/>
      <c r="AM47" s="673"/>
      <c r="AO47" s="672"/>
      <c r="AP47" s="672"/>
      <c r="AQ47" s="672"/>
      <c r="AR47" s="672"/>
      <c r="AS47" s="672"/>
      <c r="AT47" s="672"/>
      <c r="AU47" s="672"/>
      <c r="AV47" s="672"/>
      <c r="AW47" s="672"/>
      <c r="AX47" s="672"/>
      <c r="AY47" s="672"/>
      <c r="AZ47" s="672"/>
      <c r="BA47" s="668"/>
      <c r="BB47" s="668"/>
      <c r="BC47" s="672"/>
      <c r="BD47" s="668"/>
      <c r="BE47" s="668"/>
      <c r="BF47" s="672"/>
      <c r="BG47" s="672"/>
      <c r="BH47" s="672"/>
      <c r="BI47" s="672"/>
      <c r="BJ47" s="672" t="s">
        <v>949</v>
      </c>
      <c r="BK47" s="672"/>
      <c r="BL47" s="672"/>
      <c r="BM47" s="672"/>
      <c r="BN47" s="672"/>
      <c r="BO47" s="672"/>
      <c r="BP47" s="672"/>
      <c r="BQ47" s="672"/>
      <c r="BR47" s="672"/>
      <c r="BS47" s="672"/>
      <c r="BT47" s="672"/>
      <c r="BU47" s="672"/>
      <c r="BV47" s="672"/>
      <c r="BW47" s="672"/>
      <c r="BX47" s="672"/>
      <c r="BY47" s="672"/>
      <c r="BZ47" s="672"/>
      <c r="CA47" s="669"/>
      <c r="CB47" s="669"/>
    </row>
    <row r="48" spans="1:80" s="670" customFormat="1" ht="11.25">
      <c r="A48" s="669"/>
      <c r="B48" s="669"/>
      <c r="C48" s="668"/>
      <c r="D48" s="668"/>
      <c r="E48" s="668"/>
      <c r="F48" s="668"/>
      <c r="G48" s="668"/>
      <c r="H48" s="668"/>
      <c r="I48" s="669"/>
      <c r="K48" s="669"/>
      <c r="M48" s="668"/>
      <c r="N48" s="668"/>
      <c r="O48" s="668"/>
      <c r="P48" s="668"/>
      <c r="Q48" s="668"/>
      <c r="R48" s="668"/>
      <c r="S48" s="673"/>
      <c r="T48" s="673"/>
      <c r="U48" s="673"/>
      <c r="V48" s="668"/>
      <c r="W48" s="668"/>
      <c r="X48" s="668"/>
      <c r="Y48" s="668"/>
      <c r="Z48" s="668"/>
      <c r="AA48" s="668"/>
      <c r="AB48" s="668"/>
      <c r="AC48" s="668"/>
      <c r="AD48" s="668"/>
      <c r="AE48" s="668"/>
      <c r="AJ48" s="673"/>
      <c r="AK48" s="673"/>
      <c r="AL48" s="673"/>
      <c r="AM48" s="673"/>
      <c r="AO48" s="672"/>
      <c r="AP48" s="672"/>
      <c r="AQ48" s="672"/>
      <c r="AR48" s="672"/>
      <c r="AS48" s="672"/>
      <c r="AT48" s="672"/>
      <c r="AU48" s="672"/>
      <c r="AV48" s="672"/>
      <c r="AW48" s="672"/>
      <c r="AX48" s="672"/>
      <c r="AY48" s="672"/>
      <c r="AZ48" s="672"/>
      <c r="BA48" s="668"/>
      <c r="BB48" s="668"/>
      <c r="BC48" s="672"/>
      <c r="BD48" s="668"/>
      <c r="BE48" s="668"/>
      <c r="BF48" s="672"/>
      <c r="BG48" s="672"/>
      <c r="BH48" s="672"/>
      <c r="BI48" s="672"/>
      <c r="BJ48" s="672" t="s">
        <v>949</v>
      </c>
      <c r="BK48" s="672"/>
      <c r="BL48" s="672"/>
      <c r="BM48" s="672"/>
      <c r="BN48" s="672"/>
      <c r="BO48" s="672"/>
      <c r="BP48" s="672"/>
      <c r="BQ48" s="672"/>
      <c r="BR48" s="672"/>
      <c r="BS48" s="672"/>
      <c r="BT48" s="672"/>
      <c r="BU48" s="672"/>
      <c r="BV48" s="672"/>
      <c r="BW48" s="672"/>
      <c r="BX48" s="672"/>
      <c r="BY48" s="672"/>
      <c r="BZ48" s="672"/>
      <c r="CA48" s="669"/>
      <c r="CB48" s="669"/>
    </row>
    <row r="49" spans="1:80" s="670" customFormat="1" ht="11.25">
      <c r="A49" s="669"/>
      <c r="B49" s="669"/>
      <c r="C49" s="668"/>
      <c r="D49" s="668"/>
      <c r="E49" s="668"/>
      <c r="F49" s="668"/>
      <c r="G49" s="668"/>
      <c r="H49" s="668"/>
      <c r="I49" s="669"/>
      <c r="K49" s="669"/>
      <c r="M49" s="668"/>
      <c r="N49" s="668"/>
      <c r="O49" s="668"/>
      <c r="P49" s="668"/>
      <c r="Q49" s="668"/>
      <c r="R49" s="668"/>
      <c r="S49" s="673"/>
      <c r="T49" s="673"/>
      <c r="U49" s="673"/>
      <c r="V49" s="668"/>
      <c r="W49" s="668"/>
      <c r="X49" s="668"/>
      <c r="Y49" s="668"/>
      <c r="Z49" s="668"/>
      <c r="AA49" s="668"/>
      <c r="AB49" s="668"/>
      <c r="AC49" s="668"/>
      <c r="AD49" s="668"/>
      <c r="AE49" s="668"/>
      <c r="AJ49" s="673"/>
      <c r="AK49" s="673"/>
      <c r="AL49" s="673"/>
      <c r="AM49" s="673"/>
      <c r="AO49" s="672"/>
      <c r="AP49" s="672"/>
      <c r="AQ49" s="672"/>
      <c r="AR49" s="672"/>
      <c r="AS49" s="672"/>
      <c r="AT49" s="672"/>
      <c r="AU49" s="672"/>
      <c r="AV49" s="672"/>
      <c r="AW49" s="672"/>
      <c r="AX49" s="672"/>
      <c r="AY49" s="672"/>
      <c r="AZ49" s="672"/>
      <c r="BA49" s="668"/>
      <c r="BB49" s="668"/>
      <c r="BC49" s="672"/>
      <c r="BD49" s="668"/>
      <c r="BE49" s="668"/>
      <c r="BF49" s="672"/>
      <c r="BG49" s="672"/>
      <c r="BH49" s="672"/>
      <c r="BI49" s="672"/>
      <c r="BJ49" s="672"/>
      <c r="BK49" s="672"/>
      <c r="BL49" s="672"/>
      <c r="BM49" s="672"/>
      <c r="BN49" s="672"/>
      <c r="BO49" s="672"/>
      <c r="BP49" s="672"/>
      <c r="BQ49" s="672"/>
      <c r="BR49" s="672"/>
      <c r="BS49" s="672"/>
      <c r="BT49" s="672"/>
      <c r="BU49" s="672"/>
      <c r="BV49" s="672"/>
      <c r="BW49" s="672"/>
      <c r="BX49" s="672"/>
      <c r="BY49" s="672"/>
      <c r="BZ49" s="672"/>
      <c r="CA49" s="669"/>
      <c r="CB49" s="669"/>
    </row>
    <row r="50" spans="1:80" s="670" customFormat="1" ht="11.25">
      <c r="A50" s="669"/>
      <c r="B50" s="669"/>
      <c r="C50" s="668"/>
      <c r="D50" s="668"/>
      <c r="E50" s="668"/>
      <c r="F50" s="668"/>
      <c r="G50" s="668"/>
      <c r="H50" s="668"/>
      <c r="I50" s="669"/>
      <c r="K50" s="669"/>
      <c r="M50" s="668"/>
      <c r="N50" s="668"/>
      <c r="O50" s="668"/>
      <c r="P50" s="668"/>
      <c r="Q50" s="668"/>
      <c r="R50" s="668"/>
      <c r="S50" s="673"/>
      <c r="T50" s="673"/>
      <c r="U50" s="673"/>
      <c r="V50" s="668"/>
      <c r="W50" s="668"/>
      <c r="X50" s="668"/>
      <c r="Y50" s="668"/>
      <c r="Z50" s="668"/>
      <c r="AA50" s="668"/>
      <c r="AB50" s="668"/>
      <c r="AC50" s="668"/>
      <c r="AD50" s="668"/>
      <c r="AE50" s="668"/>
      <c r="AJ50" s="673"/>
      <c r="AK50" s="673"/>
      <c r="AL50" s="673"/>
      <c r="AM50" s="673"/>
      <c r="AO50" s="672"/>
      <c r="AP50" s="672"/>
      <c r="AQ50" s="672"/>
      <c r="AR50" s="672"/>
      <c r="AS50" s="672"/>
      <c r="AT50" s="672"/>
      <c r="AU50" s="672"/>
      <c r="AV50" s="672"/>
      <c r="AW50" s="672"/>
      <c r="AX50" s="672"/>
      <c r="AY50" s="672"/>
      <c r="AZ50" s="672"/>
      <c r="BA50" s="668"/>
      <c r="BB50" s="668"/>
      <c r="BC50" s="672"/>
      <c r="BD50" s="668"/>
      <c r="BE50" s="668"/>
      <c r="BF50" s="672"/>
      <c r="BG50" s="672"/>
      <c r="BH50" s="672"/>
      <c r="BI50" s="672"/>
      <c r="BJ50" s="672"/>
      <c r="BK50" s="672"/>
      <c r="BL50" s="672"/>
      <c r="BM50" s="672"/>
      <c r="BN50" s="672"/>
      <c r="BO50" s="672"/>
      <c r="BP50" s="672"/>
      <c r="BQ50" s="672"/>
      <c r="BR50" s="672"/>
      <c r="BS50" s="672"/>
      <c r="BT50" s="672"/>
      <c r="BU50" s="672"/>
      <c r="BV50" s="672"/>
      <c r="BW50" s="672"/>
      <c r="BX50" s="672"/>
      <c r="BY50" s="672"/>
      <c r="BZ50" s="672"/>
      <c r="CA50" s="669"/>
      <c r="CB50" s="669"/>
    </row>
    <row r="51" spans="1:80" s="670" customFormat="1" ht="11.25">
      <c r="A51" s="669"/>
      <c r="B51" s="669"/>
      <c r="C51" s="668"/>
      <c r="D51" s="668"/>
      <c r="E51" s="668"/>
      <c r="F51" s="668"/>
      <c r="G51" s="668"/>
      <c r="H51" s="668"/>
      <c r="I51" s="669"/>
      <c r="K51" s="669"/>
      <c r="M51" s="668"/>
      <c r="N51" s="668"/>
      <c r="O51" s="668"/>
      <c r="P51" s="668"/>
      <c r="Q51" s="668"/>
      <c r="R51" s="668"/>
      <c r="S51" s="673"/>
      <c r="T51" s="673"/>
      <c r="U51" s="673"/>
      <c r="V51" s="668"/>
      <c r="W51" s="668"/>
      <c r="X51" s="668"/>
      <c r="Y51" s="668"/>
      <c r="Z51" s="668"/>
      <c r="AA51" s="668"/>
      <c r="AB51" s="668"/>
      <c r="AC51" s="668"/>
      <c r="AD51" s="668"/>
      <c r="AE51" s="668"/>
      <c r="AJ51" s="673"/>
      <c r="AK51" s="673"/>
      <c r="AL51" s="673"/>
      <c r="AM51" s="673"/>
      <c r="AO51" s="672"/>
      <c r="AP51" s="672"/>
      <c r="AQ51" s="672"/>
      <c r="AR51" s="672"/>
      <c r="AS51" s="672"/>
      <c r="AT51" s="672"/>
      <c r="AU51" s="672"/>
      <c r="AV51" s="672"/>
      <c r="AW51" s="672"/>
      <c r="AX51" s="672"/>
      <c r="AY51" s="672"/>
      <c r="AZ51" s="672"/>
      <c r="BA51" s="668"/>
      <c r="BB51" s="668"/>
      <c r="BC51" s="672"/>
      <c r="BD51" s="668"/>
      <c r="BE51" s="668"/>
      <c r="BF51" s="672"/>
      <c r="BG51" s="672"/>
      <c r="BH51" s="672"/>
      <c r="BI51" s="672"/>
      <c r="BJ51" s="672"/>
      <c r="BK51" s="672"/>
      <c r="BL51" s="672"/>
      <c r="BM51" s="672"/>
      <c r="BN51" s="672"/>
      <c r="BO51" s="672"/>
      <c r="BP51" s="672"/>
      <c r="BQ51" s="672"/>
      <c r="BR51" s="672"/>
      <c r="BS51" s="672"/>
      <c r="BT51" s="672"/>
      <c r="BU51" s="672"/>
      <c r="BV51" s="672"/>
      <c r="BW51" s="672"/>
      <c r="BX51" s="672"/>
      <c r="BY51" s="672"/>
      <c r="BZ51" s="672"/>
      <c r="CA51" s="669"/>
      <c r="CB51" s="669"/>
    </row>
    <row r="52" spans="1:80" s="670" customFormat="1" ht="11.25">
      <c r="A52" s="669"/>
      <c r="B52" s="669"/>
      <c r="C52" s="668"/>
      <c r="D52" s="668"/>
      <c r="E52" s="668"/>
      <c r="F52" s="668"/>
      <c r="G52" s="668"/>
      <c r="H52" s="668"/>
      <c r="I52" s="669"/>
      <c r="K52" s="669"/>
      <c r="M52" s="668"/>
      <c r="N52" s="668"/>
      <c r="O52" s="668"/>
      <c r="P52" s="668"/>
      <c r="Q52" s="668"/>
      <c r="R52" s="668"/>
      <c r="S52" s="673"/>
      <c r="T52" s="673"/>
      <c r="U52" s="673"/>
      <c r="V52" s="668"/>
      <c r="W52" s="668"/>
      <c r="X52" s="668"/>
      <c r="Y52" s="668"/>
      <c r="Z52" s="668"/>
      <c r="AA52" s="668"/>
      <c r="AB52" s="668"/>
      <c r="AC52" s="668"/>
      <c r="AD52" s="668"/>
      <c r="AE52" s="668"/>
      <c r="AJ52" s="673"/>
      <c r="AK52" s="673"/>
      <c r="AL52" s="673"/>
      <c r="AM52" s="673"/>
      <c r="AO52" s="672"/>
      <c r="AP52" s="672"/>
      <c r="AQ52" s="672"/>
      <c r="AR52" s="672"/>
      <c r="AS52" s="672"/>
      <c r="AT52" s="672"/>
      <c r="AU52" s="672"/>
      <c r="AV52" s="672"/>
      <c r="AW52" s="672"/>
      <c r="AX52" s="672"/>
      <c r="AY52" s="672"/>
      <c r="AZ52" s="672"/>
      <c r="BA52" s="668"/>
      <c r="BB52" s="668"/>
      <c r="BC52" s="672"/>
      <c r="BD52" s="668"/>
      <c r="BE52" s="668"/>
      <c r="BF52" s="672"/>
      <c r="BG52" s="672"/>
      <c r="BH52" s="672"/>
      <c r="BI52" s="672"/>
      <c r="BJ52" s="672"/>
      <c r="BK52" s="672"/>
      <c r="BL52" s="672"/>
      <c r="BM52" s="672"/>
      <c r="BN52" s="672"/>
      <c r="BO52" s="672"/>
      <c r="BP52" s="672"/>
      <c r="BQ52" s="672"/>
      <c r="BR52" s="672"/>
      <c r="BS52" s="672"/>
      <c r="BT52" s="672"/>
      <c r="BU52" s="672"/>
      <c r="BV52" s="672"/>
      <c r="BW52" s="672"/>
      <c r="BX52" s="672"/>
      <c r="BY52" s="672"/>
      <c r="BZ52" s="672"/>
      <c r="CA52" s="669"/>
      <c r="CB52" s="669"/>
    </row>
    <row r="53" spans="1:80" s="670" customFormat="1" ht="11.25">
      <c r="A53" s="669"/>
      <c r="B53" s="669"/>
      <c r="C53" s="668"/>
      <c r="D53" s="668"/>
      <c r="E53" s="668"/>
      <c r="F53" s="668"/>
      <c r="G53" s="668"/>
      <c r="H53" s="668"/>
      <c r="I53" s="669"/>
      <c r="K53" s="669"/>
      <c r="M53" s="668"/>
      <c r="N53" s="668"/>
      <c r="O53" s="668"/>
      <c r="P53" s="668"/>
      <c r="Q53" s="668"/>
      <c r="R53" s="668"/>
      <c r="S53" s="673"/>
      <c r="T53" s="673"/>
      <c r="U53" s="673"/>
      <c r="V53" s="668"/>
      <c r="W53" s="668"/>
      <c r="X53" s="668"/>
      <c r="Y53" s="668"/>
      <c r="Z53" s="668"/>
      <c r="AA53" s="668"/>
      <c r="AB53" s="668"/>
      <c r="AC53" s="668"/>
      <c r="AD53" s="668"/>
      <c r="AE53" s="668"/>
      <c r="AJ53" s="673"/>
      <c r="AK53" s="673"/>
      <c r="AL53" s="673"/>
      <c r="AM53" s="673"/>
      <c r="AO53" s="672"/>
      <c r="AP53" s="672"/>
      <c r="AQ53" s="672"/>
      <c r="AR53" s="672"/>
      <c r="AS53" s="672"/>
      <c r="AT53" s="672"/>
      <c r="AU53" s="672"/>
      <c r="AV53" s="672"/>
      <c r="AW53" s="672"/>
      <c r="AX53" s="672"/>
      <c r="AY53" s="672"/>
      <c r="AZ53" s="672"/>
      <c r="BA53" s="668"/>
      <c r="BB53" s="668"/>
      <c r="BC53" s="672"/>
      <c r="BD53" s="668"/>
      <c r="BE53" s="668"/>
      <c r="BF53" s="672"/>
      <c r="BG53" s="672"/>
      <c r="BH53" s="672"/>
      <c r="BI53" s="672"/>
      <c r="BJ53" s="672"/>
      <c r="BK53" s="672"/>
      <c r="BL53" s="672"/>
      <c r="BM53" s="672"/>
      <c r="BN53" s="672"/>
      <c r="BO53" s="672"/>
      <c r="BP53" s="672"/>
      <c r="BQ53" s="672"/>
      <c r="BR53" s="672"/>
      <c r="BS53" s="672"/>
      <c r="BT53" s="672"/>
      <c r="BU53" s="672"/>
      <c r="BV53" s="672"/>
      <c r="BW53" s="672"/>
      <c r="BX53" s="672"/>
      <c r="BY53" s="672"/>
      <c r="BZ53" s="672"/>
      <c r="CA53" s="669"/>
      <c r="CB53" s="669"/>
    </row>
    <row r="54" spans="1:80" s="670" customFormat="1" ht="11.25">
      <c r="A54" s="669"/>
      <c r="B54" s="669"/>
      <c r="C54" s="668"/>
      <c r="D54" s="668"/>
      <c r="E54" s="668"/>
      <c r="F54" s="668"/>
      <c r="G54" s="668"/>
      <c r="H54" s="668"/>
      <c r="I54" s="669"/>
      <c r="K54" s="669"/>
      <c r="M54" s="668"/>
      <c r="N54" s="668"/>
      <c r="O54" s="668"/>
      <c r="P54" s="668"/>
      <c r="Q54" s="668"/>
      <c r="R54" s="668"/>
      <c r="S54" s="673"/>
      <c r="T54" s="673"/>
      <c r="U54" s="673"/>
      <c r="V54" s="668"/>
      <c r="W54" s="668"/>
      <c r="X54" s="668"/>
      <c r="Y54" s="668"/>
      <c r="Z54" s="668"/>
      <c r="AA54" s="668"/>
      <c r="AB54" s="668"/>
      <c r="AC54" s="668"/>
      <c r="AD54" s="668"/>
      <c r="AE54" s="668"/>
      <c r="AJ54" s="673"/>
      <c r="AK54" s="673"/>
      <c r="AL54" s="673"/>
      <c r="AM54" s="673"/>
      <c r="AO54" s="672"/>
      <c r="AP54" s="672"/>
      <c r="AQ54" s="672"/>
      <c r="AR54" s="672"/>
      <c r="AS54" s="672"/>
      <c r="AT54" s="672"/>
      <c r="AU54" s="672"/>
      <c r="AV54" s="672"/>
      <c r="AW54" s="672"/>
      <c r="AX54" s="672"/>
      <c r="AY54" s="672"/>
      <c r="AZ54" s="672"/>
      <c r="BA54" s="668"/>
      <c r="BB54" s="668"/>
      <c r="BC54" s="672"/>
      <c r="BD54" s="668"/>
      <c r="BE54" s="668"/>
      <c r="BF54" s="672"/>
      <c r="BG54" s="672"/>
      <c r="BH54" s="672"/>
      <c r="BI54" s="672"/>
      <c r="BJ54" s="672"/>
      <c r="BK54" s="672"/>
      <c r="BL54" s="672"/>
      <c r="BM54" s="672"/>
      <c r="BN54" s="672"/>
      <c r="BO54" s="672"/>
      <c r="BP54" s="672"/>
      <c r="BQ54" s="672"/>
      <c r="BR54" s="672"/>
      <c r="BS54" s="672"/>
      <c r="BT54" s="672"/>
      <c r="BU54" s="672"/>
      <c r="BV54" s="672"/>
      <c r="BW54" s="672"/>
      <c r="BX54" s="672"/>
      <c r="BY54" s="672"/>
      <c r="BZ54" s="672"/>
      <c r="CA54" s="669"/>
      <c r="CB54" s="669"/>
    </row>
    <row r="55" spans="1:80" s="670" customFormat="1" ht="11.25">
      <c r="A55" s="669"/>
      <c r="B55" s="669"/>
      <c r="C55" s="668"/>
      <c r="D55" s="668"/>
      <c r="E55" s="668"/>
      <c r="F55" s="668"/>
      <c r="G55" s="668"/>
      <c r="H55" s="668"/>
      <c r="I55" s="669"/>
      <c r="K55" s="669"/>
      <c r="M55" s="668"/>
      <c r="N55" s="668"/>
      <c r="O55" s="668"/>
      <c r="P55" s="668"/>
      <c r="Q55" s="668"/>
      <c r="R55" s="668"/>
      <c r="S55" s="673"/>
      <c r="T55" s="673"/>
      <c r="U55" s="673"/>
      <c r="V55" s="668"/>
      <c r="W55" s="668"/>
      <c r="X55" s="668"/>
      <c r="Y55" s="668"/>
      <c r="Z55" s="668"/>
      <c r="AA55" s="668"/>
      <c r="AB55" s="668"/>
      <c r="AC55" s="668"/>
      <c r="AD55" s="668"/>
      <c r="AE55" s="668"/>
      <c r="AJ55" s="673"/>
      <c r="AK55" s="673"/>
      <c r="AL55" s="673"/>
      <c r="AM55" s="673"/>
      <c r="AO55" s="672"/>
      <c r="AP55" s="672"/>
      <c r="AQ55" s="672"/>
      <c r="AR55" s="672"/>
      <c r="AS55" s="672"/>
      <c r="AT55" s="672"/>
      <c r="AU55" s="672"/>
      <c r="AV55" s="672"/>
      <c r="AW55" s="672"/>
      <c r="AX55" s="672"/>
      <c r="AY55" s="672"/>
      <c r="AZ55" s="672"/>
      <c r="BA55" s="668"/>
      <c r="BB55" s="668"/>
      <c r="BC55" s="672"/>
      <c r="BD55" s="668"/>
      <c r="BE55" s="668"/>
      <c r="BF55" s="672"/>
      <c r="BG55" s="672"/>
      <c r="BH55" s="672"/>
      <c r="BI55" s="672"/>
      <c r="BJ55" s="672"/>
      <c r="BK55" s="672"/>
      <c r="BL55" s="672"/>
      <c r="BM55" s="672"/>
      <c r="BN55" s="672"/>
      <c r="BO55" s="672"/>
      <c r="BP55" s="672"/>
      <c r="BQ55" s="672"/>
      <c r="BR55" s="672"/>
      <c r="BS55" s="672"/>
      <c r="BT55" s="672"/>
      <c r="BU55" s="672"/>
      <c r="BV55" s="672"/>
      <c r="BW55" s="672"/>
      <c r="BX55" s="672"/>
      <c r="BY55" s="672"/>
      <c r="BZ55" s="672"/>
      <c r="CA55" s="669"/>
      <c r="CB55" s="669"/>
    </row>
    <row r="56" spans="1:80" s="670" customFormat="1" ht="11.25">
      <c r="A56" s="669"/>
      <c r="B56" s="669"/>
      <c r="C56" s="668"/>
      <c r="D56" s="668"/>
      <c r="E56" s="668"/>
      <c r="F56" s="668"/>
      <c r="G56" s="668"/>
      <c r="H56" s="668"/>
      <c r="I56" s="669"/>
      <c r="K56" s="669"/>
      <c r="M56" s="668"/>
      <c r="N56" s="668"/>
      <c r="O56" s="668"/>
      <c r="P56" s="668"/>
      <c r="Q56" s="668"/>
      <c r="R56" s="668"/>
      <c r="S56" s="673"/>
      <c r="T56" s="673"/>
      <c r="U56" s="673"/>
      <c r="V56" s="668"/>
      <c r="W56" s="668"/>
      <c r="X56" s="668"/>
      <c r="Y56" s="668"/>
      <c r="Z56" s="668"/>
      <c r="AA56" s="668"/>
      <c r="AB56" s="668"/>
      <c r="AC56" s="668"/>
      <c r="AD56" s="668"/>
      <c r="AE56" s="668"/>
      <c r="AJ56" s="673"/>
      <c r="AK56" s="673"/>
      <c r="AL56" s="673"/>
      <c r="AM56" s="673"/>
      <c r="AO56" s="672"/>
      <c r="AP56" s="672"/>
      <c r="AQ56" s="672"/>
      <c r="AR56" s="672"/>
      <c r="AS56" s="672"/>
      <c r="AT56" s="672"/>
      <c r="AU56" s="672"/>
      <c r="AV56" s="672"/>
      <c r="AW56" s="672"/>
      <c r="AX56" s="672"/>
      <c r="AY56" s="672"/>
      <c r="AZ56" s="672"/>
      <c r="BA56" s="668"/>
      <c r="BB56" s="668"/>
      <c r="BC56" s="672"/>
      <c r="BD56" s="668"/>
      <c r="BE56" s="668"/>
      <c r="BF56" s="672"/>
      <c r="BG56" s="672"/>
      <c r="BH56" s="672"/>
      <c r="BI56" s="672"/>
      <c r="BJ56" s="672"/>
      <c r="BK56" s="672"/>
      <c r="BL56" s="672"/>
      <c r="BM56" s="672"/>
      <c r="BN56" s="672"/>
      <c r="BO56" s="672"/>
      <c r="BP56" s="672"/>
      <c r="BQ56" s="672"/>
      <c r="BR56" s="672"/>
      <c r="BS56" s="672"/>
      <c r="BT56" s="672"/>
      <c r="BU56" s="672"/>
      <c r="BV56" s="672"/>
      <c r="BW56" s="672"/>
      <c r="BX56" s="672"/>
      <c r="BY56" s="672"/>
      <c r="BZ56" s="672"/>
      <c r="CA56" s="669"/>
      <c r="CB56" s="669"/>
    </row>
    <row r="57" spans="1:80" s="670" customFormat="1" ht="11.25">
      <c r="A57" s="669"/>
      <c r="B57" s="669"/>
      <c r="C57" s="668"/>
      <c r="D57" s="668"/>
      <c r="E57" s="668"/>
      <c r="F57" s="668"/>
      <c r="G57" s="668"/>
      <c r="H57" s="668"/>
      <c r="I57" s="669"/>
      <c r="K57" s="669"/>
      <c r="M57" s="668"/>
      <c r="N57" s="668"/>
      <c r="O57" s="668"/>
      <c r="P57" s="668"/>
      <c r="Q57" s="668"/>
      <c r="R57" s="668"/>
      <c r="S57" s="673"/>
      <c r="T57" s="673"/>
      <c r="U57" s="673"/>
      <c r="V57" s="668"/>
      <c r="W57" s="668"/>
      <c r="X57" s="668"/>
      <c r="Y57" s="668"/>
      <c r="Z57" s="668"/>
      <c r="AA57" s="668"/>
      <c r="AB57" s="668"/>
      <c r="AC57" s="668"/>
      <c r="AD57" s="668"/>
      <c r="AE57" s="668"/>
      <c r="AJ57" s="673"/>
      <c r="AK57" s="673"/>
      <c r="AL57" s="673"/>
      <c r="AM57" s="673"/>
      <c r="AO57" s="672"/>
      <c r="AP57" s="672"/>
      <c r="AQ57" s="672"/>
      <c r="AR57" s="672"/>
      <c r="AS57" s="672"/>
      <c r="AT57" s="672"/>
      <c r="AU57" s="672"/>
      <c r="AV57" s="672"/>
      <c r="AW57" s="672"/>
      <c r="AX57" s="672"/>
      <c r="AY57" s="672"/>
      <c r="AZ57" s="672"/>
      <c r="BA57" s="668"/>
      <c r="BB57" s="668"/>
      <c r="BC57" s="672"/>
      <c r="BD57" s="668"/>
      <c r="BE57" s="668"/>
      <c r="BF57" s="672"/>
      <c r="BG57" s="672"/>
      <c r="BH57" s="672"/>
      <c r="BI57" s="672"/>
      <c r="BJ57" s="672"/>
      <c r="BK57" s="672"/>
      <c r="BL57" s="672"/>
      <c r="BM57" s="672"/>
      <c r="BN57" s="672"/>
      <c r="BO57" s="672"/>
      <c r="BP57" s="672"/>
      <c r="BQ57" s="672"/>
      <c r="BR57" s="672"/>
      <c r="BS57" s="672"/>
      <c r="BT57" s="672"/>
      <c r="BU57" s="672"/>
      <c r="BV57" s="672"/>
      <c r="BW57" s="672"/>
      <c r="BX57" s="672"/>
      <c r="BY57" s="672"/>
      <c r="BZ57" s="672"/>
      <c r="CA57" s="669"/>
      <c r="CB57" s="669"/>
    </row>
    <row r="58" spans="1:80" s="670" customFormat="1" ht="11.25">
      <c r="A58" s="669"/>
      <c r="B58" s="669"/>
      <c r="C58" s="668"/>
      <c r="D58" s="668"/>
      <c r="E58" s="668"/>
      <c r="F58" s="668"/>
      <c r="G58" s="668"/>
      <c r="H58" s="668"/>
      <c r="I58" s="669"/>
      <c r="K58" s="669"/>
      <c r="M58" s="668"/>
      <c r="N58" s="668"/>
      <c r="O58" s="668"/>
      <c r="P58" s="668"/>
      <c r="Q58" s="668"/>
      <c r="R58" s="668"/>
      <c r="S58" s="673"/>
      <c r="T58" s="673"/>
      <c r="U58" s="673"/>
      <c r="V58" s="668"/>
      <c r="W58" s="668"/>
      <c r="X58" s="668"/>
      <c r="Y58" s="668"/>
      <c r="Z58" s="668"/>
      <c r="AA58" s="668"/>
      <c r="AB58" s="668"/>
      <c r="AC58" s="668"/>
      <c r="AD58" s="668"/>
      <c r="AE58" s="668"/>
      <c r="AJ58" s="673"/>
      <c r="AK58" s="673"/>
      <c r="AL58" s="673"/>
      <c r="AM58" s="673"/>
      <c r="AO58" s="672"/>
      <c r="AP58" s="672"/>
      <c r="AQ58" s="672"/>
      <c r="AR58" s="672"/>
      <c r="AS58" s="672"/>
      <c r="AT58" s="672"/>
      <c r="AU58" s="672"/>
      <c r="AV58" s="672"/>
      <c r="AW58" s="672"/>
      <c r="AX58" s="672"/>
      <c r="AY58" s="672"/>
      <c r="AZ58" s="672"/>
      <c r="BA58" s="668"/>
      <c r="BB58" s="668"/>
      <c r="BC58" s="672"/>
      <c r="BD58" s="668"/>
      <c r="BE58" s="668"/>
      <c r="BF58" s="672"/>
      <c r="BG58" s="672"/>
      <c r="BH58" s="672"/>
      <c r="BI58" s="672"/>
      <c r="BJ58" s="672"/>
      <c r="BK58" s="672"/>
      <c r="BL58" s="672"/>
      <c r="BM58" s="672"/>
      <c r="BN58" s="672"/>
      <c r="BO58" s="672"/>
      <c r="BP58" s="672"/>
      <c r="BQ58" s="672"/>
      <c r="BR58" s="672"/>
      <c r="BS58" s="672"/>
      <c r="BT58" s="672"/>
      <c r="BU58" s="672"/>
      <c r="BV58" s="672"/>
      <c r="BW58" s="672"/>
      <c r="BX58" s="672"/>
      <c r="BY58" s="672"/>
      <c r="BZ58" s="672"/>
      <c r="CA58" s="669"/>
      <c r="CB58" s="669"/>
    </row>
    <row r="59" spans="1:80" s="670" customFormat="1" ht="11.25">
      <c r="A59" s="669"/>
      <c r="B59" s="669"/>
      <c r="C59" s="668"/>
      <c r="D59" s="668"/>
      <c r="E59" s="668"/>
      <c r="F59" s="668"/>
      <c r="G59" s="668"/>
      <c r="H59" s="668"/>
      <c r="I59" s="669"/>
      <c r="K59" s="669"/>
      <c r="M59" s="668"/>
      <c r="N59" s="668"/>
      <c r="O59" s="668"/>
      <c r="P59" s="668"/>
      <c r="Q59" s="668"/>
      <c r="R59" s="668"/>
      <c r="S59" s="673"/>
      <c r="T59" s="673"/>
      <c r="U59" s="673"/>
      <c r="V59" s="668"/>
      <c r="W59" s="668"/>
      <c r="X59" s="668"/>
      <c r="Y59" s="668"/>
      <c r="Z59" s="668"/>
      <c r="AA59" s="668"/>
      <c r="AB59" s="668"/>
      <c r="AC59" s="668"/>
      <c r="AD59" s="668"/>
      <c r="AE59" s="668"/>
      <c r="AJ59" s="673"/>
      <c r="AK59" s="673"/>
      <c r="AL59" s="673"/>
      <c r="AM59" s="673"/>
      <c r="AO59" s="672"/>
      <c r="AP59" s="672"/>
      <c r="AQ59" s="672"/>
      <c r="AR59" s="672"/>
      <c r="AS59" s="672"/>
      <c r="AT59" s="672"/>
      <c r="AU59" s="672"/>
      <c r="AV59" s="672"/>
      <c r="AW59" s="672"/>
      <c r="AX59" s="672"/>
      <c r="AY59" s="672"/>
      <c r="AZ59" s="672"/>
      <c r="BA59" s="668"/>
      <c r="BB59" s="668"/>
      <c r="BC59" s="672"/>
      <c r="BD59" s="668"/>
      <c r="BE59" s="668"/>
      <c r="BF59" s="672"/>
      <c r="BG59" s="672"/>
      <c r="BH59" s="672"/>
      <c r="BI59" s="672"/>
      <c r="BJ59" s="672"/>
      <c r="BK59" s="672"/>
      <c r="BL59" s="672"/>
      <c r="BM59" s="672"/>
      <c r="BN59" s="672"/>
      <c r="BO59" s="672"/>
      <c r="BP59" s="672"/>
      <c r="BQ59" s="672"/>
      <c r="BR59" s="672"/>
      <c r="BS59" s="672"/>
      <c r="BT59" s="672"/>
      <c r="BU59" s="672"/>
      <c r="BV59" s="672"/>
      <c r="BW59" s="672"/>
      <c r="BX59" s="672"/>
      <c r="BY59" s="672"/>
      <c r="BZ59" s="672"/>
      <c r="CA59" s="669"/>
      <c r="CB59" s="669"/>
    </row>
    <row r="60" spans="1:80" s="670" customFormat="1" ht="11.25">
      <c r="A60" s="669"/>
      <c r="B60" s="669"/>
      <c r="C60" s="668"/>
      <c r="D60" s="668"/>
      <c r="E60" s="668"/>
      <c r="F60" s="668"/>
      <c r="G60" s="668"/>
      <c r="H60" s="668"/>
      <c r="I60" s="669"/>
      <c r="K60" s="669"/>
      <c r="M60" s="668"/>
      <c r="N60" s="668"/>
      <c r="O60" s="668"/>
      <c r="P60" s="668"/>
      <c r="Q60" s="668"/>
      <c r="R60" s="668"/>
      <c r="S60" s="673"/>
      <c r="T60" s="673"/>
      <c r="U60" s="673"/>
      <c r="V60" s="668"/>
      <c r="W60" s="668"/>
      <c r="X60" s="668"/>
      <c r="Y60" s="668"/>
      <c r="Z60" s="668"/>
      <c r="AA60" s="668"/>
      <c r="AB60" s="668"/>
      <c r="AC60" s="668"/>
      <c r="AD60" s="668"/>
      <c r="AE60" s="668"/>
      <c r="AJ60" s="673"/>
      <c r="AK60" s="673"/>
      <c r="AL60" s="673"/>
      <c r="AM60" s="673"/>
      <c r="AO60" s="672"/>
      <c r="AP60" s="672"/>
      <c r="AQ60" s="672"/>
      <c r="AR60" s="672"/>
      <c r="AS60" s="672"/>
      <c r="AT60" s="672"/>
      <c r="AU60" s="672"/>
      <c r="AV60" s="672"/>
      <c r="AW60" s="672"/>
      <c r="AX60" s="672"/>
      <c r="AY60" s="672"/>
      <c r="AZ60" s="672"/>
      <c r="BA60" s="668"/>
      <c r="BB60" s="668"/>
      <c r="BC60" s="672"/>
      <c r="BD60" s="668"/>
      <c r="BE60" s="668"/>
      <c r="BF60" s="672"/>
      <c r="BG60" s="672"/>
      <c r="BH60" s="672"/>
      <c r="BI60" s="672"/>
      <c r="BJ60" s="672"/>
      <c r="BK60" s="672"/>
      <c r="BL60" s="672"/>
      <c r="BM60" s="672"/>
      <c r="BN60" s="672"/>
      <c r="BO60" s="672"/>
      <c r="BP60" s="672"/>
      <c r="BQ60" s="672"/>
      <c r="BR60" s="672"/>
      <c r="BS60" s="672"/>
      <c r="BT60" s="672"/>
      <c r="BU60" s="672"/>
      <c r="BV60" s="672"/>
      <c r="BW60" s="672"/>
      <c r="BX60" s="672"/>
      <c r="BY60" s="672"/>
      <c r="BZ60" s="672"/>
      <c r="CA60" s="669"/>
      <c r="CB60" s="669"/>
    </row>
    <row r="61" spans="1:80" s="670" customFormat="1" ht="11.25">
      <c r="A61" s="669"/>
      <c r="B61" s="669"/>
      <c r="C61" s="668"/>
      <c r="D61" s="668"/>
      <c r="E61" s="668"/>
      <c r="F61" s="668"/>
      <c r="G61" s="668"/>
      <c r="H61" s="668"/>
      <c r="I61" s="669"/>
      <c r="K61" s="669"/>
      <c r="M61" s="668"/>
      <c r="N61" s="668"/>
      <c r="O61" s="668"/>
      <c r="P61" s="668"/>
      <c r="Q61" s="668"/>
      <c r="R61" s="668"/>
      <c r="S61" s="673"/>
      <c r="T61" s="673"/>
      <c r="U61" s="673"/>
      <c r="V61" s="668"/>
      <c r="W61" s="668"/>
      <c r="X61" s="668"/>
      <c r="Y61" s="668"/>
      <c r="Z61" s="668"/>
      <c r="AA61" s="668"/>
      <c r="AB61" s="668"/>
      <c r="AC61" s="668"/>
      <c r="AD61" s="668"/>
      <c r="AE61" s="668"/>
      <c r="AJ61" s="673"/>
      <c r="AK61" s="673"/>
      <c r="AL61" s="673"/>
      <c r="AM61" s="673"/>
      <c r="AO61" s="672"/>
      <c r="AP61" s="672"/>
      <c r="AQ61" s="672"/>
      <c r="AR61" s="672"/>
      <c r="AS61" s="672"/>
      <c r="AT61" s="672"/>
      <c r="AU61" s="672"/>
      <c r="AV61" s="672"/>
      <c r="AW61" s="672"/>
      <c r="AX61" s="672"/>
      <c r="AY61" s="672"/>
      <c r="AZ61" s="672"/>
      <c r="BA61" s="668"/>
      <c r="BB61" s="668"/>
      <c r="BC61" s="672"/>
      <c r="BD61" s="668"/>
      <c r="BE61" s="668"/>
      <c r="BF61" s="672"/>
      <c r="BG61" s="672"/>
      <c r="BH61" s="672"/>
      <c r="BI61" s="672"/>
      <c r="BJ61" s="672"/>
      <c r="BK61" s="672"/>
      <c r="BL61" s="672"/>
      <c r="BM61" s="672"/>
      <c r="BN61" s="672"/>
      <c r="BO61" s="672"/>
      <c r="BP61" s="672"/>
      <c r="BQ61" s="672"/>
      <c r="BR61" s="672"/>
      <c r="BS61" s="672"/>
      <c r="BT61" s="672"/>
      <c r="BU61" s="672"/>
      <c r="BV61" s="672"/>
      <c r="BW61" s="672"/>
      <c r="BX61" s="672"/>
      <c r="BY61" s="672"/>
      <c r="BZ61" s="672"/>
      <c r="CA61" s="669"/>
      <c r="CB61" s="669"/>
    </row>
    <row r="62" spans="1:80" s="670" customFormat="1" ht="11.25">
      <c r="A62" s="669"/>
      <c r="B62" s="669"/>
      <c r="C62" s="668"/>
      <c r="D62" s="668"/>
      <c r="E62" s="668"/>
      <c r="F62" s="668"/>
      <c r="G62" s="668"/>
      <c r="H62" s="668"/>
      <c r="I62" s="669"/>
      <c r="K62" s="669"/>
      <c r="M62" s="668"/>
      <c r="N62" s="668"/>
      <c r="O62" s="668"/>
      <c r="P62" s="668"/>
      <c r="Q62" s="668"/>
      <c r="R62" s="668"/>
      <c r="S62" s="673"/>
      <c r="T62" s="673"/>
      <c r="U62" s="673"/>
      <c r="V62" s="668"/>
      <c r="W62" s="668"/>
      <c r="X62" s="668"/>
      <c r="Y62" s="668"/>
      <c r="Z62" s="668"/>
      <c r="AA62" s="668"/>
      <c r="AB62" s="668"/>
      <c r="AC62" s="668"/>
      <c r="AD62" s="668"/>
      <c r="AE62" s="668"/>
      <c r="AJ62" s="673"/>
      <c r="AK62" s="673"/>
      <c r="AL62" s="673"/>
      <c r="AM62" s="673"/>
      <c r="AO62" s="672"/>
      <c r="AP62" s="672"/>
      <c r="AQ62" s="672"/>
      <c r="AR62" s="672"/>
      <c r="AS62" s="672"/>
      <c r="AT62" s="672"/>
      <c r="AU62" s="672"/>
      <c r="AV62" s="672"/>
      <c r="AW62" s="672"/>
      <c r="AX62" s="672"/>
      <c r="AY62" s="672"/>
      <c r="AZ62" s="672"/>
      <c r="BA62" s="668"/>
      <c r="BB62" s="668"/>
      <c r="BC62" s="672"/>
      <c r="BD62" s="668"/>
      <c r="BE62" s="668"/>
      <c r="BF62" s="672"/>
      <c r="BG62" s="672"/>
      <c r="BH62" s="672"/>
      <c r="BI62" s="672"/>
      <c r="BJ62" s="672"/>
      <c r="BK62" s="672"/>
      <c r="BL62" s="672"/>
      <c r="BM62" s="672"/>
      <c r="BN62" s="672"/>
      <c r="BO62" s="672"/>
      <c r="BP62" s="672"/>
      <c r="BQ62" s="672"/>
      <c r="BR62" s="672"/>
      <c r="BS62" s="672"/>
      <c r="BT62" s="672"/>
      <c r="BU62" s="672"/>
      <c r="BV62" s="672"/>
      <c r="BW62" s="672"/>
      <c r="BX62" s="672"/>
      <c r="BY62" s="672"/>
      <c r="BZ62" s="672"/>
      <c r="CA62" s="669"/>
      <c r="CB62" s="669"/>
    </row>
    <row r="63" spans="1:80" s="670" customFormat="1" ht="11.25">
      <c r="A63" s="669"/>
      <c r="B63" s="669"/>
      <c r="C63" s="668"/>
      <c r="D63" s="668"/>
      <c r="E63" s="668"/>
      <c r="F63" s="668"/>
      <c r="G63" s="668"/>
      <c r="H63" s="668"/>
      <c r="I63" s="669"/>
      <c r="K63" s="669"/>
      <c r="M63" s="668"/>
      <c r="N63" s="668"/>
      <c r="O63" s="668"/>
      <c r="P63" s="668"/>
      <c r="Q63" s="668"/>
      <c r="R63" s="668"/>
      <c r="S63" s="673"/>
      <c r="T63" s="673"/>
      <c r="U63" s="673"/>
      <c r="V63" s="668"/>
      <c r="W63" s="668"/>
      <c r="X63" s="668"/>
      <c r="Y63" s="668"/>
      <c r="Z63" s="668"/>
      <c r="AA63" s="668"/>
      <c r="AB63" s="668"/>
      <c r="AC63" s="668"/>
      <c r="AD63" s="668"/>
      <c r="AE63" s="668"/>
      <c r="AJ63" s="673"/>
      <c r="AK63" s="673"/>
      <c r="AL63" s="673"/>
      <c r="AM63" s="673"/>
      <c r="AO63" s="672"/>
      <c r="AP63" s="672"/>
      <c r="AQ63" s="672"/>
      <c r="AR63" s="672"/>
      <c r="AS63" s="672"/>
      <c r="AT63" s="672"/>
      <c r="AU63" s="672"/>
      <c r="AV63" s="672"/>
      <c r="AW63" s="672"/>
      <c r="AX63" s="672"/>
      <c r="AY63" s="672"/>
      <c r="AZ63" s="672"/>
      <c r="BA63" s="668"/>
      <c r="BB63" s="668"/>
      <c r="BC63" s="672"/>
      <c r="BD63" s="668"/>
      <c r="BE63" s="668"/>
      <c r="BF63" s="672"/>
      <c r="BG63" s="672"/>
      <c r="BH63" s="672"/>
      <c r="BI63" s="672"/>
      <c r="BJ63" s="672"/>
      <c r="BK63" s="672"/>
      <c r="BL63" s="672"/>
      <c r="BM63" s="672"/>
      <c r="BN63" s="672"/>
      <c r="BO63" s="672"/>
      <c r="BP63" s="672"/>
      <c r="BQ63" s="672"/>
      <c r="BR63" s="672"/>
      <c r="BS63" s="672"/>
      <c r="BT63" s="672"/>
      <c r="BU63" s="672"/>
      <c r="BV63" s="672"/>
      <c r="BW63" s="672"/>
      <c r="BX63" s="672"/>
      <c r="BY63" s="672"/>
      <c r="BZ63" s="672"/>
      <c r="CA63" s="669"/>
      <c r="CB63" s="669"/>
    </row>
    <row r="64" spans="1:80" s="670" customFormat="1" ht="11.25">
      <c r="A64" s="669"/>
      <c r="B64" s="669"/>
      <c r="C64" s="668"/>
      <c r="D64" s="668"/>
      <c r="E64" s="668"/>
      <c r="F64" s="668"/>
      <c r="G64" s="668"/>
      <c r="H64" s="668"/>
      <c r="I64" s="669"/>
      <c r="K64" s="669"/>
      <c r="M64" s="668"/>
      <c r="N64" s="668"/>
      <c r="O64" s="668"/>
      <c r="P64" s="668"/>
      <c r="Q64" s="668"/>
      <c r="R64" s="668"/>
      <c r="S64" s="673"/>
      <c r="T64" s="673"/>
      <c r="U64" s="673"/>
      <c r="V64" s="668"/>
      <c r="W64" s="668"/>
      <c r="X64" s="668"/>
      <c r="Y64" s="668"/>
      <c r="Z64" s="668"/>
      <c r="AA64" s="668"/>
      <c r="AB64" s="668"/>
      <c r="AC64" s="668"/>
      <c r="AD64" s="668"/>
      <c r="AE64" s="668"/>
      <c r="AJ64" s="673"/>
      <c r="AK64" s="673"/>
      <c r="AL64" s="673"/>
      <c r="AM64" s="673"/>
      <c r="AO64" s="672"/>
      <c r="AP64" s="672"/>
      <c r="AQ64" s="672"/>
      <c r="AR64" s="672"/>
      <c r="AS64" s="672"/>
      <c r="AT64" s="672"/>
      <c r="AU64" s="672"/>
      <c r="AV64" s="672"/>
      <c r="AW64" s="672"/>
      <c r="AX64" s="672"/>
      <c r="AY64" s="672"/>
      <c r="AZ64" s="672"/>
      <c r="BA64" s="668"/>
      <c r="BB64" s="668"/>
      <c r="BC64" s="672"/>
      <c r="BD64" s="668"/>
      <c r="BE64" s="668"/>
      <c r="BF64" s="672"/>
      <c r="BG64" s="672"/>
      <c r="BH64" s="672"/>
      <c r="BI64" s="672"/>
      <c r="BJ64" s="672"/>
      <c r="BK64" s="672"/>
      <c r="BL64" s="672"/>
      <c r="BM64" s="672"/>
      <c r="BN64" s="672"/>
      <c r="BO64" s="672"/>
      <c r="BP64" s="672"/>
      <c r="BQ64" s="672"/>
      <c r="BR64" s="672"/>
      <c r="BS64" s="672"/>
      <c r="BT64" s="672"/>
      <c r="BU64" s="672"/>
      <c r="BV64" s="672"/>
      <c r="BW64" s="672"/>
      <c r="BX64" s="672"/>
      <c r="BY64" s="672"/>
      <c r="BZ64" s="672"/>
      <c r="CA64" s="669"/>
      <c r="CB64" s="669"/>
    </row>
    <row r="65" spans="1:80" s="670" customFormat="1" ht="11.25">
      <c r="A65" s="669"/>
      <c r="B65" s="669"/>
      <c r="C65" s="668"/>
      <c r="D65" s="668"/>
      <c r="E65" s="668"/>
      <c r="F65" s="668"/>
      <c r="G65" s="668"/>
      <c r="H65" s="668"/>
      <c r="I65" s="669"/>
      <c r="K65" s="669"/>
      <c r="M65" s="668"/>
      <c r="N65" s="668"/>
      <c r="O65" s="668"/>
      <c r="P65" s="668"/>
      <c r="Q65" s="668"/>
      <c r="R65" s="668"/>
      <c r="S65" s="673"/>
      <c r="T65" s="673"/>
      <c r="U65" s="673"/>
      <c r="V65" s="668"/>
      <c r="W65" s="668"/>
      <c r="X65" s="668"/>
      <c r="Y65" s="668"/>
      <c r="Z65" s="668"/>
      <c r="AA65" s="668"/>
      <c r="AB65" s="668"/>
      <c r="AC65" s="668"/>
      <c r="AD65" s="668"/>
      <c r="AE65" s="668"/>
      <c r="AJ65" s="673"/>
      <c r="AK65" s="673"/>
      <c r="AL65" s="673"/>
      <c r="AM65" s="673"/>
      <c r="AO65" s="672"/>
      <c r="AP65" s="672"/>
      <c r="AQ65" s="672"/>
      <c r="AR65" s="672"/>
      <c r="AS65" s="672"/>
      <c r="AT65" s="672"/>
      <c r="AU65" s="672"/>
      <c r="AV65" s="672"/>
      <c r="AW65" s="672"/>
      <c r="AX65" s="672"/>
      <c r="AY65" s="672"/>
      <c r="AZ65" s="672"/>
      <c r="BA65" s="668"/>
      <c r="BB65" s="668"/>
      <c r="BC65" s="672"/>
      <c r="BD65" s="668"/>
      <c r="BE65" s="668"/>
      <c r="BF65" s="672"/>
      <c r="BG65" s="672"/>
      <c r="BH65" s="672"/>
      <c r="BI65" s="672"/>
      <c r="BJ65" s="672"/>
      <c r="BK65" s="672"/>
      <c r="BL65" s="672"/>
      <c r="BM65" s="672"/>
      <c r="BN65" s="672"/>
      <c r="BO65" s="672"/>
      <c r="BP65" s="672"/>
      <c r="BQ65" s="672"/>
      <c r="BR65" s="672"/>
      <c r="BS65" s="672"/>
      <c r="BT65" s="672"/>
      <c r="BU65" s="672"/>
      <c r="BV65" s="672"/>
      <c r="BW65" s="672"/>
      <c r="BX65" s="672"/>
      <c r="BY65" s="672"/>
      <c r="BZ65" s="672"/>
      <c r="CA65" s="669"/>
      <c r="CB65" s="669"/>
    </row>
    <row r="66" spans="1:80" s="670" customFormat="1" ht="11.25">
      <c r="A66" s="669"/>
      <c r="B66" s="669"/>
      <c r="C66" s="668"/>
      <c r="D66" s="668"/>
      <c r="E66" s="668"/>
      <c r="F66" s="668"/>
      <c r="G66" s="668"/>
      <c r="H66" s="668"/>
      <c r="I66" s="669"/>
      <c r="K66" s="669"/>
      <c r="M66" s="668"/>
      <c r="N66" s="668"/>
      <c r="O66" s="668"/>
      <c r="P66" s="668"/>
      <c r="Q66" s="668"/>
      <c r="R66" s="668"/>
      <c r="S66" s="673"/>
      <c r="T66" s="673"/>
      <c r="U66" s="673"/>
      <c r="V66" s="668"/>
      <c r="W66" s="668"/>
      <c r="X66" s="668"/>
      <c r="Y66" s="668"/>
      <c r="Z66" s="668"/>
      <c r="AA66" s="668"/>
      <c r="AB66" s="668"/>
      <c r="AC66" s="668"/>
      <c r="AD66" s="668"/>
      <c r="AE66" s="668"/>
      <c r="AJ66" s="673"/>
      <c r="AK66" s="673"/>
      <c r="AL66" s="673"/>
      <c r="AM66" s="673"/>
      <c r="AO66" s="672"/>
      <c r="AP66" s="672"/>
      <c r="AQ66" s="672"/>
      <c r="AR66" s="672"/>
      <c r="AS66" s="672"/>
      <c r="AT66" s="672"/>
      <c r="AU66" s="672"/>
      <c r="AV66" s="672"/>
      <c r="AW66" s="672"/>
      <c r="AX66" s="672"/>
      <c r="AY66" s="672"/>
      <c r="AZ66" s="672"/>
      <c r="BA66" s="668"/>
      <c r="BB66" s="668"/>
      <c r="BC66" s="672"/>
      <c r="BD66" s="668"/>
      <c r="BE66" s="668"/>
      <c r="BF66" s="672"/>
      <c r="BG66" s="672"/>
      <c r="BH66" s="672"/>
      <c r="BI66" s="672"/>
      <c r="BJ66" s="672"/>
      <c r="BK66" s="672"/>
      <c r="BL66" s="672"/>
      <c r="BM66" s="672"/>
      <c r="BN66" s="672"/>
      <c r="BO66" s="672"/>
      <c r="BP66" s="672"/>
      <c r="BQ66" s="672"/>
      <c r="BR66" s="672"/>
      <c r="BS66" s="672"/>
      <c r="BT66" s="672"/>
      <c r="BU66" s="672"/>
      <c r="BV66" s="672"/>
      <c r="BW66" s="672"/>
      <c r="BX66" s="672"/>
      <c r="BY66" s="672"/>
      <c r="BZ66" s="672"/>
      <c r="CA66" s="669"/>
      <c r="CB66" s="669"/>
    </row>
    <row r="67" spans="1:80" s="670" customFormat="1" ht="11.25">
      <c r="A67" s="669"/>
      <c r="B67" s="669"/>
      <c r="C67" s="668"/>
      <c r="D67" s="668"/>
      <c r="E67" s="668"/>
      <c r="F67" s="668"/>
      <c r="G67" s="668"/>
      <c r="H67" s="668"/>
      <c r="I67" s="669"/>
      <c r="K67" s="669"/>
      <c r="M67" s="668"/>
      <c r="N67" s="668"/>
      <c r="O67" s="668"/>
      <c r="P67" s="668"/>
      <c r="Q67" s="668"/>
      <c r="R67" s="668"/>
      <c r="S67" s="673"/>
      <c r="T67" s="673"/>
      <c r="U67" s="673"/>
      <c r="V67" s="668"/>
      <c r="W67" s="668"/>
      <c r="X67" s="668"/>
      <c r="Y67" s="668"/>
      <c r="Z67" s="668"/>
      <c r="AA67" s="668"/>
      <c r="AB67" s="668"/>
      <c r="AC67" s="668"/>
      <c r="AD67" s="668"/>
      <c r="AE67" s="668"/>
      <c r="AJ67" s="673"/>
      <c r="AK67" s="673"/>
      <c r="AL67" s="673"/>
      <c r="AM67" s="673"/>
      <c r="AO67" s="672"/>
      <c r="AP67" s="672"/>
      <c r="AQ67" s="672"/>
      <c r="AR67" s="672"/>
      <c r="AS67" s="672"/>
      <c r="AT67" s="672"/>
      <c r="AU67" s="672"/>
      <c r="AV67" s="672"/>
      <c r="AW67" s="672"/>
      <c r="AX67" s="672"/>
      <c r="AY67" s="672"/>
      <c r="AZ67" s="672"/>
      <c r="BA67" s="668"/>
      <c r="BB67" s="668"/>
      <c r="BC67" s="672"/>
      <c r="BD67" s="668"/>
      <c r="BE67" s="668"/>
      <c r="BF67" s="672"/>
      <c r="BG67" s="672"/>
      <c r="BH67" s="672"/>
      <c r="BI67" s="672"/>
      <c r="BJ67" s="672"/>
      <c r="BK67" s="672"/>
      <c r="BL67" s="672"/>
      <c r="BM67" s="672"/>
      <c r="BN67" s="672"/>
      <c r="BO67" s="672"/>
      <c r="BP67" s="672"/>
      <c r="BQ67" s="672"/>
      <c r="BR67" s="672"/>
      <c r="BS67" s="672"/>
      <c r="BT67" s="672"/>
      <c r="BU67" s="672"/>
      <c r="BV67" s="672"/>
      <c r="BW67" s="672"/>
      <c r="BX67" s="672"/>
      <c r="BY67" s="672"/>
      <c r="BZ67" s="672"/>
      <c r="CA67" s="669"/>
      <c r="CB67" s="669"/>
    </row>
    <row r="68" spans="1:80" s="670" customFormat="1" ht="11.25">
      <c r="A68" s="669"/>
      <c r="B68" s="669"/>
      <c r="C68" s="668"/>
      <c r="D68" s="668"/>
      <c r="E68" s="668"/>
      <c r="F68" s="668"/>
      <c r="G68" s="668"/>
      <c r="H68" s="668"/>
      <c r="I68" s="669"/>
      <c r="K68" s="669"/>
      <c r="M68" s="668"/>
      <c r="N68" s="668"/>
      <c r="O68" s="668"/>
      <c r="P68" s="668"/>
      <c r="Q68" s="668"/>
      <c r="R68" s="668"/>
      <c r="S68" s="673"/>
      <c r="T68" s="673"/>
      <c r="U68" s="673"/>
      <c r="V68" s="668"/>
      <c r="W68" s="668"/>
      <c r="X68" s="668"/>
      <c r="Y68" s="668"/>
      <c r="Z68" s="668"/>
      <c r="AA68" s="668"/>
      <c r="AB68" s="668"/>
      <c r="AC68" s="668"/>
      <c r="AD68" s="668"/>
      <c r="AE68" s="668"/>
      <c r="AJ68" s="673"/>
      <c r="AK68" s="673"/>
      <c r="AL68" s="673"/>
      <c r="AM68" s="673"/>
      <c r="AO68" s="672"/>
      <c r="AP68" s="672"/>
      <c r="AQ68" s="672"/>
      <c r="AR68" s="672"/>
      <c r="AS68" s="672"/>
      <c r="AT68" s="672"/>
      <c r="AU68" s="672"/>
      <c r="AV68" s="672"/>
      <c r="AW68" s="672"/>
      <c r="AX68" s="672"/>
      <c r="AY68" s="672"/>
      <c r="AZ68" s="672"/>
      <c r="BA68" s="668"/>
      <c r="BB68" s="668"/>
      <c r="BC68" s="672"/>
      <c r="BD68" s="668"/>
      <c r="BE68" s="668"/>
      <c r="BF68" s="672"/>
      <c r="BG68" s="672"/>
      <c r="BH68" s="672"/>
      <c r="BI68" s="672"/>
      <c r="BJ68" s="672"/>
      <c r="BK68" s="672"/>
      <c r="BL68" s="672"/>
      <c r="BM68" s="672"/>
      <c r="BN68" s="672"/>
      <c r="BO68" s="672"/>
      <c r="BP68" s="672"/>
      <c r="BQ68" s="672"/>
      <c r="BR68" s="672"/>
      <c r="BS68" s="672"/>
      <c r="BT68" s="672"/>
      <c r="BU68" s="672"/>
      <c r="BV68" s="672"/>
      <c r="BW68" s="672"/>
      <c r="BX68" s="672"/>
      <c r="BY68" s="672"/>
      <c r="BZ68" s="672"/>
      <c r="CA68" s="669"/>
      <c r="CB68" s="669"/>
    </row>
    <row r="69" spans="1:80" s="670" customFormat="1" ht="11.25">
      <c r="A69" s="669"/>
      <c r="B69" s="669"/>
      <c r="C69" s="668"/>
      <c r="D69" s="668"/>
      <c r="E69" s="668"/>
      <c r="F69" s="668"/>
      <c r="G69" s="668"/>
      <c r="H69" s="668"/>
      <c r="I69" s="669"/>
      <c r="K69" s="669"/>
      <c r="M69" s="668"/>
      <c r="N69" s="668"/>
      <c r="O69" s="668"/>
      <c r="P69" s="668"/>
      <c r="Q69" s="668"/>
      <c r="R69" s="668"/>
      <c r="S69" s="673"/>
      <c r="T69" s="673"/>
      <c r="U69" s="673"/>
      <c r="V69" s="668"/>
      <c r="W69" s="668"/>
      <c r="X69" s="668"/>
      <c r="Y69" s="668"/>
      <c r="Z69" s="668"/>
      <c r="AA69" s="668"/>
      <c r="AB69" s="668"/>
      <c r="AC69" s="668"/>
      <c r="AD69" s="668"/>
      <c r="AE69" s="668"/>
      <c r="AJ69" s="673"/>
      <c r="AK69" s="673"/>
      <c r="AL69" s="673"/>
      <c r="AM69" s="673"/>
      <c r="AO69" s="672"/>
      <c r="AP69" s="672"/>
      <c r="AQ69" s="672"/>
      <c r="AR69" s="672"/>
      <c r="AS69" s="672"/>
      <c r="AT69" s="672"/>
      <c r="AU69" s="672"/>
      <c r="AV69" s="672"/>
      <c r="AW69" s="672"/>
      <c r="AX69" s="672"/>
      <c r="AY69" s="672"/>
      <c r="AZ69" s="672"/>
      <c r="BA69" s="668"/>
      <c r="BB69" s="668"/>
      <c r="BC69" s="672"/>
      <c r="BD69" s="668"/>
      <c r="BE69" s="668"/>
      <c r="BF69" s="672"/>
      <c r="BG69" s="672"/>
      <c r="BH69" s="672"/>
      <c r="BI69" s="672"/>
      <c r="BJ69" s="672"/>
      <c r="BK69" s="672"/>
      <c r="BL69" s="672"/>
      <c r="BM69" s="672"/>
      <c r="BN69" s="672"/>
      <c r="BO69" s="672"/>
      <c r="BP69" s="672"/>
      <c r="BQ69" s="672"/>
      <c r="BR69" s="672"/>
      <c r="BS69" s="672"/>
      <c r="BT69" s="672"/>
      <c r="BU69" s="672"/>
      <c r="BV69" s="672"/>
      <c r="BW69" s="672"/>
      <c r="BX69" s="672"/>
      <c r="BY69" s="672"/>
      <c r="BZ69" s="672"/>
      <c r="CA69" s="669"/>
      <c r="CB69" s="669"/>
    </row>
    <row r="70" spans="1:80" s="670" customFormat="1" ht="11.25">
      <c r="A70" s="669"/>
      <c r="B70" s="669"/>
      <c r="C70" s="668"/>
      <c r="D70" s="668"/>
      <c r="E70" s="668"/>
      <c r="F70" s="668"/>
      <c r="G70" s="668"/>
      <c r="H70" s="668"/>
      <c r="I70" s="669"/>
      <c r="K70" s="669"/>
      <c r="M70" s="668"/>
      <c r="N70" s="668"/>
      <c r="O70" s="668"/>
      <c r="P70" s="668"/>
      <c r="Q70" s="668"/>
      <c r="R70" s="668"/>
      <c r="S70" s="673"/>
      <c r="T70" s="673"/>
      <c r="U70" s="673"/>
      <c r="V70" s="668"/>
      <c r="W70" s="668"/>
      <c r="X70" s="668"/>
      <c r="Y70" s="668"/>
      <c r="Z70" s="668"/>
      <c r="AA70" s="668"/>
      <c r="AB70" s="668"/>
      <c r="AC70" s="668"/>
      <c r="AD70" s="668"/>
      <c r="AE70" s="668"/>
      <c r="AJ70" s="673"/>
      <c r="AK70" s="673"/>
      <c r="AL70" s="673"/>
      <c r="AM70" s="673"/>
      <c r="AO70" s="672"/>
      <c r="AP70" s="672"/>
      <c r="AQ70" s="672"/>
      <c r="AR70" s="672"/>
      <c r="AS70" s="672"/>
      <c r="AT70" s="672"/>
      <c r="AU70" s="672"/>
      <c r="AV70" s="672"/>
      <c r="AW70" s="672"/>
      <c r="AX70" s="672"/>
      <c r="AY70" s="672"/>
      <c r="AZ70" s="672"/>
      <c r="BA70" s="668"/>
      <c r="BB70" s="668"/>
      <c r="BC70" s="672"/>
      <c r="BD70" s="668"/>
      <c r="BE70" s="668"/>
      <c r="BF70" s="672"/>
      <c r="BG70" s="672"/>
      <c r="BH70" s="672"/>
      <c r="BI70" s="672"/>
      <c r="BJ70" s="672"/>
      <c r="BK70" s="672"/>
      <c r="BL70" s="672"/>
      <c r="BM70" s="672"/>
      <c r="BN70" s="672"/>
      <c r="BO70" s="672"/>
      <c r="BP70" s="672"/>
      <c r="BQ70" s="672"/>
      <c r="BR70" s="672"/>
      <c r="BS70" s="672"/>
      <c r="BT70" s="672"/>
      <c r="BU70" s="672"/>
      <c r="BV70" s="672"/>
      <c r="BW70" s="672"/>
      <c r="BX70" s="672"/>
      <c r="BY70" s="672"/>
      <c r="BZ70" s="672"/>
      <c r="CA70" s="669"/>
      <c r="CB70" s="669"/>
    </row>
    <row r="71" spans="1:80" s="670" customFormat="1" ht="11.25">
      <c r="A71" s="669"/>
      <c r="B71" s="669"/>
      <c r="C71" s="668"/>
      <c r="D71" s="668"/>
      <c r="E71" s="668"/>
      <c r="F71" s="668"/>
      <c r="G71" s="668"/>
      <c r="H71" s="668"/>
      <c r="I71" s="669"/>
      <c r="K71" s="669"/>
      <c r="M71" s="668"/>
      <c r="N71" s="668"/>
      <c r="O71" s="668"/>
      <c r="P71" s="668"/>
      <c r="Q71" s="668"/>
      <c r="R71" s="668"/>
      <c r="S71" s="673"/>
      <c r="T71" s="673"/>
      <c r="U71" s="673"/>
      <c r="V71" s="668"/>
      <c r="W71" s="668"/>
      <c r="X71" s="668"/>
      <c r="Y71" s="668"/>
      <c r="Z71" s="668"/>
      <c r="AA71" s="668"/>
      <c r="AB71" s="668"/>
      <c r="AC71" s="668"/>
      <c r="AD71" s="668"/>
      <c r="AE71" s="668"/>
      <c r="AJ71" s="673"/>
      <c r="AK71" s="673"/>
      <c r="AL71" s="673"/>
      <c r="AM71" s="673"/>
      <c r="AO71" s="672"/>
      <c r="AP71" s="672"/>
      <c r="AQ71" s="672"/>
      <c r="AR71" s="672"/>
      <c r="AS71" s="672"/>
      <c r="AT71" s="672"/>
      <c r="AU71" s="672"/>
      <c r="AV71" s="672"/>
      <c r="AW71" s="672"/>
      <c r="AX71" s="672"/>
      <c r="AY71" s="672"/>
      <c r="AZ71" s="672"/>
      <c r="BA71" s="668"/>
      <c r="BB71" s="668"/>
      <c r="BC71" s="672"/>
      <c r="BD71" s="668"/>
      <c r="BE71" s="668"/>
      <c r="BF71" s="672"/>
      <c r="BG71" s="672"/>
      <c r="BH71" s="672"/>
      <c r="BI71" s="672"/>
      <c r="BJ71" s="672"/>
      <c r="BK71" s="672"/>
      <c r="BL71" s="672"/>
      <c r="BM71" s="672"/>
      <c r="BN71" s="672"/>
      <c r="BO71" s="672"/>
      <c r="BP71" s="672"/>
      <c r="BQ71" s="672"/>
      <c r="BR71" s="672"/>
      <c r="BS71" s="672"/>
      <c r="BT71" s="672"/>
      <c r="BU71" s="672"/>
      <c r="BV71" s="672"/>
      <c r="BW71" s="672"/>
      <c r="BX71" s="672"/>
      <c r="BY71" s="672"/>
      <c r="BZ71" s="672"/>
      <c r="CA71" s="669"/>
      <c r="CB71" s="669"/>
    </row>
    <row r="72" spans="1:80" s="670" customFormat="1" ht="11.25">
      <c r="A72" s="669"/>
      <c r="B72" s="669"/>
      <c r="C72" s="668"/>
      <c r="D72" s="668"/>
      <c r="E72" s="668"/>
      <c r="F72" s="668"/>
      <c r="G72" s="668"/>
      <c r="H72" s="668"/>
      <c r="I72" s="669"/>
      <c r="K72" s="669"/>
      <c r="M72" s="668"/>
      <c r="N72" s="668"/>
      <c r="O72" s="668"/>
      <c r="P72" s="668"/>
      <c r="Q72" s="668"/>
      <c r="R72" s="668"/>
      <c r="S72" s="673"/>
      <c r="T72" s="673"/>
      <c r="U72" s="673"/>
      <c r="V72" s="668"/>
      <c r="W72" s="668"/>
      <c r="X72" s="668"/>
      <c r="Y72" s="668"/>
      <c r="Z72" s="668"/>
      <c r="AA72" s="668"/>
      <c r="AB72" s="668"/>
      <c r="AC72" s="668"/>
      <c r="AD72" s="668"/>
      <c r="AE72" s="668"/>
      <c r="AJ72" s="673"/>
      <c r="AK72" s="673"/>
      <c r="AL72" s="673"/>
      <c r="AM72" s="673"/>
      <c r="AO72" s="672"/>
      <c r="AP72" s="672"/>
      <c r="AQ72" s="672"/>
      <c r="AR72" s="672"/>
      <c r="AS72" s="672"/>
      <c r="AT72" s="672"/>
      <c r="AU72" s="672"/>
      <c r="AV72" s="672"/>
      <c r="AW72" s="672"/>
      <c r="AX72" s="672"/>
      <c r="AY72" s="672"/>
      <c r="AZ72" s="672"/>
      <c r="BA72" s="668"/>
      <c r="BB72" s="668"/>
      <c r="BC72" s="672"/>
      <c r="BD72" s="668"/>
      <c r="BE72" s="668"/>
      <c r="BF72" s="672"/>
      <c r="BG72" s="672"/>
      <c r="BH72" s="672"/>
      <c r="BI72" s="672"/>
      <c r="BJ72" s="672"/>
      <c r="BK72" s="672"/>
      <c r="BL72" s="672"/>
      <c r="BM72" s="672"/>
      <c r="BN72" s="672"/>
      <c r="BO72" s="672"/>
      <c r="BP72" s="672"/>
      <c r="BQ72" s="672"/>
      <c r="BR72" s="672"/>
      <c r="BS72" s="672"/>
      <c r="BT72" s="672"/>
      <c r="BU72" s="672"/>
      <c r="BV72" s="672"/>
      <c r="BW72" s="672"/>
      <c r="BX72" s="672"/>
      <c r="BY72" s="672"/>
      <c r="BZ72" s="672"/>
      <c r="CA72" s="669"/>
      <c r="CB72" s="669"/>
    </row>
    <row r="73" spans="1:80" s="670" customFormat="1" ht="11.25">
      <c r="A73" s="669"/>
      <c r="B73" s="669"/>
      <c r="C73" s="668"/>
      <c r="D73" s="668"/>
      <c r="E73" s="668"/>
      <c r="F73" s="668"/>
      <c r="G73" s="668"/>
      <c r="H73" s="668"/>
      <c r="I73" s="669"/>
      <c r="K73" s="669"/>
      <c r="M73" s="668"/>
      <c r="N73" s="668"/>
      <c r="O73" s="668"/>
      <c r="P73" s="668"/>
      <c r="Q73" s="668"/>
      <c r="R73" s="668"/>
      <c r="S73" s="673"/>
      <c r="T73" s="673"/>
      <c r="U73" s="673"/>
      <c r="V73" s="668"/>
      <c r="W73" s="668"/>
      <c r="X73" s="668"/>
      <c r="Y73" s="668"/>
      <c r="Z73" s="668"/>
      <c r="AA73" s="668"/>
      <c r="AB73" s="668"/>
      <c r="AC73" s="668"/>
      <c r="AD73" s="668"/>
      <c r="AE73" s="668"/>
      <c r="AJ73" s="673"/>
      <c r="AK73" s="673"/>
      <c r="AL73" s="673"/>
      <c r="AM73" s="673"/>
      <c r="AO73" s="672"/>
      <c r="AP73" s="672"/>
      <c r="AQ73" s="672"/>
      <c r="AR73" s="672"/>
      <c r="AS73" s="672"/>
      <c r="AT73" s="672"/>
      <c r="AU73" s="672"/>
      <c r="AV73" s="672"/>
      <c r="AW73" s="672"/>
      <c r="AX73" s="672"/>
      <c r="AY73" s="672"/>
      <c r="AZ73" s="672"/>
      <c r="BA73" s="668"/>
      <c r="BB73" s="668"/>
      <c r="BC73" s="672"/>
      <c r="BD73" s="668"/>
      <c r="BE73" s="668"/>
      <c r="BF73" s="672"/>
      <c r="BG73" s="672"/>
      <c r="BH73" s="672"/>
      <c r="BI73" s="672"/>
      <c r="BJ73" s="672"/>
      <c r="BK73" s="672"/>
      <c r="BL73" s="672"/>
      <c r="BM73" s="672"/>
      <c r="BN73" s="672"/>
      <c r="BO73" s="672"/>
      <c r="BP73" s="672"/>
      <c r="BQ73" s="672"/>
      <c r="BR73" s="672"/>
      <c r="BS73" s="672"/>
      <c r="BT73" s="672"/>
      <c r="BU73" s="672"/>
      <c r="BV73" s="672"/>
      <c r="BW73" s="672"/>
      <c r="BX73" s="672"/>
      <c r="BY73" s="672"/>
      <c r="BZ73" s="672"/>
      <c r="CA73" s="669"/>
      <c r="CB73" s="669"/>
    </row>
    <row r="74" spans="1:80" s="670" customFormat="1" ht="11.25">
      <c r="A74" s="669"/>
      <c r="B74" s="669"/>
      <c r="C74" s="668"/>
      <c r="D74" s="668"/>
      <c r="E74" s="668"/>
      <c r="F74" s="668"/>
      <c r="G74" s="668"/>
      <c r="H74" s="668"/>
      <c r="I74" s="669"/>
      <c r="K74" s="669"/>
      <c r="M74" s="668"/>
      <c r="N74" s="668"/>
      <c r="O74" s="668"/>
      <c r="P74" s="668"/>
      <c r="Q74" s="668"/>
      <c r="R74" s="668"/>
      <c r="S74" s="673"/>
      <c r="T74" s="673"/>
      <c r="U74" s="673"/>
      <c r="V74" s="668"/>
      <c r="W74" s="668"/>
      <c r="X74" s="668"/>
      <c r="Y74" s="668"/>
      <c r="Z74" s="668"/>
      <c r="AA74" s="668"/>
      <c r="AB74" s="668"/>
      <c r="AC74" s="668"/>
      <c r="AD74" s="668"/>
      <c r="AE74" s="668"/>
      <c r="AJ74" s="673"/>
      <c r="AK74" s="673"/>
      <c r="AL74" s="673"/>
      <c r="AM74" s="673"/>
      <c r="AO74" s="672"/>
      <c r="AP74" s="672"/>
      <c r="AQ74" s="672"/>
      <c r="AR74" s="672"/>
      <c r="AS74" s="672"/>
      <c r="AT74" s="672"/>
      <c r="AU74" s="672"/>
      <c r="AV74" s="672"/>
      <c r="AW74" s="672"/>
      <c r="AX74" s="672"/>
      <c r="AY74" s="672"/>
      <c r="AZ74" s="672"/>
      <c r="BA74" s="668"/>
      <c r="BB74" s="668"/>
      <c r="BC74" s="672"/>
      <c r="BD74" s="668"/>
      <c r="BE74" s="668"/>
      <c r="BF74" s="672"/>
      <c r="BG74" s="672"/>
      <c r="BH74" s="672"/>
      <c r="BI74" s="672"/>
      <c r="BJ74" s="672"/>
      <c r="BK74" s="672"/>
      <c r="BL74" s="672"/>
      <c r="BM74" s="672"/>
      <c r="BN74" s="672"/>
      <c r="BO74" s="672"/>
      <c r="BP74" s="672"/>
      <c r="BQ74" s="672"/>
      <c r="BR74" s="672"/>
      <c r="BS74" s="672"/>
      <c r="BT74" s="672"/>
      <c r="BU74" s="672"/>
      <c r="BV74" s="672"/>
      <c r="BW74" s="672"/>
      <c r="BX74" s="672"/>
      <c r="BY74" s="672"/>
      <c r="BZ74" s="672"/>
      <c r="CA74" s="669"/>
      <c r="CB74" s="669"/>
    </row>
    <row r="75" spans="1:80" s="670" customFormat="1" ht="11.25">
      <c r="A75" s="669"/>
      <c r="B75" s="669"/>
      <c r="C75" s="668"/>
      <c r="D75" s="668"/>
      <c r="E75" s="668"/>
      <c r="F75" s="668"/>
      <c r="G75" s="668"/>
      <c r="H75" s="668"/>
      <c r="I75" s="669"/>
      <c r="K75" s="669"/>
      <c r="M75" s="668"/>
      <c r="N75" s="668"/>
      <c r="O75" s="668"/>
      <c r="P75" s="668"/>
      <c r="Q75" s="668"/>
      <c r="R75" s="668"/>
      <c r="S75" s="673"/>
      <c r="T75" s="673"/>
      <c r="U75" s="673"/>
      <c r="V75" s="668"/>
      <c r="W75" s="668"/>
      <c r="X75" s="668"/>
      <c r="Y75" s="668"/>
      <c r="Z75" s="668"/>
      <c r="AA75" s="668"/>
      <c r="AB75" s="668"/>
      <c r="AC75" s="668"/>
      <c r="AD75" s="668"/>
      <c r="AE75" s="668"/>
      <c r="AJ75" s="673"/>
      <c r="AK75" s="673"/>
      <c r="AL75" s="673"/>
      <c r="AM75" s="673"/>
      <c r="AO75" s="672"/>
      <c r="AP75" s="672"/>
      <c r="AQ75" s="672"/>
      <c r="AR75" s="672"/>
      <c r="AS75" s="672"/>
      <c r="AT75" s="672"/>
      <c r="AU75" s="672"/>
      <c r="AV75" s="672"/>
      <c r="AW75" s="672"/>
      <c r="AX75" s="672"/>
      <c r="AY75" s="672"/>
      <c r="AZ75" s="672"/>
      <c r="BA75" s="668"/>
      <c r="BB75" s="668"/>
      <c r="BC75" s="672"/>
      <c r="BD75" s="668"/>
      <c r="BE75" s="668"/>
      <c r="BF75" s="672"/>
      <c r="BG75" s="672"/>
      <c r="BH75" s="672"/>
      <c r="BI75" s="672"/>
      <c r="BJ75" s="672"/>
      <c r="BK75" s="672"/>
      <c r="BL75" s="672"/>
      <c r="BM75" s="672"/>
      <c r="BN75" s="672"/>
      <c r="BO75" s="672"/>
      <c r="BP75" s="672"/>
      <c r="BQ75" s="672"/>
      <c r="BR75" s="672"/>
      <c r="BS75" s="672"/>
      <c r="BT75" s="672"/>
      <c r="BU75" s="672"/>
      <c r="BV75" s="672"/>
      <c r="BW75" s="672"/>
      <c r="BX75" s="672"/>
      <c r="BY75" s="672"/>
      <c r="BZ75" s="672"/>
      <c r="CA75" s="669"/>
      <c r="CB75" s="669"/>
    </row>
    <row r="76" spans="1:80" s="670" customFormat="1" ht="11.25">
      <c r="A76" s="669"/>
      <c r="B76" s="669"/>
      <c r="C76" s="668"/>
      <c r="D76" s="668"/>
      <c r="E76" s="668"/>
      <c r="F76" s="668"/>
      <c r="G76" s="668"/>
      <c r="H76" s="668"/>
      <c r="I76" s="669"/>
      <c r="K76" s="669"/>
      <c r="M76" s="668"/>
      <c r="N76" s="668"/>
      <c r="O76" s="668"/>
      <c r="P76" s="668"/>
      <c r="Q76" s="668"/>
      <c r="R76" s="668"/>
      <c r="S76" s="673"/>
      <c r="T76" s="673"/>
      <c r="U76" s="673"/>
      <c r="V76" s="668"/>
      <c r="W76" s="668"/>
      <c r="X76" s="668"/>
      <c r="Y76" s="668"/>
      <c r="Z76" s="668"/>
      <c r="AA76" s="668"/>
      <c r="AB76" s="668"/>
      <c r="AC76" s="668"/>
      <c r="AD76" s="668"/>
      <c r="AE76" s="668"/>
      <c r="AJ76" s="673"/>
      <c r="AK76" s="673"/>
      <c r="AL76" s="673"/>
      <c r="AM76" s="673"/>
      <c r="AO76" s="672"/>
      <c r="AP76" s="672"/>
      <c r="AQ76" s="672"/>
      <c r="AR76" s="672"/>
      <c r="AS76" s="672"/>
      <c r="AT76" s="672"/>
      <c r="AU76" s="672"/>
      <c r="AV76" s="672"/>
      <c r="AW76" s="672"/>
      <c r="AX76" s="672"/>
      <c r="AY76" s="672"/>
      <c r="AZ76" s="672"/>
      <c r="BA76" s="668"/>
      <c r="BB76" s="668"/>
      <c r="BC76" s="672"/>
      <c r="BD76" s="668"/>
      <c r="BE76" s="668"/>
      <c r="BF76" s="672"/>
      <c r="BG76" s="672"/>
      <c r="BH76" s="672"/>
      <c r="BI76" s="672"/>
      <c r="BJ76" s="672"/>
      <c r="BK76" s="672"/>
      <c r="BL76" s="672"/>
      <c r="BM76" s="672"/>
      <c r="BN76" s="672"/>
      <c r="BO76" s="672"/>
      <c r="BP76" s="672"/>
      <c r="BQ76" s="672"/>
      <c r="BR76" s="672"/>
      <c r="BS76" s="672"/>
      <c r="BT76" s="672"/>
      <c r="BU76" s="672"/>
      <c r="BV76" s="672"/>
      <c r="BW76" s="672"/>
      <c r="BX76" s="672"/>
      <c r="BY76" s="672"/>
      <c r="BZ76" s="672"/>
      <c r="CA76" s="669"/>
      <c r="CB76" s="669"/>
    </row>
    <row r="77" spans="1:80" s="670" customFormat="1" ht="11.25">
      <c r="A77" s="669"/>
      <c r="B77" s="669"/>
      <c r="C77" s="668"/>
      <c r="D77" s="668"/>
      <c r="E77" s="668"/>
      <c r="F77" s="668"/>
      <c r="G77" s="668"/>
      <c r="H77" s="668"/>
      <c r="I77" s="669"/>
      <c r="K77" s="669"/>
      <c r="M77" s="668"/>
      <c r="N77" s="668"/>
      <c r="O77" s="668"/>
      <c r="P77" s="668"/>
      <c r="Q77" s="668"/>
      <c r="R77" s="668"/>
      <c r="S77" s="673"/>
      <c r="T77" s="673"/>
      <c r="U77" s="673"/>
      <c r="V77" s="668"/>
      <c r="W77" s="668"/>
      <c r="X77" s="668"/>
      <c r="Y77" s="668"/>
      <c r="Z77" s="668"/>
      <c r="AA77" s="668"/>
      <c r="AB77" s="668"/>
      <c r="AC77" s="668"/>
      <c r="AD77" s="668"/>
      <c r="AE77" s="668"/>
      <c r="AJ77" s="673"/>
      <c r="AK77" s="673"/>
      <c r="AL77" s="673"/>
      <c r="AM77" s="673"/>
      <c r="AO77" s="672"/>
      <c r="AP77" s="672"/>
      <c r="AQ77" s="672"/>
      <c r="AR77" s="672"/>
      <c r="AS77" s="672"/>
      <c r="AT77" s="672"/>
      <c r="AU77" s="672"/>
      <c r="AV77" s="672"/>
      <c r="AW77" s="672"/>
      <c r="AX77" s="672"/>
      <c r="AY77" s="672"/>
      <c r="AZ77" s="672"/>
      <c r="BA77" s="668"/>
      <c r="BB77" s="668"/>
      <c r="BC77" s="672"/>
      <c r="BD77" s="668"/>
      <c r="BE77" s="668"/>
      <c r="BF77" s="672"/>
      <c r="BG77" s="672"/>
      <c r="BH77" s="672"/>
      <c r="BI77" s="672"/>
      <c r="BJ77" s="672"/>
      <c r="BK77" s="672"/>
      <c r="BL77" s="672"/>
      <c r="BM77" s="672"/>
      <c r="BN77" s="672"/>
      <c r="BO77" s="672"/>
      <c r="BP77" s="672"/>
      <c r="BQ77" s="672"/>
      <c r="BR77" s="672"/>
      <c r="BS77" s="672"/>
      <c r="BT77" s="672"/>
      <c r="BU77" s="672"/>
      <c r="BV77" s="672"/>
      <c r="BW77" s="672"/>
      <c r="BX77" s="672"/>
      <c r="BY77" s="672"/>
      <c r="BZ77" s="672"/>
      <c r="CA77" s="669"/>
      <c r="CB77" s="669"/>
    </row>
    <row r="78" spans="1:80" s="670" customFormat="1" ht="11.25">
      <c r="A78" s="669"/>
      <c r="B78" s="669"/>
      <c r="C78" s="668"/>
      <c r="D78" s="668"/>
      <c r="E78" s="668"/>
      <c r="F78" s="668"/>
      <c r="G78" s="668"/>
      <c r="H78" s="668"/>
      <c r="I78" s="669"/>
      <c r="K78" s="669"/>
      <c r="M78" s="668"/>
      <c r="N78" s="668"/>
      <c r="O78" s="668"/>
      <c r="P78" s="668"/>
      <c r="Q78" s="668"/>
      <c r="R78" s="668"/>
      <c r="S78" s="673"/>
      <c r="T78" s="673"/>
      <c r="U78" s="673"/>
      <c r="V78" s="668"/>
      <c r="W78" s="668"/>
      <c r="X78" s="668"/>
      <c r="Y78" s="668"/>
      <c r="Z78" s="668"/>
      <c r="AA78" s="668"/>
      <c r="AB78" s="668"/>
      <c r="AC78" s="668"/>
      <c r="AD78" s="668"/>
      <c r="AE78" s="668"/>
      <c r="AJ78" s="673"/>
      <c r="AK78" s="673"/>
      <c r="AL78" s="673"/>
      <c r="AM78" s="673"/>
      <c r="AO78" s="672"/>
      <c r="AP78" s="672"/>
      <c r="AQ78" s="672"/>
      <c r="AR78" s="672"/>
      <c r="AS78" s="672"/>
      <c r="AT78" s="672"/>
      <c r="AU78" s="672"/>
      <c r="AV78" s="672"/>
      <c r="AW78" s="672"/>
      <c r="AX78" s="672"/>
      <c r="AY78" s="672"/>
      <c r="AZ78" s="672"/>
      <c r="BA78" s="668"/>
      <c r="BB78" s="668"/>
      <c r="BC78" s="672"/>
      <c r="BD78" s="668"/>
      <c r="BE78" s="668"/>
      <c r="BF78" s="672"/>
      <c r="BG78" s="672"/>
      <c r="BH78" s="672"/>
      <c r="BI78" s="672"/>
      <c r="BJ78" s="672"/>
      <c r="BK78" s="672"/>
      <c r="BL78" s="672"/>
      <c r="BM78" s="672"/>
      <c r="BN78" s="672"/>
      <c r="BO78" s="672"/>
      <c r="BP78" s="672"/>
      <c r="BQ78" s="672"/>
      <c r="BR78" s="672"/>
      <c r="BS78" s="672"/>
      <c r="BT78" s="672"/>
      <c r="BU78" s="672"/>
      <c r="BV78" s="672"/>
      <c r="BW78" s="672"/>
      <c r="BX78" s="672"/>
      <c r="BY78" s="672"/>
      <c r="BZ78" s="672"/>
      <c r="CA78" s="669"/>
      <c r="CB78" s="669"/>
    </row>
    <row r="79" spans="1:80" s="670" customFormat="1" ht="11.25">
      <c r="A79" s="669"/>
      <c r="B79" s="669"/>
      <c r="C79" s="668"/>
      <c r="D79" s="668"/>
      <c r="E79" s="668"/>
      <c r="F79" s="668"/>
      <c r="G79" s="668"/>
      <c r="H79" s="668"/>
      <c r="I79" s="669"/>
      <c r="K79" s="669"/>
      <c r="M79" s="668"/>
      <c r="N79" s="668"/>
      <c r="O79" s="668"/>
      <c r="P79" s="668"/>
      <c r="Q79" s="668"/>
      <c r="R79" s="668"/>
      <c r="S79" s="673"/>
      <c r="T79" s="673"/>
      <c r="U79" s="673"/>
      <c r="V79" s="668"/>
      <c r="W79" s="668"/>
      <c r="X79" s="668"/>
      <c r="Y79" s="668"/>
      <c r="Z79" s="668"/>
      <c r="AA79" s="668"/>
      <c r="AB79" s="668"/>
      <c r="AC79" s="668"/>
      <c r="AD79" s="668"/>
      <c r="AE79" s="668"/>
      <c r="AJ79" s="673"/>
      <c r="AK79" s="673"/>
      <c r="AL79" s="673"/>
      <c r="AM79" s="673"/>
      <c r="AO79" s="672"/>
      <c r="AP79" s="672"/>
      <c r="AQ79" s="672"/>
      <c r="AR79" s="672"/>
      <c r="AS79" s="672"/>
      <c r="AT79" s="672"/>
      <c r="AU79" s="672"/>
      <c r="AV79" s="672"/>
      <c r="AW79" s="672"/>
      <c r="AX79" s="672"/>
      <c r="AY79" s="672"/>
      <c r="AZ79" s="672"/>
      <c r="BA79" s="668"/>
      <c r="BB79" s="668"/>
      <c r="BC79" s="672"/>
      <c r="BD79" s="668"/>
      <c r="BE79" s="668"/>
      <c r="BF79" s="672"/>
      <c r="BG79" s="672"/>
      <c r="BH79" s="672"/>
      <c r="BI79" s="672"/>
      <c r="BJ79" s="672"/>
      <c r="BK79" s="672"/>
      <c r="BL79" s="672"/>
      <c r="BM79" s="672"/>
      <c r="BN79" s="672"/>
      <c r="BO79" s="672"/>
      <c r="BP79" s="672"/>
      <c r="BQ79" s="672"/>
      <c r="BR79" s="672"/>
      <c r="BS79" s="672"/>
      <c r="BT79" s="672"/>
      <c r="BU79" s="672"/>
      <c r="BV79" s="672"/>
      <c r="BW79" s="672"/>
      <c r="BX79" s="672"/>
      <c r="BY79" s="672"/>
      <c r="BZ79" s="672"/>
      <c r="CA79" s="669"/>
      <c r="CB79" s="669"/>
    </row>
    <row r="80" spans="1:80" s="670" customFormat="1" ht="11.25">
      <c r="A80" s="669"/>
      <c r="B80" s="669"/>
      <c r="C80" s="668"/>
      <c r="D80" s="668"/>
      <c r="E80" s="668"/>
      <c r="F80" s="668"/>
      <c r="G80" s="668"/>
      <c r="H80" s="668"/>
      <c r="I80" s="669"/>
      <c r="K80" s="669"/>
      <c r="M80" s="668"/>
      <c r="N80" s="668"/>
      <c r="O80" s="668"/>
      <c r="P80" s="668"/>
      <c r="Q80" s="668"/>
      <c r="R80" s="668"/>
      <c r="S80" s="673"/>
      <c r="T80" s="673"/>
      <c r="U80" s="673"/>
      <c r="V80" s="668"/>
      <c r="W80" s="668"/>
      <c r="X80" s="668"/>
      <c r="Y80" s="668"/>
      <c r="Z80" s="668"/>
      <c r="AA80" s="668"/>
      <c r="AB80" s="668"/>
      <c r="AC80" s="668"/>
      <c r="AD80" s="668"/>
      <c r="AE80" s="668"/>
      <c r="AJ80" s="673"/>
      <c r="AK80" s="673"/>
      <c r="AL80" s="673"/>
      <c r="AM80" s="673"/>
      <c r="AO80" s="672"/>
      <c r="AP80" s="672"/>
      <c r="AQ80" s="672"/>
      <c r="AR80" s="672"/>
      <c r="AS80" s="672"/>
      <c r="AT80" s="672"/>
      <c r="AU80" s="672"/>
      <c r="AV80" s="672"/>
      <c r="AW80" s="672"/>
      <c r="AX80" s="672"/>
      <c r="AY80" s="672"/>
      <c r="AZ80" s="672"/>
      <c r="BA80" s="668"/>
      <c r="BB80" s="668"/>
      <c r="BC80" s="672"/>
      <c r="BD80" s="668"/>
      <c r="BE80" s="668"/>
      <c r="BF80" s="672"/>
      <c r="BG80" s="672"/>
      <c r="BH80" s="672"/>
      <c r="BI80" s="672"/>
      <c r="BJ80" s="672"/>
      <c r="BK80" s="672"/>
      <c r="BL80" s="672"/>
      <c r="BM80" s="672"/>
      <c r="BN80" s="672"/>
      <c r="BO80" s="672"/>
      <c r="BP80" s="672"/>
      <c r="BQ80" s="672"/>
      <c r="BR80" s="672"/>
      <c r="BS80" s="672"/>
      <c r="BT80" s="672"/>
      <c r="BU80" s="672"/>
      <c r="BV80" s="672"/>
      <c r="BW80" s="672"/>
      <c r="BX80" s="672"/>
      <c r="BY80" s="672"/>
      <c r="BZ80" s="672"/>
      <c r="CA80" s="669"/>
      <c r="CB80" s="669"/>
    </row>
    <row r="81" spans="1:80" s="670" customFormat="1" ht="11.25">
      <c r="A81" s="669"/>
      <c r="B81" s="669"/>
      <c r="C81" s="668"/>
      <c r="D81" s="668"/>
      <c r="E81" s="668"/>
      <c r="F81" s="668"/>
      <c r="G81" s="668"/>
      <c r="H81" s="668"/>
      <c r="I81" s="669"/>
      <c r="K81" s="669"/>
      <c r="M81" s="668"/>
      <c r="N81" s="668"/>
      <c r="O81" s="668"/>
      <c r="P81" s="668"/>
      <c r="Q81" s="668"/>
      <c r="R81" s="668"/>
      <c r="S81" s="673"/>
      <c r="T81" s="673"/>
      <c r="U81" s="673"/>
      <c r="V81" s="668"/>
      <c r="W81" s="668"/>
      <c r="X81" s="668"/>
      <c r="Y81" s="668"/>
      <c r="Z81" s="668"/>
      <c r="AA81" s="668"/>
      <c r="AB81" s="668"/>
      <c r="AC81" s="668"/>
      <c r="AD81" s="668"/>
      <c r="AE81" s="668"/>
      <c r="AJ81" s="673"/>
      <c r="AK81" s="673"/>
      <c r="AL81" s="673"/>
      <c r="AM81" s="673"/>
      <c r="AO81" s="672"/>
      <c r="AP81" s="672"/>
      <c r="AQ81" s="672"/>
      <c r="AR81" s="672"/>
      <c r="AS81" s="672"/>
      <c r="AT81" s="672"/>
      <c r="AU81" s="672"/>
      <c r="AV81" s="672"/>
      <c r="AW81" s="672"/>
      <c r="AX81" s="672"/>
      <c r="AY81" s="672"/>
      <c r="AZ81" s="672"/>
      <c r="BA81" s="668"/>
      <c r="BB81" s="668"/>
      <c r="BC81" s="672"/>
      <c r="BD81" s="668"/>
      <c r="BE81" s="668"/>
      <c r="BF81" s="672"/>
      <c r="BG81" s="672"/>
      <c r="BH81" s="672"/>
      <c r="BI81" s="672"/>
      <c r="BJ81" s="672"/>
      <c r="BK81" s="672"/>
      <c r="BL81" s="672"/>
      <c r="BM81" s="672"/>
      <c r="BN81" s="672"/>
      <c r="BO81" s="672"/>
      <c r="BP81" s="672"/>
      <c r="BQ81" s="672"/>
      <c r="BR81" s="672"/>
      <c r="BS81" s="672"/>
      <c r="BT81" s="672"/>
      <c r="BU81" s="672"/>
      <c r="BV81" s="672"/>
      <c r="BW81" s="672"/>
      <c r="BX81" s="672"/>
      <c r="BY81" s="672"/>
      <c r="BZ81" s="672"/>
      <c r="CA81" s="669"/>
      <c r="CB81" s="669"/>
    </row>
    <row r="82" spans="1:80" s="670" customFormat="1" ht="11.25">
      <c r="A82" s="669"/>
      <c r="B82" s="669"/>
      <c r="C82" s="668"/>
      <c r="D82" s="668"/>
      <c r="E82" s="668"/>
      <c r="F82" s="668"/>
      <c r="G82" s="668"/>
      <c r="H82" s="668"/>
      <c r="I82" s="669"/>
      <c r="K82" s="669"/>
      <c r="M82" s="668"/>
      <c r="N82" s="668"/>
      <c r="O82" s="668"/>
      <c r="P82" s="668"/>
      <c r="Q82" s="668"/>
      <c r="R82" s="668"/>
      <c r="S82" s="673"/>
      <c r="T82" s="673"/>
      <c r="U82" s="673"/>
      <c r="V82" s="668"/>
      <c r="W82" s="668"/>
      <c r="X82" s="668"/>
      <c r="Y82" s="668"/>
      <c r="Z82" s="668"/>
      <c r="AA82" s="668"/>
      <c r="AB82" s="668"/>
      <c r="AC82" s="668"/>
      <c r="AD82" s="668"/>
      <c r="AE82" s="668"/>
      <c r="AJ82" s="673"/>
      <c r="AK82" s="673"/>
      <c r="AL82" s="673"/>
      <c r="AM82" s="673"/>
      <c r="AO82" s="672"/>
      <c r="AP82" s="672"/>
      <c r="AQ82" s="672"/>
      <c r="AR82" s="672"/>
      <c r="AS82" s="672"/>
      <c r="AT82" s="672"/>
      <c r="AU82" s="672"/>
      <c r="AV82" s="672"/>
      <c r="AW82" s="672"/>
      <c r="AX82" s="672"/>
      <c r="AY82" s="672"/>
      <c r="AZ82" s="672"/>
      <c r="BA82" s="668"/>
      <c r="BB82" s="668"/>
      <c r="BC82" s="672"/>
      <c r="BD82" s="668"/>
      <c r="BE82" s="668"/>
      <c r="BF82" s="672"/>
      <c r="BG82" s="672"/>
      <c r="BH82" s="672"/>
      <c r="BI82" s="672"/>
      <c r="BJ82" s="672"/>
      <c r="BK82" s="672"/>
      <c r="BL82" s="672"/>
      <c r="BM82" s="672"/>
      <c r="BN82" s="672"/>
      <c r="BO82" s="672"/>
      <c r="BP82" s="672"/>
      <c r="BQ82" s="672"/>
      <c r="BR82" s="672"/>
      <c r="BS82" s="672"/>
      <c r="BT82" s="672"/>
      <c r="BU82" s="672"/>
      <c r="BV82" s="672"/>
      <c r="BW82" s="672"/>
      <c r="BX82" s="672"/>
      <c r="BY82" s="672"/>
      <c r="BZ82" s="672"/>
      <c r="CA82" s="669"/>
      <c r="CB82" s="669"/>
    </row>
    <row r="83" spans="1:80" s="670" customFormat="1" ht="11.25">
      <c r="A83" s="669"/>
      <c r="B83" s="669"/>
      <c r="C83" s="668"/>
      <c r="D83" s="668"/>
      <c r="E83" s="668"/>
      <c r="F83" s="668"/>
      <c r="G83" s="668"/>
      <c r="H83" s="668"/>
      <c r="I83" s="669"/>
      <c r="K83" s="669"/>
      <c r="M83" s="668"/>
      <c r="N83" s="668"/>
      <c r="O83" s="668"/>
      <c r="P83" s="668"/>
      <c r="Q83" s="668"/>
      <c r="R83" s="668"/>
      <c r="S83" s="673"/>
      <c r="T83" s="673"/>
      <c r="U83" s="673"/>
      <c r="V83" s="668"/>
      <c r="W83" s="668"/>
      <c r="X83" s="668"/>
      <c r="Y83" s="668"/>
      <c r="Z83" s="668"/>
      <c r="AA83" s="668"/>
      <c r="AB83" s="668"/>
      <c r="AC83" s="668"/>
      <c r="AD83" s="668"/>
      <c r="AE83" s="668"/>
      <c r="AJ83" s="673"/>
      <c r="AK83" s="673"/>
      <c r="AL83" s="673"/>
      <c r="AM83" s="673"/>
      <c r="AO83" s="672"/>
      <c r="AP83" s="672"/>
      <c r="AQ83" s="672"/>
      <c r="AR83" s="672"/>
      <c r="AS83" s="672"/>
      <c r="AT83" s="672"/>
      <c r="AU83" s="672"/>
      <c r="AV83" s="672"/>
      <c r="AW83" s="672"/>
      <c r="AX83" s="672"/>
      <c r="AY83" s="672"/>
      <c r="AZ83" s="672"/>
      <c r="BA83" s="668"/>
      <c r="BB83" s="668"/>
      <c r="BC83" s="672"/>
      <c r="BD83" s="668"/>
      <c r="BE83" s="668"/>
      <c r="BF83" s="672"/>
      <c r="BG83" s="672"/>
      <c r="BH83" s="672"/>
      <c r="BI83" s="672"/>
      <c r="BJ83" s="672"/>
      <c r="BK83" s="672"/>
      <c r="BL83" s="672"/>
      <c r="BM83" s="672"/>
      <c r="BN83" s="672"/>
      <c r="BO83" s="672"/>
      <c r="BP83" s="672"/>
      <c r="BQ83" s="672"/>
      <c r="BR83" s="672"/>
      <c r="BS83" s="672"/>
      <c r="BT83" s="672"/>
      <c r="BU83" s="672"/>
      <c r="BV83" s="672"/>
      <c r="BW83" s="672"/>
      <c r="BX83" s="672"/>
      <c r="BY83" s="672"/>
      <c r="BZ83" s="672"/>
      <c r="CA83" s="669"/>
      <c r="CB83" s="669"/>
    </row>
    <row r="84" spans="1:80" s="670" customFormat="1" ht="11.25">
      <c r="A84" s="669"/>
      <c r="B84" s="669"/>
      <c r="C84" s="668"/>
      <c r="D84" s="668"/>
      <c r="E84" s="668"/>
      <c r="F84" s="668"/>
      <c r="G84" s="668"/>
      <c r="H84" s="668"/>
      <c r="I84" s="669"/>
      <c r="K84" s="669"/>
      <c r="M84" s="668"/>
      <c r="N84" s="668"/>
      <c r="O84" s="668"/>
      <c r="P84" s="668"/>
      <c r="Q84" s="668"/>
      <c r="R84" s="668"/>
      <c r="S84" s="673"/>
      <c r="T84" s="673"/>
      <c r="U84" s="673"/>
      <c r="V84" s="668"/>
      <c r="W84" s="668"/>
      <c r="X84" s="668"/>
      <c r="Y84" s="668"/>
      <c r="Z84" s="668"/>
      <c r="AA84" s="668"/>
      <c r="AB84" s="668"/>
      <c r="AC84" s="668"/>
      <c r="AD84" s="668"/>
      <c r="AE84" s="668"/>
      <c r="AJ84" s="673"/>
      <c r="AK84" s="673"/>
      <c r="AL84" s="673"/>
      <c r="AM84" s="673"/>
      <c r="AO84" s="672"/>
      <c r="AP84" s="672"/>
      <c r="AQ84" s="672"/>
      <c r="AR84" s="672"/>
      <c r="AS84" s="672"/>
      <c r="AT84" s="672"/>
      <c r="AU84" s="672"/>
      <c r="AV84" s="672"/>
      <c r="AW84" s="672"/>
      <c r="AX84" s="672"/>
      <c r="AY84" s="672"/>
      <c r="AZ84" s="672"/>
      <c r="BA84" s="668"/>
      <c r="BB84" s="668"/>
      <c r="BC84" s="672"/>
      <c r="BD84" s="668"/>
      <c r="BE84" s="668"/>
      <c r="BF84" s="672"/>
      <c r="BG84" s="672"/>
      <c r="BH84" s="672"/>
      <c r="BI84" s="672"/>
      <c r="BJ84" s="672"/>
      <c r="BK84" s="672"/>
      <c r="BL84" s="672"/>
      <c r="BM84" s="672"/>
      <c r="BN84" s="672"/>
      <c r="BO84" s="672"/>
      <c r="BP84" s="672"/>
      <c r="BQ84" s="672"/>
      <c r="BR84" s="672"/>
      <c r="BS84" s="672"/>
      <c r="BT84" s="672"/>
      <c r="BU84" s="672"/>
      <c r="BV84" s="672"/>
      <c r="BW84" s="672"/>
      <c r="BX84" s="672"/>
      <c r="BY84" s="672"/>
      <c r="BZ84" s="672"/>
      <c r="CA84" s="669"/>
      <c r="CB84" s="669"/>
    </row>
    <row r="85" spans="1:80" s="670" customFormat="1" ht="11.25">
      <c r="A85" s="669"/>
      <c r="B85" s="669"/>
      <c r="C85" s="668"/>
      <c r="D85" s="668"/>
      <c r="E85" s="668"/>
      <c r="F85" s="668"/>
      <c r="G85" s="668"/>
      <c r="H85" s="668"/>
      <c r="I85" s="669"/>
      <c r="K85" s="669"/>
      <c r="M85" s="668"/>
      <c r="N85" s="668"/>
      <c r="O85" s="668"/>
      <c r="P85" s="668"/>
      <c r="Q85" s="668"/>
      <c r="R85" s="668"/>
      <c r="S85" s="673"/>
      <c r="T85" s="673"/>
      <c r="U85" s="673"/>
      <c r="V85" s="668"/>
      <c r="W85" s="668"/>
      <c r="X85" s="668"/>
      <c r="Y85" s="668"/>
      <c r="Z85" s="668"/>
      <c r="AA85" s="668"/>
      <c r="AB85" s="668"/>
      <c r="AC85" s="668"/>
      <c r="AD85" s="668"/>
      <c r="AE85" s="668"/>
      <c r="AJ85" s="673"/>
      <c r="AK85" s="673"/>
      <c r="AL85" s="673"/>
      <c r="AM85" s="673"/>
      <c r="AO85" s="672"/>
      <c r="AP85" s="672"/>
      <c r="AQ85" s="672"/>
      <c r="AR85" s="672"/>
      <c r="AS85" s="672"/>
      <c r="AT85" s="672"/>
      <c r="AU85" s="672"/>
      <c r="AV85" s="672"/>
      <c r="AW85" s="672"/>
      <c r="AX85" s="672"/>
      <c r="AY85" s="672"/>
      <c r="AZ85" s="672"/>
      <c r="BA85" s="668"/>
      <c r="BB85" s="668"/>
      <c r="BC85" s="672"/>
      <c r="BD85" s="668"/>
      <c r="BE85" s="668"/>
      <c r="BF85" s="672"/>
      <c r="BG85" s="672"/>
      <c r="BH85" s="672"/>
      <c r="BI85" s="672"/>
      <c r="BJ85" s="672"/>
      <c r="BK85" s="672"/>
      <c r="BL85" s="672"/>
      <c r="BM85" s="672"/>
      <c r="BN85" s="672"/>
      <c r="BO85" s="672"/>
      <c r="BP85" s="672"/>
      <c r="BQ85" s="672"/>
      <c r="BR85" s="672"/>
      <c r="BS85" s="672"/>
      <c r="BT85" s="672"/>
      <c r="BU85" s="672"/>
      <c r="BV85" s="672"/>
      <c r="BW85" s="672"/>
      <c r="BX85" s="672"/>
      <c r="BY85" s="672"/>
      <c r="BZ85" s="672"/>
      <c r="CA85" s="669"/>
      <c r="CB85" s="669"/>
    </row>
    <row r="86" spans="1:80" s="670" customFormat="1" ht="11.25">
      <c r="A86" s="669"/>
      <c r="B86" s="669"/>
      <c r="C86" s="668"/>
      <c r="D86" s="668"/>
      <c r="E86" s="668"/>
      <c r="F86" s="668"/>
      <c r="G86" s="668"/>
      <c r="H86" s="668"/>
      <c r="I86" s="669"/>
      <c r="K86" s="669"/>
      <c r="M86" s="668"/>
      <c r="N86" s="668"/>
      <c r="O86" s="668"/>
      <c r="P86" s="668"/>
      <c r="Q86" s="668"/>
      <c r="R86" s="668"/>
      <c r="S86" s="673"/>
      <c r="T86" s="673"/>
      <c r="U86" s="673"/>
      <c r="V86" s="668"/>
      <c r="W86" s="668"/>
      <c r="X86" s="668"/>
      <c r="Y86" s="668"/>
      <c r="Z86" s="668"/>
      <c r="AA86" s="668"/>
      <c r="AB86" s="668"/>
      <c r="AC86" s="668"/>
      <c r="AD86" s="668"/>
      <c r="AE86" s="668"/>
      <c r="AJ86" s="673"/>
      <c r="AK86" s="673"/>
      <c r="AL86" s="673"/>
      <c r="AM86" s="673"/>
      <c r="AO86" s="672"/>
      <c r="AP86" s="672"/>
      <c r="AQ86" s="672"/>
      <c r="AR86" s="672"/>
      <c r="AS86" s="672"/>
      <c r="AT86" s="672"/>
      <c r="AU86" s="672"/>
      <c r="AV86" s="672"/>
      <c r="AW86" s="672"/>
      <c r="AX86" s="672"/>
      <c r="AY86" s="672"/>
      <c r="AZ86" s="672"/>
      <c r="BA86" s="668"/>
      <c r="BB86" s="668"/>
      <c r="BC86" s="672"/>
      <c r="BD86" s="668"/>
      <c r="BE86" s="668"/>
      <c r="BF86" s="672"/>
      <c r="BG86" s="672"/>
      <c r="BH86" s="672"/>
      <c r="BI86" s="672"/>
      <c r="BJ86" s="672"/>
      <c r="BK86" s="672"/>
      <c r="BL86" s="672"/>
      <c r="BM86" s="672"/>
      <c r="BN86" s="672"/>
      <c r="BO86" s="672"/>
      <c r="BP86" s="672"/>
      <c r="BQ86" s="672"/>
      <c r="BR86" s="672"/>
      <c r="BS86" s="672"/>
      <c r="BT86" s="672"/>
      <c r="BU86" s="672"/>
      <c r="BV86" s="672"/>
      <c r="BW86" s="672"/>
      <c r="BX86" s="672"/>
      <c r="BY86" s="672"/>
      <c r="BZ86" s="672"/>
      <c r="CA86" s="669"/>
      <c r="CB86" s="669"/>
    </row>
    <row r="87" spans="1:80" s="670" customFormat="1" ht="11.25">
      <c r="A87" s="669"/>
      <c r="B87" s="669"/>
      <c r="C87" s="668"/>
      <c r="D87" s="668"/>
      <c r="E87" s="668"/>
      <c r="F87" s="668"/>
      <c r="G87" s="668"/>
      <c r="H87" s="668"/>
      <c r="I87" s="669"/>
      <c r="K87" s="669"/>
      <c r="M87" s="668"/>
      <c r="N87" s="668"/>
      <c r="O87" s="668"/>
      <c r="P87" s="668"/>
      <c r="Q87" s="668"/>
      <c r="R87" s="668"/>
      <c r="S87" s="673"/>
      <c r="T87" s="673"/>
      <c r="U87" s="673"/>
      <c r="V87" s="668"/>
      <c r="W87" s="668"/>
      <c r="X87" s="668"/>
      <c r="Y87" s="668"/>
      <c r="Z87" s="668"/>
      <c r="AA87" s="668"/>
      <c r="AB87" s="668"/>
      <c r="AC87" s="668"/>
      <c r="AD87" s="668"/>
      <c r="AE87" s="668"/>
      <c r="AJ87" s="673"/>
      <c r="AK87" s="673"/>
      <c r="AL87" s="673"/>
      <c r="AM87" s="673"/>
      <c r="AO87" s="672"/>
      <c r="AP87" s="672"/>
      <c r="AQ87" s="672"/>
      <c r="AR87" s="672"/>
      <c r="AS87" s="672"/>
      <c r="AT87" s="672"/>
      <c r="AU87" s="672"/>
      <c r="AV87" s="672"/>
      <c r="AW87" s="672"/>
      <c r="AX87" s="672"/>
      <c r="AY87" s="672"/>
      <c r="AZ87" s="672"/>
      <c r="BA87" s="668"/>
      <c r="BB87" s="668"/>
      <c r="BC87" s="672"/>
      <c r="BD87" s="668"/>
      <c r="BE87" s="668"/>
      <c r="BF87" s="672"/>
      <c r="BG87" s="672"/>
      <c r="BH87" s="672"/>
      <c r="BI87" s="672"/>
      <c r="BJ87" s="672"/>
      <c r="BK87" s="672"/>
      <c r="BL87" s="672"/>
      <c r="BM87" s="672"/>
      <c r="BN87" s="672"/>
      <c r="BO87" s="672"/>
      <c r="BP87" s="672"/>
      <c r="BQ87" s="672"/>
      <c r="BR87" s="672"/>
      <c r="BS87" s="672"/>
      <c r="BT87" s="672"/>
      <c r="BU87" s="672"/>
      <c r="BV87" s="672"/>
      <c r="BW87" s="672"/>
      <c r="BX87" s="672"/>
      <c r="BY87" s="672"/>
      <c r="BZ87" s="672"/>
      <c r="CA87" s="669"/>
      <c r="CB87" s="669"/>
    </row>
    <row r="88" spans="1:80" s="670" customFormat="1" ht="11.25">
      <c r="A88" s="669"/>
      <c r="B88" s="669"/>
      <c r="C88" s="668"/>
      <c r="D88" s="668"/>
      <c r="E88" s="668"/>
      <c r="F88" s="668"/>
      <c r="G88" s="668"/>
      <c r="H88" s="668"/>
      <c r="I88" s="669"/>
      <c r="K88" s="669"/>
      <c r="M88" s="668"/>
      <c r="N88" s="668"/>
      <c r="O88" s="668"/>
      <c r="P88" s="668"/>
      <c r="Q88" s="668"/>
      <c r="R88" s="668"/>
      <c r="S88" s="673"/>
      <c r="T88" s="673"/>
      <c r="U88" s="673"/>
      <c r="V88" s="668"/>
      <c r="W88" s="668"/>
      <c r="X88" s="668"/>
      <c r="Y88" s="668"/>
      <c r="Z88" s="668"/>
      <c r="AA88" s="668"/>
      <c r="AB88" s="668"/>
      <c r="AC88" s="668"/>
      <c r="AD88" s="668"/>
      <c r="AE88" s="668"/>
      <c r="AJ88" s="673"/>
      <c r="AK88" s="673"/>
      <c r="AL88" s="673"/>
      <c r="AM88" s="673"/>
      <c r="AO88" s="672"/>
      <c r="AP88" s="672"/>
      <c r="AQ88" s="672"/>
      <c r="AR88" s="672"/>
      <c r="AS88" s="672"/>
      <c r="AT88" s="672"/>
      <c r="AU88" s="672"/>
      <c r="AV88" s="672"/>
      <c r="AW88" s="672"/>
      <c r="AX88" s="672"/>
      <c r="AY88" s="672"/>
      <c r="AZ88" s="672"/>
      <c r="BA88" s="668"/>
      <c r="BB88" s="668"/>
      <c r="BC88" s="672"/>
      <c r="BD88" s="668"/>
      <c r="BE88" s="668"/>
      <c r="BF88" s="672"/>
      <c r="BG88" s="672"/>
      <c r="BH88" s="672"/>
      <c r="BI88" s="672"/>
      <c r="BJ88" s="672"/>
      <c r="BK88" s="672"/>
      <c r="BL88" s="672"/>
      <c r="BM88" s="672"/>
      <c r="BN88" s="672"/>
      <c r="BO88" s="672"/>
      <c r="BP88" s="672"/>
      <c r="BQ88" s="672"/>
      <c r="BR88" s="672"/>
      <c r="BS88" s="672"/>
      <c r="BT88" s="672"/>
      <c r="BU88" s="672"/>
      <c r="BV88" s="672"/>
      <c r="BW88" s="672"/>
      <c r="BX88" s="672"/>
      <c r="BY88" s="672"/>
      <c r="BZ88" s="672"/>
      <c r="CA88" s="669"/>
      <c r="CB88" s="669"/>
    </row>
    <row r="89" spans="1:80" s="670" customFormat="1" ht="11.25">
      <c r="A89" s="669"/>
      <c r="B89" s="669"/>
      <c r="C89" s="668"/>
      <c r="D89" s="668"/>
      <c r="E89" s="668"/>
      <c r="F89" s="668"/>
      <c r="G89" s="668"/>
      <c r="H89" s="668"/>
      <c r="I89" s="669"/>
      <c r="K89" s="669"/>
      <c r="M89" s="668"/>
      <c r="N89" s="668"/>
      <c r="O89" s="668"/>
      <c r="P89" s="668"/>
      <c r="Q89" s="668"/>
      <c r="R89" s="668"/>
      <c r="S89" s="673"/>
      <c r="T89" s="673"/>
      <c r="U89" s="673"/>
      <c r="V89" s="668"/>
      <c r="W89" s="668"/>
      <c r="X89" s="668"/>
      <c r="Y89" s="668"/>
      <c r="Z89" s="668"/>
      <c r="AA89" s="668"/>
      <c r="AB89" s="668"/>
      <c r="AC89" s="668"/>
      <c r="AD89" s="668"/>
      <c r="AE89" s="668"/>
      <c r="AJ89" s="673"/>
      <c r="AK89" s="673"/>
      <c r="AL89" s="673"/>
      <c r="AM89" s="673"/>
      <c r="AO89" s="672"/>
      <c r="AP89" s="672"/>
      <c r="AQ89" s="672"/>
      <c r="AR89" s="672"/>
      <c r="AS89" s="672"/>
      <c r="AT89" s="672"/>
      <c r="AU89" s="672"/>
      <c r="AV89" s="672"/>
      <c r="AW89" s="672"/>
      <c r="AX89" s="672"/>
      <c r="AY89" s="672"/>
      <c r="AZ89" s="672"/>
      <c r="BA89" s="668"/>
      <c r="BB89" s="668"/>
      <c r="BC89" s="672"/>
      <c r="BD89" s="668"/>
      <c r="BE89" s="668"/>
      <c r="BF89" s="672"/>
      <c r="BG89" s="672"/>
      <c r="BH89" s="672"/>
      <c r="BI89" s="672"/>
      <c r="BJ89" s="672"/>
      <c r="BK89" s="672"/>
      <c r="BL89" s="672"/>
      <c r="BM89" s="672"/>
      <c r="BN89" s="672"/>
      <c r="BO89" s="672"/>
      <c r="BP89" s="672"/>
      <c r="BQ89" s="672"/>
      <c r="BR89" s="672"/>
      <c r="BS89" s="672"/>
      <c r="BT89" s="672"/>
      <c r="BU89" s="672"/>
      <c r="BV89" s="672"/>
      <c r="BW89" s="672"/>
      <c r="BX89" s="672"/>
      <c r="BY89" s="672"/>
      <c r="BZ89" s="672"/>
      <c r="CA89" s="669"/>
      <c r="CB89" s="669"/>
    </row>
    <row r="90" spans="1:80" s="670" customFormat="1" ht="11.25">
      <c r="A90" s="669"/>
      <c r="B90" s="669"/>
      <c r="C90" s="668"/>
      <c r="D90" s="668"/>
      <c r="E90" s="668"/>
      <c r="F90" s="668"/>
      <c r="G90" s="668"/>
      <c r="H90" s="668"/>
      <c r="I90" s="669"/>
      <c r="K90" s="669"/>
      <c r="M90" s="668"/>
      <c r="N90" s="668"/>
      <c r="O90" s="668"/>
      <c r="P90" s="668"/>
      <c r="Q90" s="668"/>
      <c r="R90" s="668"/>
      <c r="S90" s="673"/>
      <c r="T90" s="673"/>
      <c r="U90" s="673"/>
      <c r="V90" s="668"/>
      <c r="W90" s="668"/>
      <c r="X90" s="668"/>
      <c r="Y90" s="668"/>
      <c r="Z90" s="668"/>
      <c r="AA90" s="668"/>
      <c r="AB90" s="668"/>
      <c r="AC90" s="668"/>
      <c r="AD90" s="668"/>
      <c r="AE90" s="668"/>
      <c r="AJ90" s="673"/>
      <c r="AK90" s="673"/>
      <c r="AL90" s="673"/>
      <c r="AM90" s="673"/>
      <c r="AO90" s="672"/>
      <c r="AP90" s="672"/>
      <c r="AQ90" s="672"/>
      <c r="AR90" s="672"/>
      <c r="AS90" s="672"/>
      <c r="AT90" s="672"/>
      <c r="AU90" s="672"/>
      <c r="AV90" s="672"/>
      <c r="AW90" s="672"/>
      <c r="AX90" s="672"/>
      <c r="AY90" s="672"/>
      <c r="AZ90" s="672"/>
      <c r="BA90" s="668"/>
      <c r="BB90" s="668"/>
      <c r="BC90" s="672"/>
      <c r="BD90" s="668"/>
      <c r="BE90" s="668"/>
      <c r="BF90" s="672"/>
      <c r="BG90" s="672"/>
      <c r="BH90" s="672"/>
      <c r="BI90" s="672"/>
      <c r="BJ90" s="672"/>
      <c r="BK90" s="672"/>
      <c r="BL90" s="672"/>
      <c r="BM90" s="672"/>
      <c r="BN90" s="672"/>
      <c r="BO90" s="672"/>
      <c r="BP90" s="672"/>
      <c r="BQ90" s="672"/>
      <c r="BR90" s="672"/>
      <c r="BS90" s="672"/>
      <c r="BT90" s="672"/>
      <c r="BU90" s="672"/>
      <c r="BV90" s="672"/>
      <c r="BW90" s="672"/>
      <c r="BX90" s="672"/>
      <c r="BY90" s="672"/>
      <c r="BZ90" s="672"/>
      <c r="CA90" s="669"/>
      <c r="CB90" s="669"/>
    </row>
    <row r="91" spans="1:80" s="670" customFormat="1" ht="11.25">
      <c r="A91" s="669"/>
      <c r="B91" s="669"/>
      <c r="C91" s="668"/>
      <c r="D91" s="668"/>
      <c r="E91" s="668"/>
      <c r="F91" s="668"/>
      <c r="G91" s="668"/>
      <c r="H91" s="668"/>
      <c r="I91" s="669"/>
      <c r="K91" s="669"/>
      <c r="M91" s="668"/>
      <c r="N91" s="668"/>
      <c r="O91" s="668"/>
      <c r="P91" s="668"/>
      <c r="Q91" s="668"/>
      <c r="R91" s="668"/>
      <c r="S91" s="673"/>
      <c r="T91" s="673"/>
      <c r="U91" s="673"/>
      <c r="V91" s="668"/>
      <c r="W91" s="668"/>
      <c r="X91" s="668"/>
      <c r="Y91" s="668"/>
      <c r="Z91" s="668"/>
      <c r="AA91" s="668"/>
      <c r="AB91" s="668"/>
      <c r="AC91" s="668"/>
      <c r="AD91" s="668"/>
      <c r="AE91" s="668"/>
      <c r="AJ91" s="673"/>
      <c r="AK91" s="673"/>
      <c r="AL91" s="673"/>
      <c r="AM91" s="673"/>
      <c r="AO91" s="672"/>
      <c r="AP91" s="672"/>
      <c r="AQ91" s="672"/>
      <c r="AR91" s="672"/>
      <c r="AS91" s="672"/>
      <c r="AT91" s="672"/>
      <c r="AU91" s="672"/>
      <c r="AV91" s="672"/>
      <c r="AW91" s="672"/>
      <c r="AX91" s="672"/>
      <c r="AY91" s="672"/>
      <c r="AZ91" s="672"/>
      <c r="BA91" s="668"/>
      <c r="BB91" s="668"/>
      <c r="BC91" s="672"/>
      <c r="BD91" s="668"/>
      <c r="BE91" s="668"/>
      <c r="BF91" s="672"/>
      <c r="BG91" s="672"/>
      <c r="BH91" s="672"/>
      <c r="BI91" s="672"/>
      <c r="BJ91" s="672"/>
      <c r="BK91" s="672"/>
      <c r="BL91" s="672"/>
      <c r="BM91" s="672"/>
      <c r="BN91" s="672"/>
      <c r="BO91" s="672"/>
      <c r="BP91" s="672"/>
      <c r="BQ91" s="672"/>
      <c r="BR91" s="672"/>
      <c r="BS91" s="672"/>
      <c r="BT91" s="672"/>
      <c r="BU91" s="672"/>
      <c r="BV91" s="672"/>
      <c r="BW91" s="672"/>
      <c r="BX91" s="672"/>
      <c r="BY91" s="672"/>
      <c r="BZ91" s="672"/>
      <c r="CA91" s="669"/>
      <c r="CB91" s="669"/>
    </row>
    <row r="92" spans="1:80" s="670" customFormat="1" ht="11.25">
      <c r="A92" s="669"/>
      <c r="B92" s="669"/>
      <c r="C92" s="668"/>
      <c r="D92" s="668"/>
      <c r="E92" s="668"/>
      <c r="F92" s="668"/>
      <c r="G92" s="668"/>
      <c r="H92" s="668"/>
      <c r="I92" s="669"/>
      <c r="K92" s="669"/>
      <c r="M92" s="668"/>
      <c r="N92" s="668"/>
      <c r="O92" s="668"/>
      <c r="P92" s="668"/>
      <c r="Q92" s="668"/>
      <c r="R92" s="668"/>
      <c r="S92" s="673"/>
      <c r="T92" s="673"/>
      <c r="U92" s="673"/>
      <c r="V92" s="668"/>
      <c r="W92" s="668"/>
      <c r="X92" s="668"/>
      <c r="Y92" s="668"/>
      <c r="Z92" s="668"/>
      <c r="AA92" s="668"/>
      <c r="AB92" s="668"/>
      <c r="AC92" s="668"/>
      <c r="AD92" s="668"/>
      <c r="AE92" s="668"/>
      <c r="AJ92" s="673"/>
      <c r="AK92" s="673"/>
      <c r="AL92" s="673"/>
      <c r="AM92" s="673"/>
      <c r="AO92" s="672"/>
      <c r="AP92" s="672"/>
      <c r="AQ92" s="672"/>
      <c r="AR92" s="672"/>
      <c r="AS92" s="672"/>
      <c r="AT92" s="672"/>
      <c r="AU92" s="672"/>
      <c r="AV92" s="672"/>
      <c r="AW92" s="672"/>
      <c r="AX92" s="672"/>
      <c r="AY92" s="672"/>
      <c r="AZ92" s="672"/>
      <c r="BA92" s="668"/>
      <c r="BB92" s="668"/>
      <c r="BC92" s="672"/>
      <c r="BD92" s="668"/>
      <c r="BE92" s="668"/>
      <c r="BF92" s="672"/>
      <c r="BG92" s="672"/>
      <c r="BH92" s="672"/>
      <c r="BI92" s="672"/>
      <c r="BJ92" s="672"/>
      <c r="BK92" s="672"/>
      <c r="BL92" s="672"/>
      <c r="BM92" s="672"/>
      <c r="BN92" s="672"/>
      <c r="BO92" s="672"/>
      <c r="BP92" s="672"/>
      <c r="BQ92" s="672"/>
      <c r="BR92" s="672"/>
      <c r="BS92" s="672"/>
      <c r="BT92" s="672"/>
      <c r="BU92" s="672"/>
      <c r="BV92" s="672"/>
      <c r="BW92" s="672"/>
      <c r="BX92" s="672"/>
      <c r="BY92" s="672"/>
      <c r="BZ92" s="672"/>
      <c r="CA92" s="669"/>
      <c r="CB92" s="669"/>
    </row>
    <row r="93" spans="1:80" s="670" customFormat="1" ht="11.25">
      <c r="A93" s="669"/>
      <c r="B93" s="669"/>
      <c r="C93" s="668"/>
      <c r="D93" s="668"/>
      <c r="E93" s="668"/>
      <c r="F93" s="668"/>
      <c r="G93" s="668"/>
      <c r="H93" s="668"/>
      <c r="I93" s="669"/>
      <c r="K93" s="669"/>
      <c r="M93" s="668"/>
      <c r="N93" s="668"/>
      <c r="O93" s="668"/>
      <c r="P93" s="668"/>
      <c r="Q93" s="668"/>
      <c r="R93" s="668"/>
      <c r="S93" s="673"/>
      <c r="T93" s="673"/>
      <c r="U93" s="673"/>
      <c r="V93" s="668"/>
      <c r="W93" s="668"/>
      <c r="X93" s="668"/>
      <c r="Y93" s="668"/>
      <c r="Z93" s="668"/>
      <c r="AA93" s="668"/>
      <c r="AB93" s="668"/>
      <c r="AC93" s="668"/>
      <c r="AD93" s="668"/>
      <c r="AE93" s="668"/>
      <c r="AJ93" s="673"/>
      <c r="AK93" s="673"/>
      <c r="AL93" s="673"/>
      <c r="AM93" s="673"/>
      <c r="AO93" s="672"/>
      <c r="AP93" s="672"/>
      <c r="AQ93" s="672"/>
      <c r="AR93" s="672"/>
      <c r="AS93" s="672"/>
      <c r="AT93" s="672"/>
      <c r="AU93" s="672"/>
      <c r="AV93" s="672"/>
      <c r="AW93" s="672"/>
      <c r="AX93" s="672"/>
      <c r="AY93" s="672"/>
      <c r="AZ93" s="672"/>
      <c r="BA93" s="668"/>
      <c r="BB93" s="668"/>
      <c r="BC93" s="672"/>
      <c r="BD93" s="668"/>
      <c r="BE93" s="668"/>
      <c r="BF93" s="672"/>
      <c r="BG93" s="672"/>
      <c r="BH93" s="672"/>
      <c r="BI93" s="672"/>
      <c r="BJ93" s="672"/>
      <c r="BK93" s="672"/>
      <c r="BL93" s="672"/>
      <c r="BM93" s="672"/>
      <c r="BN93" s="672"/>
      <c r="BO93" s="672"/>
      <c r="BP93" s="672"/>
      <c r="BQ93" s="672"/>
      <c r="BR93" s="672"/>
      <c r="BS93" s="672"/>
      <c r="BT93" s="672"/>
      <c r="BU93" s="672"/>
      <c r="BV93" s="672"/>
      <c r="BW93" s="672"/>
      <c r="BX93" s="672"/>
      <c r="BY93" s="672"/>
      <c r="BZ93" s="672"/>
      <c r="CA93" s="669"/>
      <c r="CB93" s="669"/>
    </row>
    <row r="94" spans="1:80" s="670" customFormat="1" ht="11.25">
      <c r="A94" s="669"/>
      <c r="B94" s="669"/>
      <c r="C94" s="668"/>
      <c r="D94" s="668"/>
      <c r="E94" s="668"/>
      <c r="F94" s="668"/>
      <c r="G94" s="668"/>
      <c r="H94" s="668"/>
      <c r="I94" s="669"/>
      <c r="K94" s="669"/>
      <c r="M94" s="668"/>
      <c r="N94" s="668"/>
      <c r="O94" s="668"/>
      <c r="P94" s="668"/>
      <c r="Q94" s="668"/>
      <c r="R94" s="668"/>
      <c r="S94" s="673"/>
      <c r="T94" s="673"/>
      <c r="U94" s="673"/>
      <c r="V94" s="668"/>
      <c r="W94" s="668"/>
      <c r="X94" s="668"/>
      <c r="Y94" s="668"/>
      <c r="Z94" s="668"/>
      <c r="AA94" s="668"/>
      <c r="AB94" s="668"/>
      <c r="AC94" s="668"/>
      <c r="AD94" s="668"/>
      <c r="AE94" s="668"/>
      <c r="AJ94" s="673"/>
      <c r="AK94" s="673"/>
      <c r="AL94" s="673"/>
      <c r="AM94" s="673"/>
      <c r="AO94" s="672"/>
      <c r="AP94" s="672"/>
      <c r="AQ94" s="672"/>
      <c r="AR94" s="672"/>
      <c r="AS94" s="672"/>
      <c r="AT94" s="672"/>
      <c r="AU94" s="672"/>
      <c r="AV94" s="672"/>
      <c r="AW94" s="672"/>
      <c r="AX94" s="672"/>
      <c r="AY94" s="672"/>
      <c r="AZ94" s="672"/>
      <c r="BA94" s="668"/>
      <c r="BB94" s="668"/>
      <c r="BC94" s="672"/>
      <c r="BD94" s="668"/>
      <c r="BE94" s="668"/>
      <c r="BF94" s="672"/>
      <c r="BG94" s="672"/>
      <c r="BH94" s="672"/>
      <c r="BI94" s="672"/>
      <c r="BJ94" s="672"/>
      <c r="BK94" s="672"/>
      <c r="BL94" s="672"/>
      <c r="BM94" s="672"/>
      <c r="BN94" s="672"/>
      <c r="BO94" s="672"/>
      <c r="BP94" s="672"/>
      <c r="BQ94" s="672"/>
      <c r="BR94" s="672"/>
      <c r="BS94" s="672"/>
      <c r="BT94" s="672"/>
      <c r="BU94" s="672"/>
      <c r="BV94" s="672"/>
      <c r="BW94" s="672"/>
      <c r="BX94" s="672"/>
      <c r="BY94" s="672"/>
      <c r="BZ94" s="672"/>
      <c r="CA94" s="669"/>
      <c r="CB94" s="669"/>
    </row>
    <row r="95" spans="1:80" s="670" customFormat="1" ht="11.25">
      <c r="A95" s="669"/>
      <c r="B95" s="669"/>
      <c r="C95" s="668"/>
      <c r="D95" s="668"/>
      <c r="E95" s="668"/>
      <c r="F95" s="668"/>
      <c r="G95" s="668"/>
      <c r="H95" s="668"/>
      <c r="I95" s="669"/>
      <c r="K95" s="669"/>
      <c r="M95" s="668"/>
      <c r="N95" s="668"/>
      <c r="O95" s="668"/>
      <c r="P95" s="668"/>
      <c r="Q95" s="668"/>
      <c r="R95" s="668"/>
      <c r="S95" s="673"/>
      <c r="T95" s="673"/>
      <c r="U95" s="673"/>
      <c r="V95" s="668"/>
      <c r="W95" s="668"/>
      <c r="X95" s="668"/>
      <c r="Y95" s="668"/>
      <c r="Z95" s="668"/>
      <c r="AA95" s="668"/>
      <c r="AB95" s="668"/>
      <c r="AC95" s="668"/>
      <c r="AD95" s="668"/>
      <c r="AE95" s="668"/>
      <c r="AJ95" s="673"/>
      <c r="AK95" s="673"/>
      <c r="AL95" s="673"/>
      <c r="AM95" s="673"/>
      <c r="AO95" s="672"/>
      <c r="AP95" s="672"/>
      <c r="AQ95" s="672"/>
      <c r="AR95" s="672"/>
      <c r="AS95" s="672"/>
      <c r="AT95" s="672"/>
      <c r="AU95" s="672"/>
      <c r="AV95" s="672"/>
      <c r="AW95" s="672"/>
      <c r="AX95" s="672"/>
      <c r="AY95" s="672"/>
      <c r="AZ95" s="672"/>
      <c r="BA95" s="668"/>
      <c r="BB95" s="668"/>
      <c r="BC95" s="672"/>
      <c r="BD95" s="668"/>
      <c r="BE95" s="668"/>
      <c r="BF95" s="672"/>
      <c r="BG95" s="672"/>
      <c r="BH95" s="672"/>
      <c r="BI95" s="672"/>
      <c r="BJ95" s="672"/>
      <c r="BK95" s="672"/>
      <c r="BL95" s="672"/>
      <c r="BM95" s="672"/>
      <c r="BN95" s="672"/>
      <c r="BO95" s="672"/>
      <c r="BP95" s="672"/>
      <c r="BQ95" s="672"/>
      <c r="BR95" s="672"/>
      <c r="BS95" s="672"/>
      <c r="BT95" s="672"/>
      <c r="BU95" s="672"/>
      <c r="BV95" s="672"/>
      <c r="BW95" s="672"/>
      <c r="BX95" s="672"/>
      <c r="BY95" s="672"/>
      <c r="BZ95" s="672"/>
      <c r="CA95" s="669"/>
      <c r="CB95" s="669"/>
    </row>
    <row r="96" spans="1:80" s="670" customFormat="1" ht="11.25">
      <c r="A96" s="669"/>
      <c r="B96" s="669"/>
      <c r="C96" s="668"/>
      <c r="D96" s="668"/>
      <c r="E96" s="668"/>
      <c r="F96" s="668"/>
      <c r="G96" s="668"/>
      <c r="H96" s="668"/>
      <c r="I96" s="669"/>
      <c r="K96" s="669"/>
      <c r="M96" s="668"/>
      <c r="N96" s="668"/>
      <c r="O96" s="668"/>
      <c r="P96" s="668"/>
      <c r="Q96" s="668"/>
      <c r="R96" s="668"/>
      <c r="S96" s="673"/>
      <c r="T96" s="673"/>
      <c r="U96" s="673"/>
      <c r="V96" s="668"/>
      <c r="W96" s="668"/>
      <c r="X96" s="668"/>
      <c r="Y96" s="668"/>
      <c r="Z96" s="668"/>
      <c r="AA96" s="668"/>
      <c r="AB96" s="668"/>
      <c r="AC96" s="668"/>
      <c r="AD96" s="668"/>
      <c r="AE96" s="668"/>
      <c r="AJ96" s="673"/>
      <c r="AK96" s="673"/>
      <c r="AL96" s="673"/>
      <c r="AM96" s="673"/>
      <c r="AO96" s="672"/>
      <c r="AP96" s="672"/>
      <c r="AQ96" s="672"/>
      <c r="AR96" s="672"/>
      <c r="AS96" s="672"/>
      <c r="AT96" s="672"/>
      <c r="AU96" s="672"/>
      <c r="AV96" s="672"/>
      <c r="AW96" s="672"/>
      <c r="AX96" s="672"/>
      <c r="AY96" s="672"/>
      <c r="AZ96" s="672"/>
      <c r="BA96" s="668"/>
      <c r="BB96" s="668"/>
      <c r="BC96" s="672"/>
      <c r="BD96" s="668"/>
      <c r="BE96" s="668"/>
      <c r="BF96" s="672"/>
      <c r="BG96" s="672"/>
      <c r="BH96" s="672"/>
      <c r="BI96" s="672"/>
      <c r="BJ96" s="672"/>
      <c r="BK96" s="672"/>
      <c r="BL96" s="672"/>
      <c r="BM96" s="672"/>
      <c r="BN96" s="672"/>
      <c r="BO96" s="672"/>
      <c r="BP96" s="672"/>
      <c r="BQ96" s="672"/>
      <c r="BR96" s="672"/>
      <c r="BS96" s="672"/>
      <c r="BT96" s="672"/>
      <c r="BU96" s="672"/>
      <c r="BV96" s="672"/>
      <c r="BW96" s="672"/>
      <c r="BX96" s="672"/>
      <c r="BY96" s="672"/>
      <c r="BZ96" s="672"/>
      <c r="CA96" s="669"/>
      <c r="CB96" s="669"/>
    </row>
    <row r="97" spans="1:80" s="670" customFormat="1" ht="11.25">
      <c r="A97" s="669"/>
      <c r="B97" s="669"/>
      <c r="C97" s="668"/>
      <c r="D97" s="668"/>
      <c r="E97" s="668"/>
      <c r="F97" s="668"/>
      <c r="G97" s="668"/>
      <c r="H97" s="668"/>
      <c r="I97" s="669"/>
      <c r="K97" s="669"/>
      <c r="M97" s="668"/>
      <c r="N97" s="668"/>
      <c r="O97" s="668"/>
      <c r="P97" s="668"/>
      <c r="Q97" s="668"/>
      <c r="R97" s="668"/>
      <c r="S97" s="673"/>
      <c r="T97" s="673"/>
      <c r="U97" s="673"/>
      <c r="V97" s="668"/>
      <c r="W97" s="668"/>
      <c r="X97" s="668"/>
      <c r="Y97" s="668"/>
      <c r="Z97" s="668"/>
      <c r="AA97" s="668"/>
      <c r="AB97" s="668"/>
      <c r="AC97" s="668"/>
      <c r="AD97" s="668"/>
      <c r="AE97" s="668"/>
      <c r="AJ97" s="673"/>
      <c r="AK97" s="673"/>
      <c r="AL97" s="673"/>
      <c r="AM97" s="673"/>
      <c r="AO97" s="672"/>
      <c r="AP97" s="672"/>
      <c r="AQ97" s="672"/>
      <c r="AR97" s="672"/>
      <c r="AS97" s="672"/>
      <c r="AT97" s="672"/>
      <c r="AU97" s="672"/>
      <c r="AV97" s="672"/>
      <c r="AW97" s="672"/>
      <c r="AX97" s="672"/>
      <c r="AY97" s="672"/>
      <c r="AZ97" s="672"/>
      <c r="BA97" s="668"/>
      <c r="BB97" s="668"/>
      <c r="BC97" s="672"/>
      <c r="BD97" s="668"/>
      <c r="BE97" s="668"/>
      <c r="BF97" s="672"/>
      <c r="BG97" s="672"/>
      <c r="BH97" s="672"/>
      <c r="BI97" s="672"/>
      <c r="BJ97" s="672"/>
      <c r="BK97" s="672"/>
      <c r="BL97" s="672"/>
      <c r="BM97" s="672"/>
      <c r="BN97" s="672"/>
      <c r="BO97" s="672"/>
      <c r="BP97" s="672"/>
      <c r="BQ97" s="672"/>
      <c r="BR97" s="672"/>
      <c r="BS97" s="672"/>
      <c r="BT97" s="672"/>
      <c r="BU97" s="672"/>
      <c r="BV97" s="672"/>
      <c r="BW97" s="672"/>
      <c r="BX97" s="672"/>
      <c r="BY97" s="672"/>
      <c r="BZ97" s="672"/>
      <c r="CA97" s="669"/>
      <c r="CB97" s="669"/>
    </row>
    <row r="98" spans="1:80" s="670" customFormat="1" ht="11.25">
      <c r="A98" s="669"/>
      <c r="B98" s="669"/>
      <c r="C98" s="668"/>
      <c r="D98" s="668"/>
      <c r="E98" s="668"/>
      <c r="F98" s="668"/>
      <c r="G98" s="668"/>
      <c r="H98" s="668"/>
      <c r="I98" s="669"/>
      <c r="K98" s="669"/>
      <c r="M98" s="668"/>
      <c r="N98" s="668"/>
      <c r="O98" s="668"/>
      <c r="P98" s="668"/>
      <c r="Q98" s="668"/>
      <c r="R98" s="668"/>
      <c r="S98" s="673"/>
      <c r="T98" s="673"/>
      <c r="U98" s="673"/>
      <c r="V98" s="668"/>
      <c r="W98" s="668"/>
      <c r="X98" s="668"/>
      <c r="Y98" s="668"/>
      <c r="Z98" s="668"/>
      <c r="AA98" s="668"/>
      <c r="AB98" s="668"/>
      <c r="AC98" s="668"/>
      <c r="AD98" s="668"/>
      <c r="AE98" s="668"/>
      <c r="AJ98" s="673"/>
      <c r="AK98" s="673"/>
      <c r="AL98" s="673"/>
      <c r="AM98" s="673"/>
      <c r="AO98" s="672"/>
      <c r="AP98" s="672"/>
      <c r="AQ98" s="672"/>
      <c r="AR98" s="672"/>
      <c r="AS98" s="672"/>
      <c r="AT98" s="672"/>
      <c r="AU98" s="672"/>
      <c r="AV98" s="672"/>
      <c r="AW98" s="672"/>
      <c r="AX98" s="672"/>
      <c r="AY98" s="672"/>
      <c r="AZ98" s="672"/>
      <c r="BA98" s="668"/>
      <c r="BB98" s="668"/>
      <c r="BC98" s="672"/>
      <c r="BD98" s="668"/>
      <c r="BE98" s="668"/>
      <c r="BF98" s="672"/>
      <c r="BG98" s="672"/>
      <c r="BH98" s="672"/>
      <c r="BI98" s="672"/>
      <c r="BJ98" s="672"/>
      <c r="BK98" s="672"/>
      <c r="BL98" s="672"/>
      <c r="BM98" s="672"/>
      <c r="BN98" s="672"/>
      <c r="BO98" s="672"/>
      <c r="BP98" s="672"/>
      <c r="BQ98" s="672"/>
      <c r="BR98" s="672"/>
      <c r="BS98" s="672"/>
      <c r="BT98" s="672"/>
      <c r="BU98" s="672"/>
      <c r="BV98" s="672"/>
      <c r="BW98" s="672"/>
      <c r="BX98" s="672"/>
      <c r="BY98" s="672"/>
      <c r="BZ98" s="672"/>
      <c r="CA98" s="669"/>
      <c r="CB98" s="669"/>
    </row>
    <row r="99" spans="1:80" s="670" customFormat="1" ht="11.25">
      <c r="A99" s="669"/>
      <c r="B99" s="669"/>
      <c r="C99" s="668"/>
      <c r="D99" s="668"/>
      <c r="E99" s="668"/>
      <c r="F99" s="668"/>
      <c r="G99" s="668"/>
      <c r="H99" s="668"/>
      <c r="I99" s="669"/>
      <c r="K99" s="669"/>
      <c r="M99" s="668"/>
      <c r="N99" s="668"/>
      <c r="O99" s="668"/>
      <c r="P99" s="668"/>
      <c r="Q99" s="668"/>
      <c r="R99" s="668"/>
      <c r="S99" s="673"/>
      <c r="T99" s="673"/>
      <c r="U99" s="673"/>
      <c r="V99" s="668"/>
      <c r="W99" s="668"/>
      <c r="X99" s="668"/>
      <c r="Y99" s="668"/>
      <c r="Z99" s="668"/>
      <c r="AA99" s="668"/>
      <c r="AB99" s="668"/>
      <c r="AC99" s="668"/>
      <c r="AD99" s="668"/>
      <c r="AE99" s="668"/>
      <c r="AJ99" s="673"/>
      <c r="AK99" s="673"/>
      <c r="AL99" s="673"/>
      <c r="AM99" s="673"/>
      <c r="AO99" s="672"/>
      <c r="AP99" s="672"/>
      <c r="AQ99" s="672"/>
      <c r="AR99" s="672"/>
      <c r="AS99" s="672"/>
      <c r="AT99" s="672"/>
      <c r="AU99" s="672"/>
      <c r="AV99" s="672"/>
      <c r="AW99" s="672"/>
      <c r="AX99" s="672"/>
      <c r="AY99" s="672"/>
      <c r="AZ99" s="672"/>
      <c r="BA99" s="668"/>
      <c r="BB99" s="668"/>
      <c r="BC99" s="672"/>
      <c r="BD99" s="668"/>
      <c r="BE99" s="668"/>
      <c r="BF99" s="672"/>
      <c r="BG99" s="672"/>
      <c r="BH99" s="672"/>
      <c r="BI99" s="672"/>
      <c r="BJ99" s="672"/>
      <c r="BK99" s="672"/>
      <c r="BL99" s="672"/>
      <c r="BM99" s="672"/>
      <c r="BN99" s="672"/>
      <c r="BO99" s="672"/>
      <c r="BP99" s="672"/>
      <c r="BQ99" s="672"/>
      <c r="BR99" s="672"/>
      <c r="BS99" s="672"/>
      <c r="BT99" s="672"/>
      <c r="BU99" s="672"/>
      <c r="BV99" s="672"/>
      <c r="BW99" s="672"/>
      <c r="BX99" s="672"/>
      <c r="BY99" s="672"/>
      <c r="BZ99" s="672"/>
      <c r="CA99" s="669"/>
      <c r="CB99" s="669"/>
    </row>
    <row r="100" spans="1:80" s="670" customFormat="1" ht="11.25">
      <c r="A100" s="669"/>
      <c r="B100" s="669"/>
      <c r="C100" s="668"/>
      <c r="D100" s="668"/>
      <c r="E100" s="668"/>
      <c r="F100" s="668"/>
      <c r="G100" s="668"/>
      <c r="H100" s="668"/>
      <c r="I100" s="669"/>
      <c r="K100" s="669"/>
      <c r="M100" s="668"/>
      <c r="N100" s="668"/>
      <c r="O100" s="668"/>
      <c r="P100" s="668"/>
      <c r="Q100" s="668"/>
      <c r="R100" s="668"/>
      <c r="S100" s="673"/>
      <c r="T100" s="673"/>
      <c r="U100" s="673"/>
      <c r="V100" s="668"/>
      <c r="W100" s="668"/>
      <c r="X100" s="668"/>
      <c r="Y100" s="668"/>
      <c r="Z100" s="668"/>
      <c r="AA100" s="668"/>
      <c r="AB100" s="668"/>
      <c r="AC100" s="668"/>
      <c r="AD100" s="668"/>
      <c r="AE100" s="668"/>
      <c r="AJ100" s="673"/>
      <c r="AK100" s="673"/>
      <c r="AL100" s="673"/>
      <c r="AM100" s="673"/>
      <c r="AO100" s="672"/>
      <c r="AP100" s="672"/>
      <c r="AQ100" s="672"/>
      <c r="AR100" s="672"/>
      <c r="AS100" s="672"/>
      <c r="AT100" s="672"/>
      <c r="AU100" s="672"/>
      <c r="AV100" s="672"/>
      <c r="AW100" s="672"/>
      <c r="AX100" s="672"/>
      <c r="AY100" s="672"/>
      <c r="AZ100" s="672"/>
      <c r="BA100" s="668"/>
      <c r="BB100" s="668"/>
      <c r="BC100" s="672"/>
      <c r="BD100" s="668"/>
      <c r="BE100" s="668"/>
      <c r="BF100" s="672"/>
      <c r="BG100" s="672"/>
      <c r="BH100" s="672"/>
      <c r="BI100" s="672"/>
      <c r="BJ100" s="672"/>
      <c r="BK100" s="672"/>
      <c r="BL100" s="672"/>
      <c r="BM100" s="672"/>
      <c r="BN100" s="672"/>
      <c r="BO100" s="672"/>
      <c r="BP100" s="672"/>
      <c r="BQ100" s="672"/>
      <c r="BR100" s="672"/>
      <c r="BS100" s="672"/>
      <c r="BT100" s="672"/>
      <c r="BU100" s="672"/>
      <c r="BV100" s="672"/>
      <c r="BW100" s="672"/>
      <c r="BX100" s="672"/>
      <c r="BY100" s="672"/>
      <c r="BZ100" s="672"/>
      <c r="CA100" s="669"/>
      <c r="CB100" s="669"/>
    </row>
    <row r="101" spans="1:80" s="670" customFormat="1" ht="11.25">
      <c r="A101" s="669"/>
      <c r="B101" s="669"/>
      <c r="C101" s="668"/>
      <c r="D101" s="668"/>
      <c r="E101" s="668"/>
      <c r="F101" s="668"/>
      <c r="G101" s="668"/>
      <c r="H101" s="668"/>
      <c r="I101" s="669"/>
      <c r="K101" s="669"/>
      <c r="M101" s="668"/>
      <c r="N101" s="668"/>
      <c r="O101" s="668"/>
      <c r="P101" s="668"/>
      <c r="Q101" s="668"/>
      <c r="R101" s="668"/>
      <c r="S101" s="673"/>
      <c r="T101" s="673"/>
      <c r="U101" s="673"/>
      <c r="V101" s="668"/>
      <c r="W101" s="668"/>
      <c r="X101" s="668"/>
      <c r="Y101" s="668"/>
      <c r="Z101" s="668"/>
      <c r="AA101" s="668"/>
      <c r="AB101" s="668"/>
      <c r="AC101" s="668"/>
      <c r="AD101" s="668"/>
      <c r="AE101" s="668"/>
      <c r="AJ101" s="673"/>
      <c r="AK101" s="673"/>
      <c r="AL101" s="673"/>
      <c r="AM101" s="673"/>
      <c r="AO101" s="672"/>
      <c r="AP101" s="672"/>
      <c r="AQ101" s="672"/>
      <c r="AR101" s="672"/>
      <c r="AS101" s="672"/>
      <c r="AT101" s="672"/>
      <c r="AU101" s="672"/>
      <c r="AV101" s="672"/>
      <c r="AW101" s="672"/>
      <c r="AX101" s="672"/>
      <c r="AY101" s="672"/>
      <c r="AZ101" s="672"/>
      <c r="BA101" s="668"/>
      <c r="BB101" s="668"/>
      <c r="BC101" s="672"/>
      <c r="BD101" s="668"/>
      <c r="BE101" s="668"/>
      <c r="BF101" s="672"/>
      <c r="BG101" s="672"/>
      <c r="BH101" s="672"/>
      <c r="BI101" s="672"/>
      <c r="BJ101" s="672"/>
      <c r="BK101" s="672"/>
      <c r="BL101" s="672"/>
      <c r="BM101" s="672"/>
      <c r="BN101" s="672"/>
      <c r="BO101" s="672"/>
      <c r="BP101" s="672"/>
      <c r="BQ101" s="672"/>
      <c r="BR101" s="672"/>
      <c r="BS101" s="672"/>
      <c r="BT101" s="672"/>
      <c r="BU101" s="672"/>
      <c r="BV101" s="672"/>
      <c r="BW101" s="672"/>
      <c r="BX101" s="672"/>
      <c r="BY101" s="672"/>
      <c r="BZ101" s="672"/>
      <c r="CA101" s="669"/>
      <c r="CB101" s="669"/>
    </row>
    <row r="102" spans="1:80" s="670" customFormat="1" ht="11.25">
      <c r="A102" s="669"/>
      <c r="B102" s="669"/>
      <c r="C102" s="668"/>
      <c r="D102" s="668"/>
      <c r="E102" s="668"/>
      <c r="F102" s="668"/>
      <c r="G102" s="668"/>
      <c r="H102" s="668"/>
      <c r="I102" s="669"/>
      <c r="K102" s="669"/>
      <c r="M102" s="668"/>
      <c r="N102" s="668"/>
      <c r="O102" s="668"/>
      <c r="P102" s="668"/>
      <c r="Q102" s="668"/>
      <c r="R102" s="668"/>
      <c r="S102" s="673"/>
      <c r="T102" s="673"/>
      <c r="U102" s="673"/>
      <c r="V102" s="668"/>
      <c r="W102" s="668"/>
      <c r="X102" s="668"/>
      <c r="Y102" s="668"/>
      <c r="Z102" s="668"/>
      <c r="AA102" s="668"/>
      <c r="AB102" s="668"/>
      <c r="AC102" s="668"/>
      <c r="AD102" s="668"/>
      <c r="AE102" s="668"/>
      <c r="AJ102" s="673"/>
      <c r="AK102" s="673"/>
      <c r="AL102" s="673"/>
      <c r="AM102" s="673"/>
      <c r="AO102" s="672"/>
      <c r="AP102" s="672"/>
      <c r="AQ102" s="672"/>
      <c r="AR102" s="672"/>
      <c r="AS102" s="672"/>
      <c r="AT102" s="672"/>
      <c r="AU102" s="672"/>
      <c r="AV102" s="672"/>
      <c r="AW102" s="672"/>
      <c r="AX102" s="672"/>
      <c r="AY102" s="672"/>
      <c r="AZ102" s="672"/>
      <c r="BA102" s="668"/>
      <c r="BB102" s="668"/>
      <c r="BC102" s="672"/>
      <c r="BD102" s="668"/>
      <c r="BE102" s="668"/>
      <c r="BF102" s="672"/>
      <c r="BG102" s="672"/>
      <c r="BH102" s="672"/>
      <c r="BI102" s="672"/>
      <c r="BJ102" s="672"/>
      <c r="BK102" s="672"/>
      <c r="BL102" s="672"/>
      <c r="BM102" s="672"/>
      <c r="BN102" s="672"/>
      <c r="BO102" s="672"/>
      <c r="BP102" s="672"/>
      <c r="BQ102" s="672"/>
      <c r="BR102" s="672"/>
      <c r="BS102" s="672"/>
      <c r="BT102" s="672"/>
      <c r="BU102" s="672"/>
      <c r="BV102" s="672"/>
      <c r="BW102" s="672"/>
      <c r="BX102" s="672"/>
      <c r="BY102" s="672"/>
      <c r="BZ102" s="672"/>
      <c r="CA102" s="669"/>
      <c r="CB102" s="669"/>
    </row>
    <row r="103" spans="1:80" s="670" customFormat="1" ht="11.25">
      <c r="A103" s="669"/>
      <c r="B103" s="669"/>
      <c r="C103" s="668"/>
      <c r="D103" s="668"/>
      <c r="E103" s="668"/>
      <c r="F103" s="668"/>
      <c r="G103" s="668"/>
      <c r="H103" s="668"/>
      <c r="I103" s="669"/>
      <c r="K103" s="669"/>
      <c r="M103" s="668"/>
      <c r="N103" s="668"/>
      <c r="O103" s="668"/>
      <c r="P103" s="668"/>
      <c r="Q103" s="668"/>
      <c r="R103" s="668"/>
      <c r="S103" s="673"/>
      <c r="T103" s="673"/>
      <c r="U103" s="673"/>
      <c r="V103" s="668"/>
      <c r="W103" s="668"/>
      <c r="X103" s="668"/>
      <c r="Y103" s="668"/>
      <c r="Z103" s="668"/>
      <c r="AA103" s="668"/>
      <c r="AB103" s="668"/>
      <c r="AC103" s="668"/>
      <c r="AD103" s="668"/>
      <c r="AE103" s="668"/>
      <c r="AJ103" s="673"/>
      <c r="AK103" s="673"/>
      <c r="AL103" s="673"/>
      <c r="AM103" s="673"/>
      <c r="AO103" s="672"/>
      <c r="AP103" s="672"/>
      <c r="AQ103" s="672"/>
      <c r="AR103" s="672"/>
      <c r="AS103" s="672"/>
      <c r="AT103" s="672"/>
      <c r="AU103" s="672"/>
      <c r="AV103" s="672"/>
      <c r="AW103" s="672"/>
      <c r="AX103" s="672"/>
      <c r="AY103" s="672"/>
      <c r="AZ103" s="672"/>
      <c r="BA103" s="668"/>
      <c r="BB103" s="668"/>
      <c r="BC103" s="672"/>
      <c r="BD103" s="668"/>
      <c r="BE103" s="668"/>
      <c r="BF103" s="672"/>
      <c r="BG103" s="672"/>
      <c r="BH103" s="672"/>
      <c r="BI103" s="672"/>
      <c r="BJ103" s="672"/>
      <c r="BK103" s="672"/>
      <c r="BL103" s="672"/>
      <c r="BM103" s="672"/>
      <c r="BN103" s="672"/>
      <c r="BO103" s="672"/>
      <c r="BP103" s="672"/>
      <c r="BQ103" s="672"/>
      <c r="BR103" s="672"/>
      <c r="BS103" s="672"/>
      <c r="BT103" s="672"/>
      <c r="BU103" s="672"/>
      <c r="BV103" s="672"/>
      <c r="BW103" s="672"/>
      <c r="BX103" s="672"/>
      <c r="BY103" s="672"/>
      <c r="BZ103" s="672"/>
      <c r="CA103" s="669"/>
      <c r="CB103" s="669"/>
    </row>
    <row r="104" spans="1:80" s="670" customFormat="1" ht="11.25">
      <c r="A104" s="669"/>
      <c r="B104" s="669"/>
      <c r="C104" s="668"/>
      <c r="D104" s="668"/>
      <c r="E104" s="668"/>
      <c r="F104" s="668"/>
      <c r="G104" s="668"/>
      <c r="H104" s="668"/>
      <c r="I104" s="669"/>
      <c r="K104" s="669"/>
      <c r="M104" s="668"/>
      <c r="N104" s="668"/>
      <c r="O104" s="668"/>
      <c r="P104" s="668"/>
      <c r="Q104" s="668"/>
      <c r="R104" s="668"/>
      <c r="S104" s="673"/>
      <c r="T104" s="673"/>
      <c r="U104" s="673"/>
      <c r="V104" s="668"/>
      <c r="W104" s="668"/>
      <c r="X104" s="668"/>
      <c r="Y104" s="668"/>
      <c r="Z104" s="668"/>
      <c r="AA104" s="668"/>
      <c r="AB104" s="668"/>
      <c r="AC104" s="668"/>
      <c r="AD104" s="668"/>
      <c r="AE104" s="668"/>
      <c r="AJ104" s="673"/>
      <c r="AK104" s="673"/>
      <c r="AL104" s="673"/>
      <c r="AM104" s="673"/>
      <c r="AO104" s="672"/>
      <c r="AP104" s="672"/>
      <c r="AQ104" s="672"/>
      <c r="AR104" s="672"/>
      <c r="AS104" s="672"/>
      <c r="AT104" s="672"/>
      <c r="AU104" s="672"/>
      <c r="AV104" s="672"/>
      <c r="AW104" s="672"/>
      <c r="AX104" s="672"/>
      <c r="AY104" s="672"/>
      <c r="AZ104" s="672"/>
      <c r="BA104" s="668"/>
      <c r="BB104" s="668"/>
      <c r="BC104" s="672"/>
      <c r="BD104" s="668"/>
      <c r="BE104" s="668"/>
      <c r="BF104" s="672"/>
      <c r="BG104" s="672"/>
      <c r="BH104" s="672"/>
      <c r="BI104" s="672"/>
      <c r="BJ104" s="672"/>
      <c r="BK104" s="672"/>
      <c r="BL104" s="672"/>
      <c r="BM104" s="672"/>
      <c r="BN104" s="672"/>
      <c r="BO104" s="672"/>
      <c r="BP104" s="672"/>
      <c r="BQ104" s="672"/>
      <c r="BR104" s="672"/>
      <c r="BS104" s="672"/>
      <c r="BT104" s="672"/>
      <c r="BU104" s="672"/>
      <c r="BV104" s="672"/>
      <c r="BW104" s="672"/>
      <c r="BX104" s="672"/>
      <c r="BY104" s="672"/>
      <c r="BZ104" s="672"/>
      <c r="CA104" s="669"/>
      <c r="CB104" s="669"/>
    </row>
  </sheetData>
  <sheetProtection selectLockedCells="1"/>
  <mergeCells count="192">
    <mergeCell ref="C6:J6"/>
    <mergeCell ref="K6:R6"/>
    <mergeCell ref="A40:B40"/>
    <mergeCell ref="T40:U40"/>
    <mergeCell ref="BI44:BN44"/>
    <mergeCell ref="A37:B37"/>
    <mergeCell ref="T37:U37"/>
    <mergeCell ref="A38:B38"/>
    <mergeCell ref="T38:U38"/>
    <mergeCell ref="A39:B39"/>
    <mergeCell ref="T39:U39"/>
    <mergeCell ref="A34:B34"/>
    <mergeCell ref="T34:U34"/>
    <mergeCell ref="A35:B35"/>
    <mergeCell ref="T35:U35"/>
    <mergeCell ref="A36:B36"/>
    <mergeCell ref="T36:U36"/>
    <mergeCell ref="A31:B31"/>
    <mergeCell ref="T31:U31"/>
    <mergeCell ref="A32:B32"/>
    <mergeCell ref="T32:U32"/>
    <mergeCell ref="A33:B33"/>
    <mergeCell ref="T33:U33"/>
    <mergeCell ref="A28:B28"/>
    <mergeCell ref="T28:U28"/>
    <mergeCell ref="A29:B29"/>
    <mergeCell ref="T29:U29"/>
    <mergeCell ref="A30:B30"/>
    <mergeCell ref="T30:U30"/>
    <mergeCell ref="A25:B25"/>
    <mergeCell ref="T25:U25"/>
    <mergeCell ref="A26:B26"/>
    <mergeCell ref="T26:U26"/>
    <mergeCell ref="A27:B27"/>
    <mergeCell ref="T27:U27"/>
    <mergeCell ref="A22:B22"/>
    <mergeCell ref="T22:U22"/>
    <mergeCell ref="A23:B23"/>
    <mergeCell ref="T23:U23"/>
    <mergeCell ref="A24:B24"/>
    <mergeCell ref="T24:U24"/>
    <mergeCell ref="A19:B19"/>
    <mergeCell ref="T19:U19"/>
    <mergeCell ref="A20:B20"/>
    <mergeCell ref="T20:U20"/>
    <mergeCell ref="A21:B21"/>
    <mergeCell ref="T21:U21"/>
    <mergeCell ref="A16:B16"/>
    <mergeCell ref="T16:U16"/>
    <mergeCell ref="A17:B17"/>
    <mergeCell ref="T17:U17"/>
    <mergeCell ref="A18:B18"/>
    <mergeCell ref="T18:U18"/>
    <mergeCell ref="A12:B12"/>
    <mergeCell ref="T12:U12"/>
    <mergeCell ref="T13:U13"/>
    <mergeCell ref="A13:B13"/>
    <mergeCell ref="T14:U14"/>
    <mergeCell ref="A14:B14"/>
    <mergeCell ref="T15:U15"/>
    <mergeCell ref="A15:B15"/>
    <mergeCell ref="BX10:BX11"/>
    <mergeCell ref="BY10:BY11"/>
    <mergeCell ref="BZ10:BZ11"/>
    <mergeCell ref="CA10:CA11"/>
    <mergeCell ref="BR10:BR11"/>
    <mergeCell ref="BS10:BS11"/>
    <mergeCell ref="BT10:BT11"/>
    <mergeCell ref="BU10:BU11"/>
    <mergeCell ref="BV10:BV11"/>
    <mergeCell ref="BW10:BW11"/>
    <mergeCell ref="BL10:BL11"/>
    <mergeCell ref="BM10:BM11"/>
    <mergeCell ref="BN10:BN11"/>
    <mergeCell ref="BO10:BO11"/>
    <mergeCell ref="BP10:BP11"/>
    <mergeCell ref="BQ10:BQ11"/>
    <mergeCell ref="BD10:BD11"/>
    <mergeCell ref="BE10:BE11"/>
    <mergeCell ref="BF10:BF11"/>
    <mergeCell ref="BG10:BG11"/>
    <mergeCell ref="BJ10:BJ11"/>
    <mergeCell ref="BK10:BK11"/>
    <mergeCell ref="AY10:AY11"/>
    <mergeCell ref="AZ10:AZ11"/>
    <mergeCell ref="BA10:BA11"/>
    <mergeCell ref="BB10:BB11"/>
    <mergeCell ref="BC10:BC11"/>
    <mergeCell ref="AR10:AR11"/>
    <mergeCell ref="AS10:AS11"/>
    <mergeCell ref="AT10:AT11"/>
    <mergeCell ref="AU10:AU11"/>
    <mergeCell ref="AV10:AV11"/>
    <mergeCell ref="AW10:AW11"/>
    <mergeCell ref="D10:D11"/>
    <mergeCell ref="E10:E11"/>
    <mergeCell ref="F10:F11"/>
    <mergeCell ref="G10:G11"/>
    <mergeCell ref="H10:H11"/>
    <mergeCell ref="X10:X11"/>
    <mergeCell ref="Y10:Y11"/>
    <mergeCell ref="Z10:Z11"/>
    <mergeCell ref="AA10:AA11"/>
    <mergeCell ref="O10:O11"/>
    <mergeCell ref="P10:P11"/>
    <mergeCell ref="Q10:Q11"/>
    <mergeCell ref="R10:R11"/>
    <mergeCell ref="V10:V11"/>
    <mergeCell ref="W10:W11"/>
    <mergeCell ref="F9:H9"/>
    <mergeCell ref="X9:Z9"/>
    <mergeCell ref="AA9:AC9"/>
    <mergeCell ref="AZ9:BB9"/>
    <mergeCell ref="AP7:AQ9"/>
    <mergeCell ref="AR7:AS9"/>
    <mergeCell ref="AT7:AU9"/>
    <mergeCell ref="AV7:AW9"/>
    <mergeCell ref="AX7:AY9"/>
    <mergeCell ref="AZ7:BE8"/>
    <mergeCell ref="BC9:BE9"/>
    <mergeCell ref="AD6:AK6"/>
    <mergeCell ref="AL6:AL11"/>
    <mergeCell ref="AM6:AM11"/>
    <mergeCell ref="BP7:BQ9"/>
    <mergeCell ref="BR7:BS9"/>
    <mergeCell ref="BT7:BU9"/>
    <mergeCell ref="BV7:BW9"/>
    <mergeCell ref="AB10:AB11"/>
    <mergeCell ref="AC10:AC11"/>
    <mergeCell ref="AJ10:AJ11"/>
    <mergeCell ref="AK10:AK11"/>
    <mergeCell ref="AN10:AN11"/>
    <mergeCell ref="AO10:AO11"/>
    <mergeCell ref="AP10:AP11"/>
    <mergeCell ref="AQ10:AQ11"/>
    <mergeCell ref="AD10:AD11"/>
    <mergeCell ref="AE10:AE11"/>
    <mergeCell ref="AF10:AF11"/>
    <mergeCell ref="AG10:AG11"/>
    <mergeCell ref="AH10:AH11"/>
    <mergeCell ref="AI10:AI11"/>
    <mergeCell ref="AX10:AX11"/>
    <mergeCell ref="AN6:AW6"/>
    <mergeCell ref="BN7:BO9"/>
    <mergeCell ref="AX6:AY6"/>
    <mergeCell ref="AF7:AG9"/>
    <mergeCell ref="AH7:AI9"/>
    <mergeCell ref="AJ7:AK9"/>
    <mergeCell ref="AN7:AO9"/>
    <mergeCell ref="BI3:BS3"/>
    <mergeCell ref="BT3:CB3"/>
    <mergeCell ref="AF4:AL4"/>
    <mergeCell ref="BT4:CB4"/>
    <mergeCell ref="AD3:AL3"/>
    <mergeCell ref="AM3:AW3"/>
    <mergeCell ref="AX3:BH3"/>
    <mergeCell ref="CB6:CB11"/>
    <mergeCell ref="AD7:AE9"/>
    <mergeCell ref="AZ6:BG6"/>
    <mergeCell ref="BH6:BH11"/>
    <mergeCell ref="BI6:BI11"/>
    <mergeCell ref="BJ6:BS6"/>
    <mergeCell ref="BT6:BY6"/>
    <mergeCell ref="BZ6:CA9"/>
    <mergeCell ref="BF7:BG9"/>
    <mergeCell ref="BJ7:BK9"/>
    <mergeCell ref="BL7:BM9"/>
    <mergeCell ref="BX7:BY9"/>
    <mergeCell ref="A6:B11"/>
    <mergeCell ref="S6:S11"/>
    <mergeCell ref="T6:U11"/>
    <mergeCell ref="V6:W6"/>
    <mergeCell ref="A3:J3"/>
    <mergeCell ref="K3:S3"/>
    <mergeCell ref="T3:AC3"/>
    <mergeCell ref="C7:H8"/>
    <mergeCell ref="I7:J9"/>
    <mergeCell ref="K7:L9"/>
    <mergeCell ref="M7:N9"/>
    <mergeCell ref="O7:P9"/>
    <mergeCell ref="Q7:R9"/>
    <mergeCell ref="V7:W9"/>
    <mergeCell ref="X7:AC8"/>
    <mergeCell ref="I10:I11"/>
    <mergeCell ref="J10:J11"/>
    <mergeCell ref="K10:K11"/>
    <mergeCell ref="L10:L11"/>
    <mergeCell ref="M10:M11"/>
    <mergeCell ref="N10:N11"/>
    <mergeCell ref="C10:C11"/>
    <mergeCell ref="X6:AC6"/>
    <mergeCell ref="C9:E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43" man="1"/>
    <brk id="19" max="43" man="1"/>
    <brk id="29" max="43" man="1"/>
    <brk id="38" max="43" man="1"/>
    <brk id="60" max="43" man="1"/>
  </colBreaks>
  <ignoredErrors>
    <ignoredError sqref="U16 B16 A12:B12 S12:U12 AL12:AM12 BH12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zoomScaleSheetLayoutView="100" workbookViewId="0">
      <selection activeCell="Q16" sqref="Q16"/>
    </sheetView>
  </sheetViews>
  <sheetFormatPr defaultRowHeight="14.25"/>
  <cols>
    <col min="1" max="1" width="13.625" style="955" customWidth="1"/>
    <col min="2" max="2" width="9.625" style="955" customWidth="1"/>
    <col min="3" max="3" width="10.625" style="955" customWidth="1"/>
    <col min="4" max="4" width="6.5" style="955" customWidth="1"/>
    <col min="5" max="5" width="10" style="955" customWidth="1"/>
    <col min="6" max="6" width="9.25" style="955" customWidth="1"/>
    <col min="7" max="7" width="7.125" style="955" customWidth="1"/>
    <col min="8" max="9" width="7.5" style="955" customWidth="1"/>
    <col min="10" max="10" width="8.625" style="955" customWidth="1"/>
    <col min="11" max="11" width="7.625" style="955" customWidth="1"/>
    <col min="12" max="12" width="8.625" style="955" customWidth="1"/>
    <col min="13" max="13" width="7.625" style="955" customWidth="1"/>
    <col min="14" max="14" width="10.375" style="955" customWidth="1"/>
    <col min="15" max="15" width="12.125" style="955" customWidth="1"/>
    <col min="16" max="16" width="14.375" style="955" customWidth="1"/>
    <col min="17" max="17" width="12.625" style="955" customWidth="1"/>
    <col min="18" max="18" width="8.5" style="955" customWidth="1"/>
    <col min="19" max="16384" width="9" style="955"/>
  </cols>
  <sheetData>
    <row r="1" spans="1:20" s="396" customFormat="1" ht="14.1" customHeight="1">
      <c r="A1" s="173" t="s">
        <v>1518</v>
      </c>
      <c r="B1" s="173"/>
      <c r="C1" s="173"/>
      <c r="D1" s="17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2" t="s">
        <v>1519</v>
      </c>
    </row>
    <row r="2" spans="1:20" s="978" customFormat="1" ht="14.1" customHeight="1">
      <c r="A2" s="94"/>
      <c r="B2" s="94"/>
      <c r="C2" s="94"/>
      <c r="D2" s="94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986"/>
    </row>
    <row r="3" spans="1:20" s="929" customFormat="1" ht="20.100000000000001" customHeight="1">
      <c r="A3" s="1475" t="s">
        <v>702</v>
      </c>
      <c r="B3" s="1475"/>
      <c r="C3" s="1475"/>
      <c r="D3" s="1475"/>
      <c r="E3" s="1475"/>
      <c r="F3" s="1475"/>
      <c r="G3" s="1475"/>
      <c r="H3" s="1475"/>
      <c r="I3" s="1475"/>
      <c r="J3" s="1583" t="s">
        <v>777</v>
      </c>
      <c r="K3" s="1583"/>
      <c r="L3" s="1583"/>
      <c r="M3" s="1583"/>
      <c r="N3" s="1583"/>
      <c r="O3" s="1583"/>
      <c r="P3" s="1583"/>
      <c r="Q3" s="1583"/>
    </row>
    <row r="4" spans="1:20" s="936" customFormat="1" ht="24" customHeight="1">
      <c r="A4" s="940"/>
      <c r="B4" s="940"/>
      <c r="C4" s="940"/>
      <c r="D4" s="940"/>
      <c r="E4" s="940"/>
      <c r="F4" s="940"/>
      <c r="G4" s="940"/>
      <c r="H4" s="940"/>
      <c r="I4" s="940"/>
      <c r="J4" s="1819" t="s">
        <v>828</v>
      </c>
      <c r="K4" s="1819"/>
      <c r="L4" s="1819"/>
      <c r="M4" s="1819"/>
      <c r="N4" s="1819"/>
      <c r="O4" s="1819"/>
      <c r="P4" s="1819"/>
      <c r="Q4" s="1819"/>
    </row>
    <row r="5" spans="1:20" s="978" customFormat="1" ht="18" customHeight="1" thickBot="1">
      <c r="A5" s="67" t="s">
        <v>452</v>
      </c>
      <c r="B5" s="67"/>
      <c r="C5" s="67"/>
      <c r="D5" s="67"/>
      <c r="Q5" s="972" t="s">
        <v>29</v>
      </c>
    </row>
    <row r="6" spans="1:20" s="978" customFormat="1" ht="18" customHeight="1">
      <c r="A6" s="1809" t="s">
        <v>30</v>
      </c>
      <c r="B6" s="1821" t="s">
        <v>703</v>
      </c>
      <c r="C6" s="1820" t="s">
        <v>778</v>
      </c>
      <c r="D6" s="1505"/>
      <c r="E6" s="1505"/>
      <c r="F6" s="1505"/>
      <c r="G6" s="1505"/>
      <c r="H6" s="1505"/>
      <c r="I6" s="1505"/>
      <c r="J6" s="1505" t="s">
        <v>779</v>
      </c>
      <c r="K6" s="1505"/>
      <c r="L6" s="1505"/>
      <c r="M6" s="1505"/>
      <c r="N6" s="1505"/>
      <c r="O6" s="1505"/>
      <c r="P6" s="1517"/>
      <c r="Q6" s="1812" t="s">
        <v>28</v>
      </c>
    </row>
    <row r="7" spans="1:20" s="978" customFormat="1" ht="21" customHeight="1">
      <c r="A7" s="1810"/>
      <c r="B7" s="1822"/>
      <c r="C7" s="1670" t="s">
        <v>706</v>
      </c>
      <c r="D7" s="1670" t="s">
        <v>704</v>
      </c>
      <c r="E7" s="1669" t="s">
        <v>708</v>
      </c>
      <c r="F7" s="1665"/>
      <c r="G7" s="1669" t="s">
        <v>833</v>
      </c>
      <c r="H7" s="1526" t="s">
        <v>834</v>
      </c>
      <c r="I7" s="1547"/>
      <c r="J7" s="1548" t="s">
        <v>707</v>
      </c>
      <c r="K7" s="1548"/>
      <c r="L7" s="1548"/>
      <c r="M7" s="1548"/>
      <c r="N7" s="1530"/>
      <c r="O7" s="1817" t="s">
        <v>1255</v>
      </c>
      <c r="P7" s="1818"/>
      <c r="Q7" s="1813"/>
    </row>
    <row r="8" spans="1:20" s="978" customFormat="1" ht="15" customHeight="1">
      <c r="A8" s="1810"/>
      <c r="B8" s="1822"/>
      <c r="C8" s="1670"/>
      <c r="D8" s="1670"/>
      <c r="E8" s="1815" t="s">
        <v>1254</v>
      </c>
      <c r="F8" s="1671" t="s">
        <v>705</v>
      </c>
      <c r="G8" s="1830"/>
      <c r="H8" s="1671" t="s">
        <v>835</v>
      </c>
      <c r="I8" s="1669" t="s">
        <v>836</v>
      </c>
      <c r="J8" s="1547" t="s">
        <v>453</v>
      </c>
      <c r="K8" s="934"/>
      <c r="L8" s="1547" t="s">
        <v>1258</v>
      </c>
      <c r="M8" s="934"/>
      <c r="N8" s="1671" t="s">
        <v>1259</v>
      </c>
      <c r="O8" s="1509" t="s">
        <v>1256</v>
      </c>
      <c r="P8" s="1511" t="s">
        <v>1257</v>
      </c>
      <c r="Q8" s="1813"/>
    </row>
    <row r="9" spans="1:20" s="978" customFormat="1" ht="13.5" customHeight="1">
      <c r="A9" s="1810"/>
      <c r="B9" s="1822"/>
      <c r="C9" s="1670"/>
      <c r="D9" s="1670"/>
      <c r="E9" s="1815"/>
      <c r="F9" s="1824"/>
      <c r="G9" s="1830"/>
      <c r="H9" s="1826"/>
      <c r="I9" s="1828"/>
      <c r="J9" s="1530"/>
      <c r="K9" s="1509" t="s">
        <v>454</v>
      </c>
      <c r="L9" s="1529"/>
      <c r="M9" s="1509" t="s">
        <v>454</v>
      </c>
      <c r="N9" s="1670"/>
      <c r="O9" s="1509"/>
      <c r="P9" s="1512"/>
      <c r="Q9" s="1813"/>
    </row>
    <row r="10" spans="1:20" s="978" customFormat="1" ht="13.5" customHeight="1">
      <c r="A10" s="1811"/>
      <c r="B10" s="1823"/>
      <c r="C10" s="1672"/>
      <c r="D10" s="1672"/>
      <c r="E10" s="1816"/>
      <c r="F10" s="1825"/>
      <c r="G10" s="1831"/>
      <c r="H10" s="1827"/>
      <c r="I10" s="1829"/>
      <c r="J10" s="1531"/>
      <c r="K10" s="1510"/>
      <c r="L10" s="1666"/>
      <c r="M10" s="1510"/>
      <c r="N10" s="1672"/>
      <c r="O10" s="1510"/>
      <c r="P10" s="1513"/>
      <c r="Q10" s="1814"/>
    </row>
    <row r="11" spans="1:20" s="160" customFormat="1" ht="16.350000000000001" customHeight="1">
      <c r="A11" s="928" t="s">
        <v>701</v>
      </c>
      <c r="B11" s="665">
        <v>1837</v>
      </c>
      <c r="C11" s="665">
        <v>1837</v>
      </c>
      <c r="D11" s="665">
        <v>0</v>
      </c>
      <c r="E11" s="665">
        <v>0</v>
      </c>
      <c r="F11" s="665">
        <v>0</v>
      </c>
      <c r="G11" s="665">
        <v>139</v>
      </c>
      <c r="H11" s="665">
        <v>941</v>
      </c>
      <c r="I11" s="665">
        <v>896</v>
      </c>
      <c r="J11" s="46">
        <v>935</v>
      </c>
      <c r="K11" s="46">
        <v>2</v>
      </c>
      <c r="L11" s="46">
        <v>691</v>
      </c>
      <c r="M11" s="46">
        <v>0</v>
      </c>
      <c r="N11" s="46">
        <v>211</v>
      </c>
      <c r="O11" s="46">
        <v>931</v>
      </c>
      <c r="P11" s="28">
        <v>906</v>
      </c>
      <c r="Q11" s="161" t="s">
        <v>701</v>
      </c>
      <c r="R11" s="42"/>
      <c r="S11" s="42"/>
      <c r="T11" s="42"/>
    </row>
    <row r="12" spans="1:20" s="160" customFormat="1" ht="16.350000000000001" customHeight="1">
      <c r="A12" s="928" t="s">
        <v>951</v>
      </c>
      <c r="B12" s="665">
        <v>1674</v>
      </c>
      <c r="C12" s="665">
        <v>1674</v>
      </c>
      <c r="D12" s="665">
        <v>1</v>
      </c>
      <c r="E12" s="665">
        <v>0</v>
      </c>
      <c r="F12" s="665">
        <v>0</v>
      </c>
      <c r="G12" s="665">
        <v>73</v>
      </c>
      <c r="H12" s="665">
        <v>599</v>
      </c>
      <c r="I12" s="665">
        <v>529</v>
      </c>
      <c r="J12" s="46">
        <v>787</v>
      </c>
      <c r="K12" s="46">
        <v>1</v>
      </c>
      <c r="L12" s="46">
        <v>657</v>
      </c>
      <c r="M12" s="46">
        <v>0</v>
      </c>
      <c r="N12" s="46">
        <v>195</v>
      </c>
      <c r="O12" s="46">
        <v>856</v>
      </c>
      <c r="P12" s="28">
        <v>895</v>
      </c>
      <c r="Q12" s="161" t="s">
        <v>951</v>
      </c>
      <c r="R12" s="42"/>
      <c r="S12" s="42"/>
      <c r="T12" s="42"/>
    </row>
    <row r="13" spans="1:20" s="160" customFormat="1" ht="16.350000000000001" customHeight="1">
      <c r="A13" s="928" t="s">
        <v>952</v>
      </c>
      <c r="B13" s="665">
        <v>1605</v>
      </c>
      <c r="C13" s="665">
        <v>1605</v>
      </c>
      <c r="D13" s="665">
        <v>0</v>
      </c>
      <c r="E13" s="665">
        <v>0</v>
      </c>
      <c r="F13" s="665">
        <v>0</v>
      </c>
      <c r="G13" s="665">
        <v>75</v>
      </c>
      <c r="H13" s="665">
        <v>821</v>
      </c>
      <c r="I13" s="665">
        <v>784</v>
      </c>
      <c r="J13" s="46">
        <v>800</v>
      </c>
      <c r="K13" s="46">
        <v>0</v>
      </c>
      <c r="L13" s="46">
        <v>622</v>
      </c>
      <c r="M13" s="46">
        <v>0</v>
      </c>
      <c r="N13" s="46">
        <v>183</v>
      </c>
      <c r="O13" s="46">
        <v>819</v>
      </c>
      <c r="P13" s="28">
        <v>786</v>
      </c>
      <c r="Q13" s="161" t="s">
        <v>952</v>
      </c>
      <c r="R13" s="42"/>
      <c r="S13" s="42"/>
      <c r="T13" s="42"/>
    </row>
    <row r="14" spans="1:20" s="160" customFormat="1" ht="16.350000000000001" customHeight="1">
      <c r="A14" s="1119" t="s">
        <v>1049</v>
      </c>
      <c r="B14" s="665">
        <v>1484</v>
      </c>
      <c r="C14" s="665">
        <v>1484</v>
      </c>
      <c r="D14" s="665">
        <v>0</v>
      </c>
      <c r="E14" s="665">
        <v>0</v>
      </c>
      <c r="F14" s="665">
        <v>0</v>
      </c>
      <c r="G14" s="665">
        <v>58</v>
      </c>
      <c r="H14" s="665">
        <v>736</v>
      </c>
      <c r="I14" s="665">
        <v>748</v>
      </c>
      <c r="J14" s="46">
        <v>738</v>
      </c>
      <c r="K14" s="46">
        <v>0</v>
      </c>
      <c r="L14" s="46">
        <v>582</v>
      </c>
      <c r="M14" s="46">
        <v>0</v>
      </c>
      <c r="N14" s="46">
        <v>164</v>
      </c>
      <c r="O14" s="46">
        <v>720</v>
      </c>
      <c r="P14" s="28">
        <v>764</v>
      </c>
      <c r="Q14" s="161" t="s">
        <v>1049</v>
      </c>
      <c r="R14" s="42"/>
      <c r="S14" s="42"/>
      <c r="T14" s="42"/>
    </row>
    <row r="15" spans="1:20" s="160" customFormat="1" ht="16.350000000000001" customHeight="1">
      <c r="A15" s="1430" t="s">
        <v>1610</v>
      </c>
      <c r="B15" s="666">
        <f>SUM(B17:B39)</f>
        <v>1435</v>
      </c>
      <c r="C15" s="666">
        <f>SUM(C17:C39)</f>
        <v>1435</v>
      </c>
      <c r="D15" s="666">
        <f>SUM(D17:D39)</f>
        <v>0</v>
      </c>
      <c r="E15" s="666">
        <f>SUM(E17:E39)</f>
        <v>0</v>
      </c>
      <c r="F15" s="666">
        <f>SUM(F17:F39)</f>
        <v>0</v>
      </c>
      <c r="G15" s="666">
        <f t="shared" ref="G15:P15" si="0">SUM(G17:G39)</f>
        <v>60</v>
      </c>
      <c r="H15" s="666">
        <f t="shared" si="0"/>
        <v>593</v>
      </c>
      <c r="I15" s="666">
        <f t="shared" si="0"/>
        <v>564</v>
      </c>
      <c r="J15" s="42">
        <f t="shared" si="0"/>
        <v>726</v>
      </c>
      <c r="K15" s="42">
        <f t="shared" si="0"/>
        <v>0</v>
      </c>
      <c r="L15" s="42">
        <f t="shared" si="0"/>
        <v>561</v>
      </c>
      <c r="M15" s="42">
        <f t="shared" si="0"/>
        <v>0</v>
      </c>
      <c r="N15" s="42">
        <f t="shared" si="0"/>
        <v>147</v>
      </c>
      <c r="O15" s="42">
        <f t="shared" si="0"/>
        <v>549</v>
      </c>
      <c r="P15" s="163">
        <f t="shared" si="0"/>
        <v>889</v>
      </c>
      <c r="Q15" s="1137" t="s">
        <v>1609</v>
      </c>
      <c r="R15" s="42"/>
      <c r="S15" s="42"/>
      <c r="T15" s="42"/>
    </row>
    <row r="16" spans="1:20" s="978" customFormat="1" ht="16.5" customHeight="1">
      <c r="A16" s="948"/>
      <c r="B16" s="665"/>
      <c r="C16" s="665"/>
      <c r="D16" s="665"/>
      <c r="E16" s="665"/>
      <c r="F16" s="665"/>
      <c r="G16" s="665"/>
      <c r="H16" s="665"/>
      <c r="I16" s="665"/>
      <c r="J16" s="46"/>
      <c r="K16" s="46"/>
      <c r="L16" s="46"/>
      <c r="M16" s="46"/>
      <c r="N16" s="46"/>
      <c r="O16" s="46"/>
      <c r="P16" s="28"/>
      <c r="Q16" s="275"/>
    </row>
    <row r="17" spans="1:20" s="978" customFormat="1" ht="16.5" customHeight="1">
      <c r="A17" s="948" t="s">
        <v>240</v>
      </c>
      <c r="B17" s="734">
        <v>125</v>
      </c>
      <c r="C17" s="734">
        <v>125</v>
      </c>
      <c r="D17" s="734">
        <v>0</v>
      </c>
      <c r="E17" s="734">
        <v>0</v>
      </c>
      <c r="F17" s="734">
        <v>0</v>
      </c>
      <c r="G17" s="734">
        <v>3</v>
      </c>
      <c r="H17" s="735">
        <v>57</v>
      </c>
      <c r="I17" s="735">
        <v>68</v>
      </c>
      <c r="J17" s="725">
        <v>83</v>
      </c>
      <c r="K17" s="722">
        <v>0</v>
      </c>
      <c r="L17" s="722">
        <v>42</v>
      </c>
      <c r="M17" s="722">
        <v>0</v>
      </c>
      <c r="N17" s="722">
        <v>0</v>
      </c>
      <c r="O17" s="725">
        <v>27</v>
      </c>
      <c r="P17" s="736">
        <v>98</v>
      </c>
      <c r="Q17" s="15" t="s">
        <v>5</v>
      </c>
      <c r="R17" s="947"/>
      <c r="S17" s="947"/>
      <c r="T17" s="947"/>
    </row>
    <row r="18" spans="1:20" s="978" customFormat="1" ht="16.5" customHeight="1">
      <c r="A18" s="948" t="s">
        <v>242</v>
      </c>
      <c r="B18" s="734">
        <v>126</v>
      </c>
      <c r="C18" s="734">
        <v>126</v>
      </c>
      <c r="D18" s="735">
        <v>0</v>
      </c>
      <c r="E18" s="735">
        <v>0</v>
      </c>
      <c r="F18" s="735">
        <v>0</v>
      </c>
      <c r="G18" s="735">
        <v>5</v>
      </c>
      <c r="H18" s="735">
        <v>65</v>
      </c>
      <c r="I18" s="735">
        <v>61</v>
      </c>
      <c r="J18" s="725">
        <v>62</v>
      </c>
      <c r="K18" s="725">
        <v>0</v>
      </c>
      <c r="L18" s="725">
        <v>64</v>
      </c>
      <c r="M18" s="725">
        <v>0</v>
      </c>
      <c r="N18" s="725">
        <v>0</v>
      </c>
      <c r="O18" s="725">
        <v>43</v>
      </c>
      <c r="P18" s="736">
        <v>83</v>
      </c>
      <c r="Q18" s="15" t="s">
        <v>6</v>
      </c>
      <c r="R18" s="947"/>
      <c r="S18" s="947"/>
      <c r="T18" s="947"/>
    </row>
    <row r="19" spans="1:20" s="978" customFormat="1" ht="16.5" customHeight="1">
      <c r="A19" s="948" t="s">
        <v>244</v>
      </c>
      <c r="B19" s="734">
        <v>107</v>
      </c>
      <c r="C19" s="734">
        <v>107</v>
      </c>
      <c r="D19" s="735">
        <v>0</v>
      </c>
      <c r="E19" s="735">
        <v>0</v>
      </c>
      <c r="F19" s="735">
        <v>0</v>
      </c>
      <c r="G19" s="735">
        <v>0</v>
      </c>
      <c r="H19" s="735">
        <v>50</v>
      </c>
      <c r="I19" s="735">
        <v>57</v>
      </c>
      <c r="J19" s="725">
        <v>20</v>
      </c>
      <c r="K19" s="725">
        <v>0</v>
      </c>
      <c r="L19" s="725">
        <v>87</v>
      </c>
      <c r="M19" s="725">
        <v>0</v>
      </c>
      <c r="N19" s="725">
        <v>0</v>
      </c>
      <c r="O19" s="725">
        <v>105</v>
      </c>
      <c r="P19" s="736">
        <v>2</v>
      </c>
      <c r="Q19" s="15" t="s">
        <v>7</v>
      </c>
      <c r="R19" s="947"/>
      <c r="S19" s="947"/>
      <c r="T19" s="947"/>
    </row>
    <row r="20" spans="1:20" s="978" customFormat="1" ht="16.5" customHeight="1">
      <c r="A20" s="948" t="s">
        <v>246</v>
      </c>
      <c r="B20" s="734">
        <v>227</v>
      </c>
      <c r="C20" s="734">
        <v>227</v>
      </c>
      <c r="D20" s="734">
        <v>0</v>
      </c>
      <c r="E20" s="734">
        <v>0</v>
      </c>
      <c r="F20" s="734">
        <v>0</v>
      </c>
      <c r="G20" s="735">
        <v>11</v>
      </c>
      <c r="H20" s="735">
        <v>7</v>
      </c>
      <c r="I20" s="735">
        <v>4</v>
      </c>
      <c r="J20" s="725">
        <v>67</v>
      </c>
      <c r="K20" s="725">
        <v>0</v>
      </c>
      <c r="L20" s="725">
        <v>13</v>
      </c>
      <c r="M20" s="725">
        <v>0</v>
      </c>
      <c r="N20" s="725">
        <v>147</v>
      </c>
      <c r="O20" s="725">
        <v>114</v>
      </c>
      <c r="P20" s="736">
        <v>113</v>
      </c>
      <c r="Q20" s="15" t="s">
        <v>8</v>
      </c>
      <c r="R20" s="947"/>
      <c r="S20" s="947"/>
      <c r="T20" s="947"/>
    </row>
    <row r="21" spans="1:20" s="978" customFormat="1" ht="16.5" customHeight="1">
      <c r="A21" s="948" t="s">
        <v>248</v>
      </c>
      <c r="B21" s="734">
        <v>50</v>
      </c>
      <c r="C21" s="734">
        <v>50</v>
      </c>
      <c r="D21" s="735">
        <v>0</v>
      </c>
      <c r="E21" s="735">
        <v>0</v>
      </c>
      <c r="F21" s="735">
        <v>0</v>
      </c>
      <c r="G21" s="735">
        <v>3</v>
      </c>
      <c r="H21" s="735">
        <v>32</v>
      </c>
      <c r="I21" s="735">
        <v>18</v>
      </c>
      <c r="J21" s="725">
        <v>50</v>
      </c>
      <c r="K21" s="725">
        <v>0</v>
      </c>
      <c r="L21" s="725">
        <v>0</v>
      </c>
      <c r="M21" s="725">
        <v>0</v>
      </c>
      <c r="N21" s="725">
        <v>0</v>
      </c>
      <c r="O21" s="725">
        <v>21</v>
      </c>
      <c r="P21" s="736">
        <v>29</v>
      </c>
      <c r="Q21" s="15" t="s">
        <v>9</v>
      </c>
      <c r="R21" s="947"/>
      <c r="S21" s="947"/>
      <c r="T21" s="947"/>
    </row>
    <row r="22" spans="1:20" s="978" customFormat="1" ht="16.5" customHeight="1">
      <c r="A22" s="948" t="s">
        <v>250</v>
      </c>
      <c r="B22" s="734">
        <v>44</v>
      </c>
      <c r="C22" s="734">
        <v>44</v>
      </c>
      <c r="D22" s="735">
        <v>0</v>
      </c>
      <c r="E22" s="735">
        <v>0</v>
      </c>
      <c r="F22" s="735">
        <v>0</v>
      </c>
      <c r="G22" s="735">
        <v>2</v>
      </c>
      <c r="H22" s="735">
        <v>27</v>
      </c>
      <c r="I22" s="735">
        <v>17</v>
      </c>
      <c r="J22" s="725">
        <v>37</v>
      </c>
      <c r="K22" s="725">
        <v>0</v>
      </c>
      <c r="L22" s="725">
        <v>7</v>
      </c>
      <c r="M22" s="725">
        <v>0</v>
      </c>
      <c r="N22" s="725">
        <v>0</v>
      </c>
      <c r="O22" s="725">
        <v>2</v>
      </c>
      <c r="P22" s="736">
        <v>42</v>
      </c>
      <c r="Q22" s="15" t="s">
        <v>10</v>
      </c>
      <c r="R22" s="947"/>
      <c r="S22" s="947"/>
      <c r="T22" s="947"/>
    </row>
    <row r="23" spans="1:20" s="978" customFormat="1" ht="16.5" customHeight="1">
      <c r="A23" s="948" t="s">
        <v>252</v>
      </c>
      <c r="B23" s="734">
        <v>61</v>
      </c>
      <c r="C23" s="734">
        <v>61</v>
      </c>
      <c r="D23" s="735">
        <v>0</v>
      </c>
      <c r="E23" s="735">
        <v>0</v>
      </c>
      <c r="F23" s="735">
        <v>0</v>
      </c>
      <c r="G23" s="735">
        <v>1</v>
      </c>
      <c r="H23" s="734">
        <v>0</v>
      </c>
      <c r="I23" s="734">
        <v>0</v>
      </c>
      <c r="J23" s="725">
        <v>40</v>
      </c>
      <c r="K23" s="725">
        <v>0</v>
      </c>
      <c r="L23" s="725">
        <v>21</v>
      </c>
      <c r="M23" s="725">
        <v>0</v>
      </c>
      <c r="N23" s="725">
        <v>0</v>
      </c>
      <c r="O23" s="725">
        <v>0</v>
      </c>
      <c r="P23" s="736">
        <v>61</v>
      </c>
      <c r="Q23" s="15" t="s">
        <v>11</v>
      </c>
      <c r="R23" s="947"/>
      <c r="S23" s="947"/>
      <c r="T23" s="947"/>
    </row>
    <row r="24" spans="1:20" s="978" customFormat="1" ht="16.5" customHeight="1">
      <c r="A24" s="948" t="s">
        <v>254</v>
      </c>
      <c r="B24" s="734">
        <v>62</v>
      </c>
      <c r="C24" s="734">
        <v>62</v>
      </c>
      <c r="D24" s="735">
        <v>0</v>
      </c>
      <c r="E24" s="735">
        <v>0</v>
      </c>
      <c r="F24" s="735">
        <v>0</v>
      </c>
      <c r="G24" s="735">
        <v>4</v>
      </c>
      <c r="H24" s="735">
        <v>38</v>
      </c>
      <c r="I24" s="735">
        <v>24</v>
      </c>
      <c r="J24" s="725">
        <v>41</v>
      </c>
      <c r="K24" s="725">
        <v>0</v>
      </c>
      <c r="L24" s="725">
        <v>21</v>
      </c>
      <c r="M24" s="725">
        <v>0</v>
      </c>
      <c r="N24" s="725">
        <v>0</v>
      </c>
      <c r="O24" s="725">
        <v>37</v>
      </c>
      <c r="P24" s="736">
        <v>25</v>
      </c>
      <c r="Q24" s="15" t="s">
        <v>12</v>
      </c>
      <c r="R24" s="947"/>
      <c r="S24" s="947"/>
      <c r="T24" s="947"/>
    </row>
    <row r="25" spans="1:20" s="978" customFormat="1" ht="16.5" customHeight="1">
      <c r="A25" s="948" t="s">
        <v>256</v>
      </c>
      <c r="B25" s="734">
        <v>44</v>
      </c>
      <c r="C25" s="734">
        <v>44</v>
      </c>
      <c r="D25" s="735">
        <v>0</v>
      </c>
      <c r="E25" s="735">
        <v>0</v>
      </c>
      <c r="F25" s="735">
        <v>0</v>
      </c>
      <c r="G25" s="735">
        <v>1</v>
      </c>
      <c r="H25" s="734">
        <v>20</v>
      </c>
      <c r="I25" s="734">
        <v>24</v>
      </c>
      <c r="J25" s="725">
        <v>32</v>
      </c>
      <c r="K25" s="725">
        <v>0</v>
      </c>
      <c r="L25" s="725">
        <v>12</v>
      </c>
      <c r="M25" s="725">
        <v>0</v>
      </c>
      <c r="N25" s="725">
        <v>0</v>
      </c>
      <c r="O25" s="725">
        <v>28</v>
      </c>
      <c r="P25" s="736">
        <v>16</v>
      </c>
      <c r="Q25" s="15" t="s">
        <v>13</v>
      </c>
      <c r="R25" s="947"/>
      <c r="S25" s="947"/>
      <c r="T25" s="947"/>
    </row>
    <row r="26" spans="1:20" s="978" customFormat="1" ht="16.5" customHeight="1">
      <c r="A26" s="948" t="s">
        <v>258</v>
      </c>
      <c r="B26" s="734">
        <v>33</v>
      </c>
      <c r="C26" s="734">
        <v>33</v>
      </c>
      <c r="D26" s="735">
        <v>0</v>
      </c>
      <c r="E26" s="735">
        <v>0</v>
      </c>
      <c r="F26" s="737">
        <v>0</v>
      </c>
      <c r="G26" s="735">
        <v>4</v>
      </c>
      <c r="H26" s="735">
        <v>21</v>
      </c>
      <c r="I26" s="735">
        <v>12</v>
      </c>
      <c r="J26" s="725">
        <v>33</v>
      </c>
      <c r="K26" s="722">
        <v>0</v>
      </c>
      <c r="L26" s="722">
        <v>0</v>
      </c>
      <c r="M26" s="722">
        <v>0</v>
      </c>
      <c r="N26" s="722">
        <v>0</v>
      </c>
      <c r="O26" s="725">
        <v>5</v>
      </c>
      <c r="P26" s="736">
        <v>28</v>
      </c>
      <c r="Q26" s="15" t="s">
        <v>14</v>
      </c>
      <c r="R26" s="947"/>
      <c r="S26" s="947"/>
      <c r="T26" s="947"/>
    </row>
    <row r="27" spans="1:20" s="978" customFormat="1" ht="16.5" customHeight="1">
      <c r="A27" s="948" t="s">
        <v>260</v>
      </c>
      <c r="B27" s="734">
        <v>14</v>
      </c>
      <c r="C27" s="734">
        <v>14</v>
      </c>
      <c r="D27" s="735">
        <v>0</v>
      </c>
      <c r="E27" s="735">
        <v>0</v>
      </c>
      <c r="F27" s="735">
        <v>0</v>
      </c>
      <c r="G27" s="735">
        <v>1</v>
      </c>
      <c r="H27" s="735">
        <v>10</v>
      </c>
      <c r="I27" s="735">
        <v>4</v>
      </c>
      <c r="J27" s="725">
        <v>14</v>
      </c>
      <c r="K27" s="725">
        <v>0</v>
      </c>
      <c r="L27" s="725">
        <v>0</v>
      </c>
      <c r="M27" s="725">
        <v>0</v>
      </c>
      <c r="N27" s="725">
        <v>0</v>
      </c>
      <c r="O27" s="725" t="s">
        <v>1395</v>
      </c>
      <c r="P27" s="736">
        <v>13</v>
      </c>
      <c r="Q27" s="15" t="s">
        <v>15</v>
      </c>
      <c r="R27" s="947"/>
      <c r="S27" s="947"/>
      <c r="T27" s="947"/>
    </row>
    <row r="28" spans="1:20" s="978" customFormat="1" ht="16.5" customHeight="1">
      <c r="A28" s="948" t="s">
        <v>262</v>
      </c>
      <c r="B28" s="734">
        <v>136</v>
      </c>
      <c r="C28" s="734">
        <v>136</v>
      </c>
      <c r="D28" s="735">
        <v>0</v>
      </c>
      <c r="E28" s="735">
        <v>0</v>
      </c>
      <c r="F28" s="735">
        <v>0</v>
      </c>
      <c r="G28" s="735">
        <v>4</v>
      </c>
      <c r="H28" s="735">
        <v>71</v>
      </c>
      <c r="I28" s="735">
        <v>65</v>
      </c>
      <c r="J28" s="725">
        <v>49</v>
      </c>
      <c r="K28" s="725">
        <v>0</v>
      </c>
      <c r="L28" s="725">
        <v>87</v>
      </c>
      <c r="M28" s="725">
        <v>0</v>
      </c>
      <c r="N28" s="725">
        <v>0</v>
      </c>
      <c r="O28" s="725">
        <v>40</v>
      </c>
      <c r="P28" s="736">
        <v>96</v>
      </c>
      <c r="Q28" s="15" t="s">
        <v>16</v>
      </c>
      <c r="R28" s="947"/>
      <c r="S28" s="947"/>
      <c r="T28" s="947"/>
    </row>
    <row r="29" spans="1:20" s="978" customFormat="1" ht="16.5" customHeight="1">
      <c r="A29" s="948" t="s">
        <v>264</v>
      </c>
      <c r="B29" s="734">
        <v>13</v>
      </c>
      <c r="C29" s="734">
        <v>13</v>
      </c>
      <c r="D29" s="735">
        <v>0</v>
      </c>
      <c r="E29" s="735">
        <v>0</v>
      </c>
      <c r="F29" s="735">
        <v>0</v>
      </c>
      <c r="G29" s="735">
        <v>0</v>
      </c>
      <c r="H29" s="735">
        <v>7</v>
      </c>
      <c r="I29" s="735">
        <v>6</v>
      </c>
      <c r="J29" s="725">
        <v>13</v>
      </c>
      <c r="K29" s="725">
        <v>0</v>
      </c>
      <c r="L29" s="725">
        <v>0</v>
      </c>
      <c r="M29" s="725">
        <v>0</v>
      </c>
      <c r="N29" s="725">
        <v>0</v>
      </c>
      <c r="O29" s="725">
        <v>7</v>
      </c>
      <c r="P29" s="736">
        <v>6</v>
      </c>
      <c r="Q29" s="15" t="s">
        <v>17</v>
      </c>
      <c r="R29" s="947"/>
      <c r="S29" s="947"/>
      <c r="T29" s="947"/>
    </row>
    <row r="30" spans="1:20" s="978" customFormat="1" ht="16.5" customHeight="1">
      <c r="A30" s="948" t="s">
        <v>266</v>
      </c>
      <c r="B30" s="734">
        <v>4</v>
      </c>
      <c r="C30" s="734">
        <v>4</v>
      </c>
      <c r="D30" s="735">
        <v>0</v>
      </c>
      <c r="E30" s="735">
        <v>0</v>
      </c>
      <c r="F30" s="735">
        <v>0</v>
      </c>
      <c r="G30" s="735">
        <v>0</v>
      </c>
      <c r="H30" s="735">
        <v>3</v>
      </c>
      <c r="I30" s="735">
        <v>1</v>
      </c>
      <c r="J30" s="725">
        <v>4</v>
      </c>
      <c r="K30" s="725">
        <v>0</v>
      </c>
      <c r="L30" s="725">
        <v>0</v>
      </c>
      <c r="M30" s="725">
        <v>0</v>
      </c>
      <c r="N30" s="725">
        <v>0</v>
      </c>
      <c r="O30" s="725">
        <v>0</v>
      </c>
      <c r="P30" s="736">
        <v>4</v>
      </c>
      <c r="Q30" s="15" t="s">
        <v>18</v>
      </c>
      <c r="R30" s="947"/>
      <c r="S30" s="947"/>
      <c r="T30" s="947"/>
    </row>
    <row r="31" spans="1:20" s="978" customFormat="1" ht="16.5" customHeight="1">
      <c r="A31" s="948" t="s">
        <v>268</v>
      </c>
      <c r="B31" s="734">
        <v>35</v>
      </c>
      <c r="C31" s="734">
        <v>35</v>
      </c>
      <c r="D31" s="735">
        <v>0</v>
      </c>
      <c r="E31" s="735">
        <v>0</v>
      </c>
      <c r="F31" s="735">
        <v>0</v>
      </c>
      <c r="G31" s="735">
        <v>3</v>
      </c>
      <c r="H31" s="735">
        <v>13</v>
      </c>
      <c r="I31" s="735">
        <v>22</v>
      </c>
      <c r="J31" s="725">
        <v>17</v>
      </c>
      <c r="K31" s="725">
        <v>0</v>
      </c>
      <c r="L31" s="725">
        <v>18</v>
      </c>
      <c r="M31" s="725">
        <v>0</v>
      </c>
      <c r="N31" s="725">
        <v>0</v>
      </c>
      <c r="O31" s="725">
        <v>21</v>
      </c>
      <c r="P31" s="736">
        <v>14</v>
      </c>
      <c r="Q31" s="15" t="s">
        <v>19</v>
      </c>
      <c r="R31" s="947"/>
      <c r="S31" s="947"/>
      <c r="T31" s="947"/>
    </row>
    <row r="32" spans="1:20" s="978" customFormat="1" ht="16.5" customHeight="1">
      <c r="A32" s="948" t="s">
        <v>270</v>
      </c>
      <c r="B32" s="734">
        <v>38</v>
      </c>
      <c r="C32" s="734">
        <v>38</v>
      </c>
      <c r="D32" s="735">
        <v>0</v>
      </c>
      <c r="E32" s="735">
        <v>0</v>
      </c>
      <c r="F32" s="735">
        <v>0</v>
      </c>
      <c r="G32" s="735">
        <v>0</v>
      </c>
      <c r="H32" s="735">
        <v>22</v>
      </c>
      <c r="I32" s="735">
        <v>16</v>
      </c>
      <c r="J32" s="725">
        <v>35</v>
      </c>
      <c r="K32" s="725">
        <v>0</v>
      </c>
      <c r="L32" s="725">
        <v>3</v>
      </c>
      <c r="M32" s="725">
        <v>0</v>
      </c>
      <c r="N32" s="725">
        <v>0</v>
      </c>
      <c r="O32" s="725">
        <v>8</v>
      </c>
      <c r="P32" s="736">
        <v>30</v>
      </c>
      <c r="Q32" s="15" t="s">
        <v>20</v>
      </c>
      <c r="R32" s="947"/>
      <c r="S32" s="947"/>
      <c r="T32" s="947"/>
    </row>
    <row r="33" spans="1:20" s="978" customFormat="1" ht="16.5" customHeight="1">
      <c r="A33" s="948" t="s">
        <v>272</v>
      </c>
      <c r="B33" s="734">
        <v>20</v>
      </c>
      <c r="C33" s="734">
        <v>20</v>
      </c>
      <c r="D33" s="735">
        <v>0</v>
      </c>
      <c r="E33" s="735">
        <v>0</v>
      </c>
      <c r="F33" s="735">
        <v>0</v>
      </c>
      <c r="G33" s="735">
        <v>1</v>
      </c>
      <c r="H33" s="735">
        <v>12</v>
      </c>
      <c r="I33" s="735">
        <v>8</v>
      </c>
      <c r="J33" s="725">
        <v>20</v>
      </c>
      <c r="K33" s="725">
        <v>0</v>
      </c>
      <c r="L33" s="725">
        <v>0</v>
      </c>
      <c r="M33" s="725">
        <v>0</v>
      </c>
      <c r="N33" s="725">
        <v>0</v>
      </c>
      <c r="O33" s="725">
        <v>3</v>
      </c>
      <c r="P33" s="736">
        <v>17</v>
      </c>
      <c r="Q33" s="15" t="s">
        <v>21</v>
      </c>
      <c r="R33" s="947"/>
      <c r="S33" s="947"/>
      <c r="T33" s="947"/>
    </row>
    <row r="34" spans="1:20" s="978" customFormat="1" ht="16.5" customHeight="1">
      <c r="A34" s="948" t="s">
        <v>274</v>
      </c>
      <c r="B34" s="734">
        <v>50</v>
      </c>
      <c r="C34" s="734">
        <v>50</v>
      </c>
      <c r="D34" s="735">
        <v>0</v>
      </c>
      <c r="E34" s="735">
        <v>0</v>
      </c>
      <c r="F34" s="735">
        <v>0</v>
      </c>
      <c r="G34" s="735">
        <v>4</v>
      </c>
      <c r="H34" s="735">
        <v>28</v>
      </c>
      <c r="I34" s="735">
        <v>22</v>
      </c>
      <c r="J34" s="725">
        <v>31</v>
      </c>
      <c r="K34" s="725">
        <v>0</v>
      </c>
      <c r="L34" s="725">
        <v>19</v>
      </c>
      <c r="M34" s="725">
        <v>0</v>
      </c>
      <c r="N34" s="725">
        <v>0</v>
      </c>
      <c r="O34" s="725">
        <v>28</v>
      </c>
      <c r="P34" s="736">
        <v>22</v>
      </c>
      <c r="Q34" s="15" t="s">
        <v>22</v>
      </c>
      <c r="R34" s="947"/>
      <c r="S34" s="947"/>
      <c r="T34" s="947"/>
    </row>
    <row r="35" spans="1:20" s="978" customFormat="1" ht="16.5" customHeight="1">
      <c r="A35" s="948" t="s">
        <v>276</v>
      </c>
      <c r="B35" s="734">
        <v>165</v>
      </c>
      <c r="C35" s="734">
        <v>165</v>
      </c>
      <c r="D35" s="735">
        <v>0</v>
      </c>
      <c r="E35" s="735">
        <v>0</v>
      </c>
      <c r="F35" s="738">
        <v>0</v>
      </c>
      <c r="G35" s="735">
        <v>11</v>
      </c>
      <c r="H35" s="735">
        <v>64</v>
      </c>
      <c r="I35" s="735">
        <v>101</v>
      </c>
      <c r="J35" s="725">
        <v>6</v>
      </c>
      <c r="K35" s="725">
        <v>0</v>
      </c>
      <c r="L35" s="725">
        <v>159</v>
      </c>
      <c r="M35" s="725">
        <v>0</v>
      </c>
      <c r="N35" s="725">
        <v>0</v>
      </c>
      <c r="O35" s="725">
        <v>42</v>
      </c>
      <c r="P35" s="736">
        <v>123</v>
      </c>
      <c r="Q35" s="15" t="s">
        <v>23</v>
      </c>
      <c r="R35" s="947"/>
      <c r="S35" s="947"/>
      <c r="T35" s="947"/>
    </row>
    <row r="36" spans="1:20" s="978" customFormat="1" ht="16.5" customHeight="1">
      <c r="A36" s="948" t="s">
        <v>278</v>
      </c>
      <c r="B36" s="734">
        <v>33</v>
      </c>
      <c r="C36" s="734">
        <v>33</v>
      </c>
      <c r="D36" s="735">
        <v>0</v>
      </c>
      <c r="E36" s="735">
        <v>0</v>
      </c>
      <c r="F36" s="735">
        <v>0</v>
      </c>
      <c r="G36" s="735">
        <v>1</v>
      </c>
      <c r="H36" s="735">
        <v>24</v>
      </c>
      <c r="I36" s="735">
        <v>9</v>
      </c>
      <c r="J36" s="725">
        <v>33</v>
      </c>
      <c r="K36" s="725">
        <v>0</v>
      </c>
      <c r="L36" s="725">
        <v>0</v>
      </c>
      <c r="M36" s="725">
        <v>0</v>
      </c>
      <c r="N36" s="725">
        <v>0</v>
      </c>
      <c r="O36" s="725">
        <v>4</v>
      </c>
      <c r="P36" s="736">
        <v>29</v>
      </c>
      <c r="Q36" s="15" t="s">
        <v>24</v>
      </c>
      <c r="R36" s="947"/>
      <c r="S36" s="947"/>
      <c r="T36" s="947"/>
    </row>
    <row r="37" spans="1:20" s="978" customFormat="1" ht="16.5" customHeight="1">
      <c r="A37" s="948" t="s">
        <v>280</v>
      </c>
      <c r="B37" s="734">
        <v>22</v>
      </c>
      <c r="C37" s="734">
        <v>22</v>
      </c>
      <c r="D37" s="735">
        <v>0</v>
      </c>
      <c r="E37" s="735">
        <v>0</v>
      </c>
      <c r="F37" s="735">
        <v>0</v>
      </c>
      <c r="G37" s="735">
        <v>0</v>
      </c>
      <c r="H37" s="735">
        <v>8</v>
      </c>
      <c r="I37" s="735">
        <v>14</v>
      </c>
      <c r="J37" s="725">
        <v>14</v>
      </c>
      <c r="K37" s="725">
        <v>0</v>
      </c>
      <c r="L37" s="725">
        <v>8</v>
      </c>
      <c r="M37" s="725">
        <v>0</v>
      </c>
      <c r="N37" s="725">
        <v>0</v>
      </c>
      <c r="O37" s="725">
        <v>2</v>
      </c>
      <c r="P37" s="736">
        <v>20</v>
      </c>
      <c r="Q37" s="15" t="s">
        <v>25</v>
      </c>
      <c r="R37" s="947"/>
      <c r="S37" s="947"/>
      <c r="T37" s="947"/>
    </row>
    <row r="38" spans="1:20" s="978" customFormat="1" ht="16.5" customHeight="1">
      <c r="A38" s="948" t="s">
        <v>282</v>
      </c>
      <c r="B38" s="734">
        <v>21</v>
      </c>
      <c r="C38" s="734">
        <v>21</v>
      </c>
      <c r="D38" s="735">
        <v>0</v>
      </c>
      <c r="E38" s="735">
        <v>0</v>
      </c>
      <c r="F38" s="735">
        <v>0</v>
      </c>
      <c r="G38" s="735">
        <v>0</v>
      </c>
      <c r="H38" s="735">
        <v>12</v>
      </c>
      <c r="I38" s="735">
        <v>9</v>
      </c>
      <c r="J38" s="725">
        <v>21</v>
      </c>
      <c r="K38" s="725">
        <v>0</v>
      </c>
      <c r="L38" s="725">
        <v>0</v>
      </c>
      <c r="M38" s="725">
        <v>0</v>
      </c>
      <c r="N38" s="725">
        <v>0</v>
      </c>
      <c r="O38" s="725">
        <v>8</v>
      </c>
      <c r="P38" s="736">
        <v>13</v>
      </c>
      <c r="Q38" s="15" t="s">
        <v>26</v>
      </c>
      <c r="R38" s="947"/>
      <c r="S38" s="947"/>
      <c r="T38" s="947"/>
    </row>
    <row r="39" spans="1:20" s="978" customFormat="1" ht="16.5" customHeight="1" thickBot="1">
      <c r="A39" s="166" t="s">
        <v>197</v>
      </c>
      <c r="B39" s="739">
        <v>5</v>
      </c>
      <c r="C39" s="739">
        <v>5</v>
      </c>
      <c r="D39" s="740">
        <v>0</v>
      </c>
      <c r="E39" s="740">
        <v>0</v>
      </c>
      <c r="F39" s="740">
        <v>0</v>
      </c>
      <c r="G39" s="740">
        <v>1</v>
      </c>
      <c r="H39" s="740">
        <v>2</v>
      </c>
      <c r="I39" s="740">
        <v>2</v>
      </c>
      <c r="J39" s="741">
        <v>4</v>
      </c>
      <c r="K39" s="741">
        <v>0</v>
      </c>
      <c r="L39" s="741">
        <v>0</v>
      </c>
      <c r="M39" s="741">
        <v>0</v>
      </c>
      <c r="N39" s="741">
        <v>0</v>
      </c>
      <c r="O39" s="741">
        <v>4</v>
      </c>
      <c r="P39" s="1207">
        <v>5</v>
      </c>
      <c r="Q39" s="21" t="s">
        <v>27</v>
      </c>
      <c r="R39" s="947"/>
      <c r="S39" s="947"/>
      <c r="T39" s="947"/>
    </row>
    <row r="40" spans="1:20" s="84" customFormat="1" ht="12.95" customHeight="1">
      <c r="A40" s="77" t="s">
        <v>373</v>
      </c>
      <c r="B40" s="77"/>
      <c r="C40" s="77"/>
      <c r="D40" s="77"/>
      <c r="E40" s="578"/>
      <c r="F40" s="578"/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78" t="s">
        <v>1011</v>
      </c>
    </row>
    <row r="41" spans="1:20" s="85" customFormat="1" ht="12.95" customHeight="1">
      <c r="A41" s="579" t="s">
        <v>1446</v>
      </c>
      <c r="B41" s="579"/>
      <c r="C41" s="579"/>
      <c r="D41" s="579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</row>
    <row r="42" spans="1:20" s="53" customFormat="1" ht="12.95" customHeight="1">
      <c r="A42" s="984" t="s">
        <v>1447</v>
      </c>
    </row>
    <row r="43" spans="1:20" s="53" customFormat="1" ht="11.25"/>
    <row r="44" spans="1:20" s="53" customFormat="1" ht="11.25"/>
    <row r="45" spans="1:20" s="53" customFormat="1" ht="11.25"/>
    <row r="46" spans="1:20" s="53" customFormat="1" ht="11.25"/>
    <row r="47" spans="1:20" s="53" customFormat="1" ht="11.25"/>
    <row r="48" spans="1:20" s="53" customFormat="1" ht="11.25"/>
    <row r="49" s="53" customFormat="1" ht="11.25"/>
    <row r="50" s="53" customFormat="1" ht="11.25"/>
    <row r="51" s="53" customFormat="1" ht="11.25"/>
    <row r="52" s="53" customFormat="1" ht="11.25"/>
    <row r="53" s="53" customFormat="1" ht="11.25"/>
    <row r="54" s="53" customFormat="1" ht="11.25"/>
    <row r="55" s="53" customFormat="1" ht="11.25"/>
    <row r="56" s="53" customFormat="1" ht="11.25"/>
    <row r="57" s="53" customFormat="1" ht="11.25"/>
    <row r="58" s="53" customFormat="1" ht="11.25"/>
    <row r="59" s="53" customFormat="1" ht="11.25"/>
    <row r="60" s="53" customFormat="1" ht="11.25"/>
    <row r="61" s="53" customFormat="1" ht="11.25"/>
    <row r="62" s="53" customFormat="1" ht="11.25"/>
    <row r="63" s="53" customFormat="1" ht="11.25"/>
    <row r="64" s="53" customFormat="1" ht="11.25"/>
    <row r="65" s="53" customFormat="1" ht="11.25"/>
    <row r="66" s="53" customFormat="1" ht="11.25"/>
    <row r="67" s="53" customFormat="1" ht="11.25"/>
    <row r="68" s="53" customFormat="1" ht="11.25"/>
    <row r="69" s="53" customFormat="1" ht="11.25"/>
    <row r="70" s="53" customFormat="1" ht="11.25"/>
    <row r="71" s="53" customFormat="1" ht="11.25"/>
    <row r="72" s="53" customFormat="1" ht="11.25"/>
    <row r="73" s="53" customFormat="1" ht="11.25"/>
    <row r="74" s="53" customFormat="1" ht="11.25"/>
    <row r="75" s="53" customFormat="1" ht="11.25"/>
    <row r="76" s="53" customFormat="1" ht="11.25"/>
    <row r="77" s="53" customFormat="1" ht="11.25"/>
    <row r="78" s="53" customFormat="1" ht="11.25"/>
    <row r="79" s="53" customFormat="1" ht="11.25"/>
    <row r="80" s="53" customFormat="1" ht="11.25"/>
    <row r="81" s="53" customFormat="1" ht="11.25"/>
    <row r="82" s="53" customFormat="1" ht="11.25"/>
    <row r="83" s="53" customFormat="1" ht="11.25"/>
    <row r="84" s="53" customFormat="1" ht="11.25"/>
    <row r="85" s="53" customFormat="1" ht="11.25"/>
    <row r="86" s="53" customFormat="1" ht="11.25"/>
    <row r="87" s="53" customFormat="1" ht="11.25"/>
    <row r="88" s="53" customFormat="1" ht="11.25"/>
    <row r="89" s="53" customFormat="1" ht="11.25"/>
    <row r="90" s="53" customFormat="1" ht="11.25"/>
    <row r="91" s="53" customFormat="1" ht="11.25"/>
    <row r="92" s="53" customFormat="1" ht="11.25"/>
    <row r="93" s="53" customFormat="1" ht="11.25"/>
    <row r="94" s="53" customFormat="1" ht="11.25"/>
    <row r="95" s="53" customFormat="1" ht="11.25"/>
    <row r="96" s="53" customFormat="1" ht="11.25"/>
    <row r="97" s="53" customFormat="1" ht="11.25"/>
    <row r="98" s="53" customFormat="1" ht="11.25"/>
    <row r="99" s="53" customFormat="1" ht="11.25"/>
    <row r="100" s="53" customFormat="1" ht="11.25"/>
    <row r="101" s="53" customFormat="1" ht="11.25"/>
    <row r="102" s="53" customFormat="1" ht="11.25"/>
    <row r="103" s="53" customFormat="1" ht="11.25"/>
    <row r="104" s="53" customFormat="1" ht="11.25"/>
  </sheetData>
  <sheetProtection selectLockedCells="1"/>
  <mergeCells count="26">
    <mergeCell ref="O8:O10"/>
    <mergeCell ref="J8:J10"/>
    <mergeCell ref="K9:K10"/>
    <mergeCell ref="C7:C10"/>
    <mergeCell ref="D7:D10"/>
    <mergeCell ref="F8:F10"/>
    <mergeCell ref="H8:H10"/>
    <mergeCell ref="I8:I10"/>
    <mergeCell ref="G7:G10"/>
    <mergeCell ref="H7:I7"/>
    <mergeCell ref="A3:I3"/>
    <mergeCell ref="J3:Q3"/>
    <mergeCell ref="A6:A10"/>
    <mergeCell ref="Q6:Q10"/>
    <mergeCell ref="E7:F7"/>
    <mergeCell ref="J7:N7"/>
    <mergeCell ref="E8:E10"/>
    <mergeCell ref="O7:P7"/>
    <mergeCell ref="M9:M10"/>
    <mergeCell ref="P8:P10"/>
    <mergeCell ref="N8:N10"/>
    <mergeCell ref="J4:Q4"/>
    <mergeCell ref="J6:P6"/>
    <mergeCell ref="C6:I6"/>
    <mergeCell ref="B6:B10"/>
    <mergeCell ref="L8:L10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R1" zoomScaleNormal="100" zoomScaleSheetLayoutView="100" workbookViewId="0">
      <selection activeCell="AM16" sqref="AM16"/>
    </sheetView>
  </sheetViews>
  <sheetFormatPr defaultRowHeight="14.25"/>
  <cols>
    <col min="1" max="1" width="8.375" style="884" customWidth="1"/>
    <col min="2" max="6" width="7.125" style="885" customWidth="1"/>
    <col min="7" max="7" width="6.875" style="885" customWidth="1"/>
    <col min="8" max="9" width="9.125" style="885" customWidth="1"/>
    <col min="10" max="10" width="13.375" style="885" customWidth="1"/>
    <col min="11" max="11" width="7.25" style="886" customWidth="1"/>
    <col min="12" max="12" width="6.125" style="887" customWidth="1"/>
    <col min="13" max="13" width="7.625" style="887" customWidth="1"/>
    <col min="14" max="15" width="6.625" style="887" customWidth="1"/>
    <col min="16" max="16" width="7.125" style="887" customWidth="1"/>
    <col min="17" max="18" width="6.625" style="888" customWidth="1"/>
    <col min="19" max="19" width="8.625" style="887" customWidth="1"/>
    <col min="20" max="20" width="7.625" style="887" customWidth="1"/>
    <col min="21" max="22" width="11.625" style="884" customWidth="1"/>
    <col min="23" max="23" width="9.625" style="888" customWidth="1"/>
    <col min="24" max="25" width="8.625" style="888" customWidth="1"/>
    <col min="26" max="26" width="9.625" style="886" customWidth="1"/>
    <col min="27" max="27" width="8.125" style="857" customWidth="1"/>
    <col min="28" max="28" width="9.625" style="888" customWidth="1"/>
    <col min="29" max="29" width="8.125" style="888" customWidth="1"/>
    <col min="30" max="30" width="8.375" style="888" customWidth="1"/>
    <col min="31" max="32" width="9.875" style="888" customWidth="1"/>
    <col min="33" max="33" width="7.625" style="888" customWidth="1"/>
    <col min="34" max="35" width="6.75" style="888" customWidth="1"/>
    <col min="36" max="38" width="9.625" style="888" customWidth="1"/>
    <col min="39" max="39" width="12.625" style="887" customWidth="1"/>
    <col min="40" max="16384" width="9" style="887"/>
  </cols>
  <sheetData>
    <row r="1" spans="1:39" s="847" customFormat="1" ht="14.1" customHeight="1">
      <c r="A1" s="844" t="s">
        <v>1520</v>
      </c>
      <c r="B1" s="845"/>
      <c r="C1" s="845"/>
      <c r="D1" s="845"/>
      <c r="E1" s="845"/>
      <c r="F1" s="845"/>
      <c r="G1" s="845"/>
      <c r="H1" s="845"/>
      <c r="I1" s="845"/>
      <c r="J1" s="845"/>
      <c r="K1" s="846"/>
      <c r="Q1" s="848"/>
      <c r="R1" s="848"/>
      <c r="U1" s="849" t="s">
        <v>1521</v>
      </c>
      <c r="V1" s="844" t="s">
        <v>1522</v>
      </c>
      <c r="W1" s="848"/>
      <c r="X1" s="848"/>
      <c r="Y1" s="848"/>
      <c r="Z1" s="846"/>
      <c r="AA1" s="850"/>
      <c r="AB1" s="848"/>
      <c r="AC1" s="848"/>
      <c r="AD1" s="848"/>
      <c r="AE1" s="845"/>
      <c r="AF1" s="845"/>
      <c r="AG1" s="845"/>
      <c r="AH1" s="845"/>
      <c r="AI1" s="845"/>
      <c r="AJ1" s="845"/>
      <c r="AK1" s="845"/>
      <c r="AL1" s="845"/>
      <c r="AM1" s="849" t="s">
        <v>1523</v>
      </c>
    </row>
    <row r="2" spans="1:39" s="854" customFormat="1" ht="14.1" customHeight="1">
      <c r="A2" s="851"/>
      <c r="B2" s="852"/>
      <c r="C2" s="852"/>
      <c r="D2" s="852"/>
      <c r="E2" s="852"/>
      <c r="F2" s="852"/>
      <c r="G2" s="852"/>
      <c r="H2" s="852"/>
      <c r="I2" s="852"/>
      <c r="J2" s="852"/>
      <c r="K2" s="853"/>
      <c r="Q2" s="855"/>
      <c r="R2" s="855"/>
      <c r="U2" s="856"/>
      <c r="V2" s="851"/>
      <c r="W2" s="855"/>
      <c r="X2" s="855"/>
      <c r="Y2" s="855"/>
      <c r="Z2" s="853"/>
      <c r="AA2" s="857"/>
      <c r="AB2" s="855"/>
      <c r="AC2" s="855"/>
      <c r="AD2" s="855"/>
      <c r="AE2" s="852"/>
      <c r="AF2" s="852"/>
      <c r="AG2" s="852"/>
      <c r="AH2" s="852"/>
      <c r="AI2" s="852"/>
      <c r="AJ2" s="852"/>
      <c r="AK2" s="852"/>
      <c r="AL2" s="852"/>
    </row>
    <row r="3" spans="1:39" s="858" customFormat="1" ht="20.100000000000001" customHeight="1">
      <c r="A3" s="1859" t="s">
        <v>455</v>
      </c>
      <c r="B3" s="1859"/>
      <c r="C3" s="1859"/>
      <c r="D3" s="1859"/>
      <c r="E3" s="1859"/>
      <c r="F3" s="1859"/>
      <c r="G3" s="1859"/>
      <c r="H3" s="1859"/>
      <c r="I3" s="1859"/>
      <c r="J3" s="1859"/>
      <c r="K3" s="1860" t="s">
        <v>786</v>
      </c>
      <c r="L3" s="1860"/>
      <c r="M3" s="1860"/>
      <c r="N3" s="1860"/>
      <c r="O3" s="1860"/>
      <c r="P3" s="1860"/>
      <c r="Q3" s="1860"/>
      <c r="R3" s="1860"/>
      <c r="S3" s="1860"/>
      <c r="T3" s="1860"/>
      <c r="U3" s="1860"/>
      <c r="V3" s="1859" t="s">
        <v>456</v>
      </c>
      <c r="W3" s="1859"/>
      <c r="X3" s="1859"/>
      <c r="Y3" s="1859"/>
      <c r="Z3" s="1859"/>
      <c r="AA3" s="1859"/>
      <c r="AB3" s="1859"/>
      <c r="AC3" s="1859"/>
      <c r="AD3" s="1859"/>
      <c r="AE3" s="1860" t="s">
        <v>787</v>
      </c>
      <c r="AF3" s="1860"/>
      <c r="AG3" s="1860"/>
      <c r="AH3" s="1860"/>
      <c r="AI3" s="1860"/>
      <c r="AJ3" s="1860"/>
      <c r="AK3" s="1860"/>
      <c r="AL3" s="1860"/>
      <c r="AM3" s="1860"/>
    </row>
    <row r="4" spans="1:39" s="860" customFormat="1" ht="24" customHeight="1">
      <c r="A4" s="859"/>
      <c r="B4" s="859"/>
      <c r="C4" s="859"/>
      <c r="D4" s="859"/>
      <c r="E4" s="859"/>
      <c r="F4" s="859"/>
      <c r="G4" s="859"/>
      <c r="H4" s="859"/>
      <c r="I4" s="859"/>
      <c r="J4" s="859"/>
      <c r="K4" s="859"/>
      <c r="L4" s="859"/>
      <c r="M4" s="963"/>
      <c r="N4" s="963"/>
      <c r="O4" s="963"/>
      <c r="P4" s="963"/>
      <c r="Q4" s="963"/>
      <c r="R4" s="963"/>
      <c r="S4" s="963"/>
      <c r="T4" s="963"/>
      <c r="U4" s="859"/>
      <c r="W4" s="963"/>
      <c r="X4" s="963"/>
      <c r="Y4" s="963"/>
      <c r="Z4" s="963"/>
      <c r="AA4" s="963"/>
      <c r="AB4" s="963"/>
      <c r="AC4" s="963"/>
      <c r="AD4" s="963"/>
      <c r="AE4" s="963"/>
      <c r="AF4" s="963"/>
      <c r="AG4" s="963"/>
      <c r="AH4" s="963"/>
      <c r="AI4" s="963"/>
      <c r="AJ4" s="963"/>
      <c r="AK4" s="963"/>
      <c r="AL4" s="963"/>
    </row>
    <row r="5" spans="1:39" s="863" customFormat="1" ht="18" customHeight="1" thickBot="1">
      <c r="A5" s="861" t="s">
        <v>286</v>
      </c>
      <c r="B5" s="862"/>
      <c r="C5" s="862"/>
      <c r="D5" s="862"/>
      <c r="E5" s="862"/>
      <c r="F5" s="862"/>
      <c r="G5" s="862"/>
      <c r="I5" s="862"/>
      <c r="J5" s="862"/>
      <c r="Q5" s="862"/>
      <c r="R5" s="862"/>
      <c r="U5" s="864" t="s">
        <v>29</v>
      </c>
      <c r="V5" s="861" t="s">
        <v>286</v>
      </c>
      <c r="W5" s="862"/>
      <c r="X5" s="862"/>
      <c r="Y5" s="862"/>
      <c r="AE5" s="862"/>
      <c r="AF5" s="862"/>
      <c r="AG5" s="862"/>
      <c r="AH5" s="862"/>
      <c r="AI5" s="862"/>
      <c r="AJ5" s="862"/>
      <c r="AL5" s="865"/>
      <c r="AM5" s="865" t="s">
        <v>29</v>
      </c>
    </row>
    <row r="6" spans="1:39" s="863" customFormat="1" ht="32.1" customHeight="1">
      <c r="A6" s="1832" t="s">
        <v>30</v>
      </c>
      <c r="B6" s="1865" t="s">
        <v>838</v>
      </c>
      <c r="C6" s="1857"/>
      <c r="D6" s="1857"/>
      <c r="E6" s="1857"/>
      <c r="F6" s="1857"/>
      <c r="G6" s="1857"/>
      <c r="H6" s="1857"/>
      <c r="I6" s="1857"/>
      <c r="J6" s="1857"/>
      <c r="K6" s="1857"/>
      <c r="L6" s="1858"/>
      <c r="M6" s="1863" t="s">
        <v>1260</v>
      </c>
      <c r="N6" s="1857"/>
      <c r="O6" s="1857"/>
      <c r="P6" s="1857"/>
      <c r="Q6" s="1857"/>
      <c r="R6" s="1857"/>
      <c r="S6" s="1857"/>
      <c r="T6" s="1864"/>
      <c r="U6" s="1866" t="s">
        <v>351</v>
      </c>
      <c r="V6" s="1832" t="s">
        <v>782</v>
      </c>
      <c r="W6" s="1865" t="s">
        <v>780</v>
      </c>
      <c r="X6" s="1857"/>
      <c r="Y6" s="1857"/>
      <c r="Z6" s="1857"/>
      <c r="AA6" s="1858"/>
      <c r="AB6" s="1863" t="s">
        <v>837</v>
      </c>
      <c r="AC6" s="1857"/>
      <c r="AD6" s="1857"/>
      <c r="AE6" s="1857" t="s">
        <v>785</v>
      </c>
      <c r="AF6" s="1857"/>
      <c r="AG6" s="1857"/>
      <c r="AH6" s="1857"/>
      <c r="AI6" s="1857"/>
      <c r="AJ6" s="1857"/>
      <c r="AK6" s="1857"/>
      <c r="AL6" s="1864"/>
      <c r="AM6" s="1866" t="s">
        <v>351</v>
      </c>
    </row>
    <row r="7" spans="1:39" s="863" customFormat="1" ht="17.100000000000001" customHeight="1">
      <c r="A7" s="1833"/>
      <c r="B7" s="1843" t="s">
        <v>709</v>
      </c>
      <c r="C7" s="1844"/>
      <c r="D7" s="1845"/>
      <c r="E7" s="1874" t="s">
        <v>457</v>
      </c>
      <c r="F7" s="1849" t="s">
        <v>1263</v>
      </c>
      <c r="G7" s="1844"/>
      <c r="H7" s="1844"/>
      <c r="I7" s="1844"/>
      <c r="J7" s="1844"/>
      <c r="K7" s="1845" t="s">
        <v>1266</v>
      </c>
      <c r="L7" s="1849" t="s">
        <v>165</v>
      </c>
      <c r="M7" s="1849" t="s">
        <v>710</v>
      </c>
      <c r="N7" s="1844"/>
      <c r="O7" s="1845"/>
      <c r="P7" s="1879" t="s">
        <v>1261</v>
      </c>
      <c r="Q7" s="1879"/>
      <c r="R7" s="1879"/>
      <c r="S7" s="1879"/>
      <c r="T7" s="1880"/>
      <c r="U7" s="1867"/>
      <c r="V7" s="1833"/>
      <c r="W7" s="1843" t="s">
        <v>1262</v>
      </c>
      <c r="X7" s="1844"/>
      <c r="Y7" s="1844"/>
      <c r="Z7" s="1844"/>
      <c r="AA7" s="1845"/>
      <c r="AB7" s="1871" t="s">
        <v>783</v>
      </c>
      <c r="AC7" s="1869"/>
      <c r="AD7" s="1869"/>
      <c r="AE7" s="1869" t="s">
        <v>784</v>
      </c>
      <c r="AF7" s="1870"/>
      <c r="AG7" s="1844" t="s">
        <v>781</v>
      </c>
      <c r="AH7" s="1844"/>
      <c r="AI7" s="1844"/>
      <c r="AJ7" s="1844"/>
      <c r="AK7" s="1844"/>
      <c r="AL7" s="1849" t="s">
        <v>459</v>
      </c>
      <c r="AM7" s="1867"/>
    </row>
    <row r="8" spans="1:39" s="1113" customFormat="1" ht="17.100000000000001" customHeight="1">
      <c r="A8" s="1833"/>
      <c r="B8" s="1846"/>
      <c r="C8" s="1847"/>
      <c r="D8" s="1848"/>
      <c r="E8" s="1875"/>
      <c r="F8" s="1112"/>
      <c r="G8" s="1861" t="s">
        <v>458</v>
      </c>
      <c r="H8" s="1861" t="s">
        <v>875</v>
      </c>
      <c r="I8" s="1861" t="s">
        <v>1265</v>
      </c>
      <c r="J8" s="1886" t="s">
        <v>1264</v>
      </c>
      <c r="K8" s="1848"/>
      <c r="L8" s="1851"/>
      <c r="M8" s="1850"/>
      <c r="N8" s="1847"/>
      <c r="O8" s="1848"/>
      <c r="P8" s="1838" t="s">
        <v>709</v>
      </c>
      <c r="Q8" s="1838"/>
      <c r="R8" s="1854"/>
      <c r="S8" s="1861" t="s">
        <v>1267</v>
      </c>
      <c r="T8" s="1840" t="s">
        <v>618</v>
      </c>
      <c r="U8" s="1867"/>
      <c r="V8" s="1833"/>
      <c r="W8" s="1883" t="s">
        <v>710</v>
      </c>
      <c r="X8" s="1838"/>
      <c r="Y8" s="1854"/>
      <c r="Z8" s="1861" t="s">
        <v>1268</v>
      </c>
      <c r="AA8" s="1861" t="s">
        <v>618</v>
      </c>
      <c r="AB8" s="1837" t="s">
        <v>709</v>
      </c>
      <c r="AC8" s="1838"/>
      <c r="AD8" s="1838"/>
      <c r="AE8" s="1854" t="s">
        <v>460</v>
      </c>
      <c r="AF8" s="1835" t="s">
        <v>1269</v>
      </c>
      <c r="AG8" s="1837" t="s">
        <v>709</v>
      </c>
      <c r="AH8" s="1838"/>
      <c r="AI8" s="1854"/>
      <c r="AJ8" s="1835" t="s">
        <v>461</v>
      </c>
      <c r="AK8" s="1837" t="s">
        <v>462</v>
      </c>
      <c r="AL8" s="1877"/>
      <c r="AM8" s="1867"/>
    </row>
    <row r="9" spans="1:39" s="1113" customFormat="1" ht="12.75" customHeight="1">
      <c r="A9" s="1833"/>
      <c r="B9" s="1114"/>
      <c r="C9" s="1835" t="s">
        <v>633</v>
      </c>
      <c r="D9" s="1835" t="s">
        <v>634</v>
      </c>
      <c r="E9" s="1875"/>
      <c r="F9" s="1112"/>
      <c r="G9" s="1862"/>
      <c r="H9" s="1884"/>
      <c r="I9" s="1862"/>
      <c r="J9" s="1887"/>
      <c r="K9" s="1848"/>
      <c r="L9" s="1851"/>
      <c r="M9" s="1112"/>
      <c r="N9" s="1835" t="s">
        <v>633</v>
      </c>
      <c r="O9" s="1835" t="s">
        <v>634</v>
      </c>
      <c r="P9" s="1112"/>
      <c r="Q9" s="1835" t="s">
        <v>606</v>
      </c>
      <c r="R9" s="1835" t="s">
        <v>607</v>
      </c>
      <c r="S9" s="1862"/>
      <c r="T9" s="1841"/>
      <c r="U9" s="1867"/>
      <c r="V9" s="1833"/>
      <c r="W9" s="1115"/>
      <c r="X9" s="1835" t="s">
        <v>633</v>
      </c>
      <c r="Y9" s="1835" t="s">
        <v>634</v>
      </c>
      <c r="Z9" s="1862"/>
      <c r="AA9" s="1862"/>
      <c r="AB9" s="1112"/>
      <c r="AC9" s="1835" t="s">
        <v>633</v>
      </c>
      <c r="AD9" s="1837" t="s">
        <v>634</v>
      </c>
      <c r="AE9" s="1855"/>
      <c r="AF9" s="1872"/>
      <c r="AG9" s="1112"/>
      <c r="AH9" s="1835" t="s">
        <v>633</v>
      </c>
      <c r="AI9" s="1835" t="s">
        <v>634</v>
      </c>
      <c r="AJ9" s="1881"/>
      <c r="AK9" s="1872"/>
      <c r="AL9" s="1877"/>
      <c r="AM9" s="1867"/>
    </row>
    <row r="10" spans="1:39" s="1113" customFormat="1" ht="15.75" customHeight="1">
      <c r="A10" s="1834"/>
      <c r="B10" s="1116"/>
      <c r="C10" s="1836"/>
      <c r="D10" s="1836"/>
      <c r="E10" s="1876"/>
      <c r="F10" s="1117"/>
      <c r="G10" s="1836"/>
      <c r="H10" s="1885"/>
      <c r="I10" s="1836"/>
      <c r="J10" s="1888"/>
      <c r="K10" s="1853"/>
      <c r="L10" s="1852"/>
      <c r="M10" s="1117"/>
      <c r="N10" s="1836"/>
      <c r="O10" s="1836"/>
      <c r="P10" s="1117"/>
      <c r="Q10" s="1836"/>
      <c r="R10" s="1836"/>
      <c r="S10" s="1836"/>
      <c r="T10" s="1842"/>
      <c r="U10" s="1868"/>
      <c r="V10" s="1834"/>
      <c r="W10" s="1118"/>
      <c r="X10" s="1836"/>
      <c r="Y10" s="1836"/>
      <c r="Z10" s="1836"/>
      <c r="AA10" s="1836"/>
      <c r="AB10" s="1117"/>
      <c r="AC10" s="1836"/>
      <c r="AD10" s="1839"/>
      <c r="AE10" s="1856"/>
      <c r="AF10" s="1873"/>
      <c r="AG10" s="1117"/>
      <c r="AH10" s="1836"/>
      <c r="AI10" s="1836"/>
      <c r="AJ10" s="1882"/>
      <c r="AK10" s="1873"/>
      <c r="AL10" s="1878"/>
      <c r="AM10" s="1868"/>
    </row>
    <row r="11" spans="1:39" s="868" customFormat="1" ht="17.25" customHeight="1">
      <c r="A11" s="866" t="s">
        <v>701</v>
      </c>
      <c r="B11" s="867">
        <v>3114</v>
      </c>
      <c r="C11" s="867">
        <v>1724</v>
      </c>
      <c r="D11" s="867">
        <v>1390</v>
      </c>
      <c r="E11" s="867">
        <v>2540</v>
      </c>
      <c r="F11" s="867">
        <v>509</v>
      </c>
      <c r="G11" s="867">
        <v>340</v>
      </c>
      <c r="H11" s="867">
        <v>5</v>
      </c>
      <c r="I11" s="867">
        <v>50</v>
      </c>
      <c r="J11" s="867">
        <v>114</v>
      </c>
      <c r="K11" s="867" t="s">
        <v>876</v>
      </c>
      <c r="L11" s="867">
        <v>65</v>
      </c>
      <c r="M11" s="867">
        <v>14510</v>
      </c>
      <c r="N11" s="867">
        <v>7722</v>
      </c>
      <c r="O11" s="867">
        <v>6788</v>
      </c>
      <c r="P11" s="867">
        <v>6280</v>
      </c>
      <c r="Q11" s="867" t="s">
        <v>609</v>
      </c>
      <c r="R11" s="867" t="s">
        <v>609</v>
      </c>
      <c r="S11" s="867">
        <v>6264</v>
      </c>
      <c r="T11" s="867">
        <v>16</v>
      </c>
      <c r="U11" s="869" t="s">
        <v>701</v>
      </c>
      <c r="V11" s="866" t="s">
        <v>701</v>
      </c>
      <c r="W11" s="867">
        <v>8230</v>
      </c>
      <c r="X11" s="867">
        <v>4256</v>
      </c>
      <c r="Y11" s="867">
        <v>3974</v>
      </c>
      <c r="Z11" s="867">
        <v>8228</v>
      </c>
      <c r="AA11" s="867">
        <v>2</v>
      </c>
      <c r="AB11" s="867">
        <v>207952</v>
      </c>
      <c r="AC11" s="867">
        <v>92150</v>
      </c>
      <c r="AD11" s="867">
        <v>115802</v>
      </c>
      <c r="AE11" s="867">
        <v>201479</v>
      </c>
      <c r="AF11" s="867">
        <v>6473</v>
      </c>
      <c r="AG11" s="867">
        <v>560</v>
      </c>
      <c r="AH11" s="867">
        <v>344</v>
      </c>
      <c r="AI11" s="867">
        <v>216</v>
      </c>
      <c r="AJ11" s="867">
        <v>160</v>
      </c>
      <c r="AK11" s="867">
        <v>400</v>
      </c>
      <c r="AL11" s="867">
        <v>191</v>
      </c>
      <c r="AM11" s="869" t="s">
        <v>701</v>
      </c>
    </row>
    <row r="12" spans="1:39" s="868" customFormat="1" ht="17.25" customHeight="1">
      <c r="A12" s="866" t="s">
        <v>951</v>
      </c>
      <c r="B12" s="867">
        <v>3050</v>
      </c>
      <c r="C12" s="867">
        <v>1706</v>
      </c>
      <c r="D12" s="867">
        <v>1344</v>
      </c>
      <c r="E12" s="867">
        <v>2472</v>
      </c>
      <c r="F12" s="867">
        <v>531</v>
      </c>
      <c r="G12" s="867">
        <v>442</v>
      </c>
      <c r="H12" s="867">
        <v>5</v>
      </c>
      <c r="I12" s="867">
        <v>69</v>
      </c>
      <c r="J12" s="867">
        <v>15</v>
      </c>
      <c r="K12" s="867">
        <v>41</v>
      </c>
      <c r="L12" s="867">
        <v>6</v>
      </c>
      <c r="M12" s="867">
        <v>14146</v>
      </c>
      <c r="N12" s="867">
        <v>7407</v>
      </c>
      <c r="O12" s="867">
        <v>6739</v>
      </c>
      <c r="P12" s="867">
        <v>6045</v>
      </c>
      <c r="Q12" s="867">
        <v>3288</v>
      </c>
      <c r="R12" s="867">
        <v>2757</v>
      </c>
      <c r="S12" s="867">
        <v>6045</v>
      </c>
      <c r="T12" s="867">
        <v>0</v>
      </c>
      <c r="U12" s="869" t="s">
        <v>951</v>
      </c>
      <c r="V12" s="866" t="s">
        <v>951</v>
      </c>
      <c r="W12" s="867">
        <v>8101</v>
      </c>
      <c r="X12" s="867">
        <v>4119</v>
      </c>
      <c r="Y12" s="867">
        <v>3982</v>
      </c>
      <c r="Z12" s="867">
        <v>8098</v>
      </c>
      <c r="AA12" s="867">
        <v>3</v>
      </c>
      <c r="AB12" s="867">
        <v>163170</v>
      </c>
      <c r="AC12" s="867">
        <v>76627</v>
      </c>
      <c r="AD12" s="867">
        <v>86543</v>
      </c>
      <c r="AE12" s="867">
        <v>155785</v>
      </c>
      <c r="AF12" s="867">
        <v>7385</v>
      </c>
      <c r="AG12" s="867">
        <v>218</v>
      </c>
      <c r="AH12" s="867">
        <v>136</v>
      </c>
      <c r="AI12" s="867">
        <v>82</v>
      </c>
      <c r="AJ12" s="867">
        <v>89</v>
      </c>
      <c r="AK12" s="867">
        <v>129</v>
      </c>
      <c r="AL12" s="867">
        <v>134</v>
      </c>
      <c r="AM12" s="869" t="s">
        <v>951</v>
      </c>
    </row>
    <row r="13" spans="1:39" s="868" customFormat="1" ht="17.25" customHeight="1">
      <c r="A13" s="866" t="s">
        <v>952</v>
      </c>
      <c r="B13" s="867">
        <v>2962</v>
      </c>
      <c r="C13" s="867">
        <v>1612</v>
      </c>
      <c r="D13" s="867">
        <v>1350</v>
      </c>
      <c r="E13" s="867">
        <v>2328</v>
      </c>
      <c r="F13" s="867">
        <v>568</v>
      </c>
      <c r="G13" s="867">
        <v>481</v>
      </c>
      <c r="H13" s="867">
        <v>6</v>
      </c>
      <c r="I13" s="867">
        <v>49</v>
      </c>
      <c r="J13" s="867">
        <v>32</v>
      </c>
      <c r="K13" s="867">
        <v>66</v>
      </c>
      <c r="L13" s="867">
        <v>0</v>
      </c>
      <c r="M13" s="867">
        <v>16220</v>
      </c>
      <c r="N13" s="867">
        <v>8265</v>
      </c>
      <c r="O13" s="867">
        <v>7955</v>
      </c>
      <c r="P13" s="867">
        <v>5630</v>
      </c>
      <c r="Q13" s="867">
        <v>2977</v>
      </c>
      <c r="R13" s="867">
        <v>2653</v>
      </c>
      <c r="S13" s="867">
        <v>5629</v>
      </c>
      <c r="T13" s="867">
        <v>1</v>
      </c>
      <c r="U13" s="869" t="s">
        <v>952</v>
      </c>
      <c r="V13" s="866" t="s">
        <v>952</v>
      </c>
      <c r="W13" s="867">
        <v>10590</v>
      </c>
      <c r="X13" s="867">
        <v>5289</v>
      </c>
      <c r="Y13" s="867">
        <v>5301</v>
      </c>
      <c r="Z13" s="867">
        <v>10588</v>
      </c>
      <c r="AA13" s="867">
        <v>2</v>
      </c>
      <c r="AB13" s="867">
        <v>169860</v>
      </c>
      <c r="AC13" s="867">
        <v>78153</v>
      </c>
      <c r="AD13" s="867">
        <v>91707</v>
      </c>
      <c r="AE13" s="867">
        <v>164390</v>
      </c>
      <c r="AF13" s="867">
        <v>5470</v>
      </c>
      <c r="AG13" s="867">
        <v>619</v>
      </c>
      <c r="AH13" s="867">
        <v>363</v>
      </c>
      <c r="AI13" s="867">
        <v>256</v>
      </c>
      <c r="AJ13" s="867">
        <v>113</v>
      </c>
      <c r="AK13" s="867">
        <v>506</v>
      </c>
      <c r="AL13" s="867">
        <v>252</v>
      </c>
      <c r="AM13" s="869" t="s">
        <v>952</v>
      </c>
    </row>
    <row r="14" spans="1:39" s="868" customFormat="1" ht="17.25" customHeight="1">
      <c r="A14" s="866" t="s">
        <v>1049</v>
      </c>
      <c r="B14" s="867">
        <v>2913</v>
      </c>
      <c r="C14" s="867">
        <v>1611</v>
      </c>
      <c r="D14" s="867">
        <v>1302</v>
      </c>
      <c r="E14" s="867">
        <v>2299</v>
      </c>
      <c r="F14" s="867">
        <v>441</v>
      </c>
      <c r="G14" s="867">
        <v>338</v>
      </c>
      <c r="H14" s="867">
        <v>9</v>
      </c>
      <c r="I14" s="867">
        <v>57</v>
      </c>
      <c r="J14" s="867">
        <v>37</v>
      </c>
      <c r="K14" s="867">
        <v>133</v>
      </c>
      <c r="L14" s="867">
        <v>40</v>
      </c>
      <c r="M14" s="867">
        <v>17845</v>
      </c>
      <c r="N14" s="867">
        <v>9215</v>
      </c>
      <c r="O14" s="867">
        <v>8630</v>
      </c>
      <c r="P14" s="867">
        <v>8703</v>
      </c>
      <c r="Q14" s="867">
        <v>4670</v>
      </c>
      <c r="R14" s="867">
        <v>4033</v>
      </c>
      <c r="S14" s="867">
        <v>8703</v>
      </c>
      <c r="T14" s="867">
        <v>0</v>
      </c>
      <c r="U14" s="869" t="s">
        <v>1049</v>
      </c>
      <c r="V14" s="866" t="s">
        <v>1049</v>
      </c>
      <c r="W14" s="867">
        <v>9142</v>
      </c>
      <c r="X14" s="867">
        <v>4545</v>
      </c>
      <c r="Y14" s="867">
        <v>4597</v>
      </c>
      <c r="Z14" s="867">
        <v>9140</v>
      </c>
      <c r="AA14" s="867">
        <v>2</v>
      </c>
      <c r="AB14" s="867">
        <v>150544</v>
      </c>
      <c r="AC14" s="867">
        <v>62547</v>
      </c>
      <c r="AD14" s="867">
        <v>87997</v>
      </c>
      <c r="AE14" s="867">
        <v>141562</v>
      </c>
      <c r="AF14" s="867">
        <v>8982</v>
      </c>
      <c r="AG14" s="867">
        <v>850</v>
      </c>
      <c r="AH14" s="867">
        <v>484</v>
      </c>
      <c r="AI14" s="867">
        <v>366</v>
      </c>
      <c r="AJ14" s="867">
        <v>81</v>
      </c>
      <c r="AK14" s="867">
        <v>769</v>
      </c>
      <c r="AL14" s="867">
        <v>92</v>
      </c>
      <c r="AM14" s="869" t="s">
        <v>1049</v>
      </c>
    </row>
    <row r="15" spans="1:39" s="868" customFormat="1" ht="17.25" customHeight="1">
      <c r="A15" s="1143" t="s">
        <v>1611</v>
      </c>
      <c r="B15" s="870">
        <f t="shared" ref="B15:O15" si="0">SUM(B17:B39)</f>
        <v>2527</v>
      </c>
      <c r="C15" s="870">
        <f t="shared" si="0"/>
        <v>1432</v>
      </c>
      <c r="D15" s="870">
        <f t="shared" si="0"/>
        <v>1095</v>
      </c>
      <c r="E15" s="870">
        <f t="shared" si="0"/>
        <v>1978</v>
      </c>
      <c r="F15" s="870">
        <f>SUM(F17:F39)</f>
        <v>345</v>
      </c>
      <c r="G15" s="870">
        <f t="shared" si="0"/>
        <v>289</v>
      </c>
      <c r="H15" s="870">
        <f t="shared" si="0"/>
        <v>5</v>
      </c>
      <c r="I15" s="870">
        <f t="shared" ref="I15" si="1">SUM(I17:I39)</f>
        <v>35</v>
      </c>
      <c r="J15" s="870">
        <f t="shared" si="0"/>
        <v>16</v>
      </c>
      <c r="K15" s="870">
        <f t="shared" si="0"/>
        <v>76</v>
      </c>
      <c r="L15" s="870">
        <f t="shared" si="0"/>
        <v>128</v>
      </c>
      <c r="M15" s="870">
        <f t="shared" si="0"/>
        <v>17833</v>
      </c>
      <c r="N15" s="870">
        <f t="shared" si="0"/>
        <v>9161</v>
      </c>
      <c r="O15" s="870">
        <f t="shared" si="0"/>
        <v>8672</v>
      </c>
      <c r="P15" s="870">
        <f t="shared" ref="P15:AA15" si="2">SUM(P17:P39)</f>
        <v>7430</v>
      </c>
      <c r="Q15" s="870">
        <f t="shared" ref="Q15:R15" si="3">SUM(Q17:Q39)</f>
        <v>3851</v>
      </c>
      <c r="R15" s="870">
        <f t="shared" si="3"/>
        <v>3579</v>
      </c>
      <c r="S15" s="870">
        <f t="shared" si="2"/>
        <v>7430</v>
      </c>
      <c r="T15" s="870">
        <f t="shared" si="2"/>
        <v>0</v>
      </c>
      <c r="U15" s="1142" t="s">
        <v>1611</v>
      </c>
      <c r="V15" s="1143" t="s">
        <v>1611</v>
      </c>
      <c r="W15" s="870">
        <f t="shared" si="2"/>
        <v>10403</v>
      </c>
      <c r="X15" s="870">
        <f t="shared" si="2"/>
        <v>5304</v>
      </c>
      <c r="Y15" s="870">
        <f t="shared" si="2"/>
        <v>5099</v>
      </c>
      <c r="Z15" s="870">
        <f>SUM(Z17:Z39)</f>
        <v>10403</v>
      </c>
      <c r="AA15" s="870">
        <f t="shared" si="2"/>
        <v>0</v>
      </c>
      <c r="AB15" s="870">
        <f t="shared" ref="AB15:AL15" si="4">SUM(AB17:AB39)</f>
        <v>265674</v>
      </c>
      <c r="AC15" s="1275">
        <f>SUM(AC17:AC39)</f>
        <v>99787</v>
      </c>
      <c r="AD15" s="870">
        <f t="shared" si="4"/>
        <v>165887</v>
      </c>
      <c r="AE15" s="870">
        <f t="shared" si="4"/>
        <v>258816</v>
      </c>
      <c r="AF15" s="870">
        <f t="shared" si="4"/>
        <v>6858</v>
      </c>
      <c r="AG15" s="870">
        <f t="shared" si="4"/>
        <v>137</v>
      </c>
      <c r="AH15" s="870">
        <f t="shared" si="4"/>
        <v>89</v>
      </c>
      <c r="AI15" s="870">
        <f t="shared" si="4"/>
        <v>48</v>
      </c>
      <c r="AJ15" s="870">
        <f t="shared" si="4"/>
        <v>62</v>
      </c>
      <c r="AK15" s="870">
        <f t="shared" si="4"/>
        <v>75</v>
      </c>
      <c r="AL15" s="870">
        <f t="shared" si="4"/>
        <v>153</v>
      </c>
      <c r="AM15" s="1142" t="s">
        <v>1611</v>
      </c>
    </row>
    <row r="16" spans="1:39" s="863" customFormat="1" ht="14.65" customHeight="1">
      <c r="A16" s="957"/>
      <c r="B16" s="867"/>
      <c r="C16" s="867"/>
      <c r="D16" s="867"/>
      <c r="E16" s="867"/>
      <c r="F16" s="867"/>
      <c r="G16" s="867"/>
      <c r="H16" s="867"/>
      <c r="I16" s="867"/>
      <c r="J16" s="867"/>
      <c r="K16" s="867"/>
      <c r="L16" s="867"/>
      <c r="M16" s="867"/>
      <c r="N16" s="867"/>
      <c r="O16" s="867"/>
      <c r="P16" s="867"/>
      <c r="Q16" s="871"/>
      <c r="R16" s="872"/>
      <c r="S16" s="867"/>
      <c r="T16" s="873"/>
      <c r="W16" s="874"/>
      <c r="X16" s="871"/>
      <c r="Y16" s="872"/>
      <c r="Z16" s="867"/>
      <c r="AA16" s="867"/>
      <c r="AB16" s="867"/>
      <c r="AC16" s="867"/>
      <c r="AD16" s="867"/>
      <c r="AE16" s="867"/>
      <c r="AF16" s="867"/>
      <c r="AG16" s="867"/>
      <c r="AH16" s="867"/>
      <c r="AI16" s="867"/>
      <c r="AJ16" s="867"/>
      <c r="AK16" s="867"/>
      <c r="AL16" s="867"/>
      <c r="AM16" s="874"/>
    </row>
    <row r="17" spans="1:39" s="877" customFormat="1" ht="15.95" customHeight="1">
      <c r="A17" s="957" t="s">
        <v>240</v>
      </c>
      <c r="B17" s="867">
        <f>IF(SUM(E17,F17,K17:L17)=SUM(C17:D17),C17+D17,"ERR!""")</f>
        <v>432</v>
      </c>
      <c r="C17" s="875">
        <v>256</v>
      </c>
      <c r="D17" s="875">
        <v>176</v>
      </c>
      <c r="E17" s="875">
        <v>338</v>
      </c>
      <c r="F17" s="867">
        <f>SUM(G17:J17)</f>
        <v>67</v>
      </c>
      <c r="G17" s="875">
        <v>58</v>
      </c>
      <c r="H17" s="875">
        <v>1</v>
      </c>
      <c r="I17" s="875">
        <v>8</v>
      </c>
      <c r="J17" s="875">
        <v>0</v>
      </c>
      <c r="K17" s="875">
        <v>6</v>
      </c>
      <c r="L17" s="875">
        <v>21</v>
      </c>
      <c r="M17" s="867">
        <f t="shared" ref="M17:M38" si="5">IF(SUM(P17,W17)=SUM(N17:O17),P17+W17,"ERR!""")</f>
        <v>5289</v>
      </c>
      <c r="N17" s="875">
        <v>2755</v>
      </c>
      <c r="O17" s="875">
        <v>2534</v>
      </c>
      <c r="P17" s="867">
        <v>1411</v>
      </c>
      <c r="Q17" s="875">
        <v>727</v>
      </c>
      <c r="R17" s="875">
        <v>684</v>
      </c>
      <c r="S17" s="875">
        <v>1411</v>
      </c>
      <c r="T17" s="875">
        <v>0</v>
      </c>
      <c r="U17" s="876" t="s">
        <v>5</v>
      </c>
      <c r="V17" s="957" t="s">
        <v>240</v>
      </c>
      <c r="W17" s="867">
        <f>IF(SUM(X17+Y17)=SUM(Z17:AA17),X17+Y17,"ERR!""")</f>
        <v>3878</v>
      </c>
      <c r="X17" s="875">
        <v>2028</v>
      </c>
      <c r="Y17" s="875">
        <v>1850</v>
      </c>
      <c r="Z17" s="875">
        <v>3878</v>
      </c>
      <c r="AA17" s="875">
        <v>0</v>
      </c>
      <c r="AB17" s="867">
        <f>IF(SUM(AC17+AD17)=SUM(AE17:AF17),AC17+AD17,"ERR!""")</f>
        <v>46369</v>
      </c>
      <c r="AC17" s="875">
        <v>15373</v>
      </c>
      <c r="AD17" s="875">
        <v>30996</v>
      </c>
      <c r="AE17" s="875">
        <v>45250</v>
      </c>
      <c r="AF17" s="875">
        <v>1119</v>
      </c>
      <c r="AG17" s="867">
        <f>IF(SUM(AH17+AI17)=SUM(AJ17:AK17),AH17+AI17,"ERR!""")</f>
        <v>13</v>
      </c>
      <c r="AH17" s="875">
        <v>9</v>
      </c>
      <c r="AI17" s="875">
        <v>4</v>
      </c>
      <c r="AJ17" s="875">
        <v>0</v>
      </c>
      <c r="AK17" s="875">
        <v>13</v>
      </c>
      <c r="AL17" s="875">
        <v>17</v>
      </c>
      <c r="AM17" s="876" t="s">
        <v>5</v>
      </c>
    </row>
    <row r="18" spans="1:39" s="877" customFormat="1" ht="15.95" customHeight="1">
      <c r="A18" s="957" t="s">
        <v>242</v>
      </c>
      <c r="B18" s="867">
        <f t="shared" ref="B18:B39" si="6">IF(SUM(E18,F18,K18:L18)=SUM(C18:D18),C18+D18,"ERR!""")</f>
        <v>278</v>
      </c>
      <c r="C18" s="875">
        <v>155</v>
      </c>
      <c r="D18" s="875">
        <v>123</v>
      </c>
      <c r="E18" s="875">
        <v>215</v>
      </c>
      <c r="F18" s="867">
        <f t="shared" ref="F18:F39" si="7">SUM(G18:J18)</f>
        <v>38</v>
      </c>
      <c r="G18" s="875">
        <v>32</v>
      </c>
      <c r="H18" s="875">
        <v>1</v>
      </c>
      <c r="I18" s="875">
        <v>4</v>
      </c>
      <c r="J18" s="875">
        <v>1</v>
      </c>
      <c r="K18" s="875">
        <v>7</v>
      </c>
      <c r="L18" s="875">
        <v>18</v>
      </c>
      <c r="M18" s="867">
        <f t="shared" si="5"/>
        <v>1503</v>
      </c>
      <c r="N18" s="875">
        <v>786</v>
      </c>
      <c r="O18" s="875">
        <v>717</v>
      </c>
      <c r="P18" s="867">
        <f t="shared" ref="P18:P38" si="8">IF(SUM(Q18+R18)=SUM(S18:T18),Q18+R18,"ERR!""")</f>
        <v>664</v>
      </c>
      <c r="Q18" s="875">
        <v>384</v>
      </c>
      <c r="R18" s="875">
        <v>280</v>
      </c>
      <c r="S18" s="875">
        <v>664</v>
      </c>
      <c r="T18" s="875">
        <v>0</v>
      </c>
      <c r="U18" s="876" t="s">
        <v>6</v>
      </c>
      <c r="V18" s="957" t="s">
        <v>242</v>
      </c>
      <c r="W18" s="867">
        <f t="shared" ref="W18:W39" si="9">IF(SUM(X18+Y18)=SUM(Z18:AA18),X18+Y18,"ERR!""")</f>
        <v>839</v>
      </c>
      <c r="X18" s="875">
        <v>402</v>
      </c>
      <c r="Y18" s="875">
        <v>437</v>
      </c>
      <c r="Z18" s="875">
        <v>839</v>
      </c>
      <c r="AA18" s="875">
        <v>0</v>
      </c>
      <c r="AB18" s="867">
        <f t="shared" ref="AB18:AB38" si="10">IF(SUM(AC18+AD18)=SUM(AE18:AF18),AC18+AD18,"ERR!""")</f>
        <v>26934</v>
      </c>
      <c r="AC18" s="875">
        <v>10017</v>
      </c>
      <c r="AD18" s="875">
        <v>16917</v>
      </c>
      <c r="AE18" s="875">
        <v>26218</v>
      </c>
      <c r="AF18" s="875">
        <v>716</v>
      </c>
      <c r="AG18" s="867">
        <f t="shared" ref="AG18:AG39" si="11">IF(SUM(AH18+AI18)=SUM(AJ18:AK18),AH18+AI18,"ERR!""")</f>
        <v>19</v>
      </c>
      <c r="AH18" s="875">
        <v>16</v>
      </c>
      <c r="AI18" s="875">
        <v>3</v>
      </c>
      <c r="AJ18" s="875">
        <v>6</v>
      </c>
      <c r="AK18" s="875">
        <v>13</v>
      </c>
      <c r="AL18" s="875">
        <v>7</v>
      </c>
      <c r="AM18" s="876" t="s">
        <v>6</v>
      </c>
    </row>
    <row r="19" spans="1:39" s="877" customFormat="1" ht="15.95" customHeight="1">
      <c r="A19" s="957" t="s">
        <v>244</v>
      </c>
      <c r="B19" s="867">
        <f t="shared" si="6"/>
        <v>118</v>
      </c>
      <c r="C19" s="875">
        <v>79</v>
      </c>
      <c r="D19" s="875">
        <v>39</v>
      </c>
      <c r="E19" s="875">
        <v>96</v>
      </c>
      <c r="F19" s="867">
        <f t="shared" si="7"/>
        <v>15</v>
      </c>
      <c r="G19" s="875">
        <v>13</v>
      </c>
      <c r="H19" s="875">
        <v>0</v>
      </c>
      <c r="I19" s="875">
        <v>2</v>
      </c>
      <c r="J19" s="875">
        <v>0</v>
      </c>
      <c r="K19" s="875">
        <v>0</v>
      </c>
      <c r="L19" s="875">
        <v>7</v>
      </c>
      <c r="M19" s="867">
        <f t="shared" si="5"/>
        <v>1030</v>
      </c>
      <c r="N19" s="875">
        <v>520</v>
      </c>
      <c r="O19" s="875">
        <v>510</v>
      </c>
      <c r="P19" s="867">
        <f t="shared" si="8"/>
        <v>479</v>
      </c>
      <c r="Q19" s="875">
        <v>244</v>
      </c>
      <c r="R19" s="875">
        <v>235</v>
      </c>
      <c r="S19" s="875">
        <v>479</v>
      </c>
      <c r="T19" s="875">
        <v>0</v>
      </c>
      <c r="U19" s="876" t="s">
        <v>7</v>
      </c>
      <c r="V19" s="957" t="s">
        <v>244</v>
      </c>
      <c r="W19" s="867">
        <f t="shared" si="9"/>
        <v>551</v>
      </c>
      <c r="X19" s="875">
        <v>276</v>
      </c>
      <c r="Y19" s="875">
        <v>275</v>
      </c>
      <c r="Z19" s="875">
        <v>551</v>
      </c>
      <c r="AA19" s="875">
        <v>0</v>
      </c>
      <c r="AB19" s="867">
        <f t="shared" si="10"/>
        <v>8517</v>
      </c>
      <c r="AC19" s="875">
        <v>3862</v>
      </c>
      <c r="AD19" s="875">
        <v>4655</v>
      </c>
      <c r="AE19" s="875">
        <v>8323</v>
      </c>
      <c r="AF19" s="875">
        <v>194</v>
      </c>
      <c r="AG19" s="867">
        <f t="shared" si="11"/>
        <v>1</v>
      </c>
      <c r="AH19" s="875">
        <v>1</v>
      </c>
      <c r="AI19" s="875">
        <v>0</v>
      </c>
      <c r="AJ19" s="875">
        <v>0</v>
      </c>
      <c r="AK19" s="875">
        <v>1</v>
      </c>
      <c r="AL19" s="875">
        <v>0</v>
      </c>
      <c r="AM19" s="876" t="s">
        <v>7</v>
      </c>
    </row>
    <row r="20" spans="1:39" s="877" customFormat="1" ht="15.95" customHeight="1">
      <c r="A20" s="957" t="s">
        <v>246</v>
      </c>
      <c r="B20" s="867">
        <f t="shared" si="6"/>
        <v>147</v>
      </c>
      <c r="C20" s="875">
        <v>85</v>
      </c>
      <c r="D20" s="875">
        <v>62</v>
      </c>
      <c r="E20" s="875">
        <v>106</v>
      </c>
      <c r="F20" s="867">
        <f t="shared" si="7"/>
        <v>19</v>
      </c>
      <c r="G20" s="875">
        <v>14</v>
      </c>
      <c r="H20" s="875">
        <v>1</v>
      </c>
      <c r="I20" s="875">
        <v>2</v>
      </c>
      <c r="J20" s="875">
        <v>2</v>
      </c>
      <c r="K20" s="875">
        <v>17</v>
      </c>
      <c r="L20" s="875">
        <v>5</v>
      </c>
      <c r="M20" s="867">
        <f t="shared" si="5"/>
        <v>1114</v>
      </c>
      <c r="N20" s="875">
        <v>586</v>
      </c>
      <c r="O20" s="875">
        <v>528</v>
      </c>
      <c r="P20" s="867">
        <f t="shared" si="8"/>
        <v>534</v>
      </c>
      <c r="Q20" s="875">
        <v>284</v>
      </c>
      <c r="R20" s="875">
        <v>250</v>
      </c>
      <c r="S20" s="875">
        <v>534</v>
      </c>
      <c r="T20" s="875">
        <v>0</v>
      </c>
      <c r="U20" s="876" t="s">
        <v>8</v>
      </c>
      <c r="V20" s="957" t="s">
        <v>246</v>
      </c>
      <c r="W20" s="867">
        <f t="shared" si="9"/>
        <v>580</v>
      </c>
      <c r="X20" s="875">
        <v>302</v>
      </c>
      <c r="Y20" s="875">
        <v>278</v>
      </c>
      <c r="Z20" s="875">
        <v>580</v>
      </c>
      <c r="AA20" s="875">
        <v>0</v>
      </c>
      <c r="AB20" s="867">
        <f t="shared" si="10"/>
        <v>21992</v>
      </c>
      <c r="AC20" s="875">
        <v>8797</v>
      </c>
      <c r="AD20" s="875">
        <v>13195</v>
      </c>
      <c r="AE20" s="875">
        <v>21722</v>
      </c>
      <c r="AF20" s="875">
        <v>270</v>
      </c>
      <c r="AG20" s="867">
        <f t="shared" si="11"/>
        <v>4</v>
      </c>
      <c r="AH20" s="875">
        <v>1</v>
      </c>
      <c r="AI20" s="875">
        <v>3</v>
      </c>
      <c r="AJ20" s="875">
        <v>4</v>
      </c>
      <c r="AK20" s="875">
        <v>0</v>
      </c>
      <c r="AL20" s="875">
        <v>0</v>
      </c>
      <c r="AM20" s="876" t="s">
        <v>8</v>
      </c>
    </row>
    <row r="21" spans="1:39" s="877" customFormat="1" ht="15.95" customHeight="1">
      <c r="A21" s="957" t="s">
        <v>248</v>
      </c>
      <c r="B21" s="867">
        <f t="shared" si="6"/>
        <v>223</v>
      </c>
      <c r="C21" s="875">
        <v>129</v>
      </c>
      <c r="D21" s="875">
        <v>94</v>
      </c>
      <c r="E21" s="875">
        <v>177</v>
      </c>
      <c r="F21" s="867">
        <f t="shared" si="7"/>
        <v>33</v>
      </c>
      <c r="G21" s="875">
        <v>27</v>
      </c>
      <c r="H21" s="875">
        <v>1</v>
      </c>
      <c r="I21" s="875">
        <v>5</v>
      </c>
      <c r="J21" s="875">
        <v>0</v>
      </c>
      <c r="K21" s="875">
        <v>3</v>
      </c>
      <c r="L21" s="875">
        <v>10</v>
      </c>
      <c r="M21" s="867">
        <f t="shared" si="5"/>
        <v>2165</v>
      </c>
      <c r="N21" s="875">
        <v>1093</v>
      </c>
      <c r="O21" s="875">
        <v>1072</v>
      </c>
      <c r="P21" s="867">
        <f t="shared" si="8"/>
        <v>1235</v>
      </c>
      <c r="Q21" s="875">
        <v>610</v>
      </c>
      <c r="R21" s="875">
        <v>625</v>
      </c>
      <c r="S21" s="875">
        <v>1235</v>
      </c>
      <c r="T21" s="875">
        <v>0</v>
      </c>
      <c r="U21" s="876" t="s">
        <v>9</v>
      </c>
      <c r="V21" s="957" t="s">
        <v>248</v>
      </c>
      <c r="W21" s="867">
        <f t="shared" si="9"/>
        <v>930</v>
      </c>
      <c r="X21" s="875">
        <v>479</v>
      </c>
      <c r="Y21" s="875">
        <v>451</v>
      </c>
      <c r="Z21" s="875">
        <v>930</v>
      </c>
      <c r="AA21" s="875">
        <v>0</v>
      </c>
      <c r="AB21" s="867">
        <f>IF(SUM(AC21+AD21)=SUM(AE21:AF21),AC21+AD21,"ERR!""")</f>
        <v>38895</v>
      </c>
      <c r="AC21" s="875">
        <v>14060</v>
      </c>
      <c r="AD21" s="875">
        <v>24835</v>
      </c>
      <c r="AE21" s="875">
        <v>38412</v>
      </c>
      <c r="AF21" s="875">
        <v>483</v>
      </c>
      <c r="AG21" s="867">
        <f t="shared" si="11"/>
        <v>8</v>
      </c>
      <c r="AH21" s="875">
        <v>5</v>
      </c>
      <c r="AI21" s="875">
        <v>3</v>
      </c>
      <c r="AJ21" s="875">
        <v>7</v>
      </c>
      <c r="AK21" s="875">
        <v>1</v>
      </c>
      <c r="AL21" s="875">
        <v>10</v>
      </c>
      <c r="AM21" s="876" t="s">
        <v>9</v>
      </c>
    </row>
    <row r="22" spans="1:39" s="877" customFormat="1" ht="15.95" customHeight="1">
      <c r="A22" s="957" t="s">
        <v>250</v>
      </c>
      <c r="B22" s="867">
        <f t="shared" si="6"/>
        <v>93</v>
      </c>
      <c r="C22" s="875">
        <v>62</v>
      </c>
      <c r="D22" s="875">
        <v>31</v>
      </c>
      <c r="E22" s="875">
        <v>66</v>
      </c>
      <c r="F22" s="867">
        <f t="shared" si="7"/>
        <v>17</v>
      </c>
      <c r="G22" s="875">
        <v>16</v>
      </c>
      <c r="H22" s="875">
        <v>0</v>
      </c>
      <c r="I22" s="875">
        <v>1</v>
      </c>
      <c r="J22" s="875">
        <v>0</v>
      </c>
      <c r="K22" s="875">
        <v>7</v>
      </c>
      <c r="L22" s="875">
        <v>3</v>
      </c>
      <c r="M22" s="867">
        <f t="shared" si="5"/>
        <v>538</v>
      </c>
      <c r="N22" s="875">
        <v>260</v>
      </c>
      <c r="O22" s="875">
        <v>278</v>
      </c>
      <c r="P22" s="867">
        <f t="shared" si="8"/>
        <v>330</v>
      </c>
      <c r="Q22" s="875">
        <v>153</v>
      </c>
      <c r="R22" s="875">
        <v>177</v>
      </c>
      <c r="S22" s="875">
        <v>330</v>
      </c>
      <c r="T22" s="875">
        <v>0</v>
      </c>
      <c r="U22" s="876" t="s">
        <v>10</v>
      </c>
      <c r="V22" s="957" t="s">
        <v>250</v>
      </c>
      <c r="W22" s="867">
        <f t="shared" si="9"/>
        <v>208</v>
      </c>
      <c r="X22" s="875">
        <v>107</v>
      </c>
      <c r="Y22" s="875">
        <v>101</v>
      </c>
      <c r="Z22" s="875">
        <v>208</v>
      </c>
      <c r="AA22" s="875">
        <v>0</v>
      </c>
      <c r="AB22" s="867">
        <f t="shared" si="10"/>
        <v>14231</v>
      </c>
      <c r="AC22" s="875">
        <v>5111</v>
      </c>
      <c r="AD22" s="875">
        <v>9120</v>
      </c>
      <c r="AE22" s="875">
        <v>13992</v>
      </c>
      <c r="AF22" s="875">
        <v>239</v>
      </c>
      <c r="AG22" s="867">
        <f t="shared" si="11"/>
        <v>0</v>
      </c>
      <c r="AH22" s="875">
        <v>0</v>
      </c>
      <c r="AI22" s="875">
        <v>0</v>
      </c>
      <c r="AJ22" s="875">
        <v>0</v>
      </c>
      <c r="AK22" s="875">
        <v>0</v>
      </c>
      <c r="AL22" s="875">
        <v>3</v>
      </c>
      <c r="AM22" s="876" t="s">
        <v>10</v>
      </c>
    </row>
    <row r="23" spans="1:39" s="877" customFormat="1" ht="15.95" customHeight="1">
      <c r="A23" s="957" t="s">
        <v>252</v>
      </c>
      <c r="B23" s="867">
        <f t="shared" si="6"/>
        <v>165</v>
      </c>
      <c r="C23" s="875">
        <v>82</v>
      </c>
      <c r="D23" s="875">
        <v>83</v>
      </c>
      <c r="E23" s="875">
        <v>129</v>
      </c>
      <c r="F23" s="867">
        <f t="shared" si="7"/>
        <v>21</v>
      </c>
      <c r="G23" s="875">
        <v>19</v>
      </c>
      <c r="H23" s="875">
        <v>0</v>
      </c>
      <c r="I23" s="875">
        <v>2</v>
      </c>
      <c r="J23" s="875">
        <v>0</v>
      </c>
      <c r="K23" s="875">
        <v>7</v>
      </c>
      <c r="L23" s="875">
        <v>8</v>
      </c>
      <c r="M23" s="867">
        <f t="shared" si="5"/>
        <v>551</v>
      </c>
      <c r="N23" s="875">
        <v>276</v>
      </c>
      <c r="O23" s="875">
        <v>275</v>
      </c>
      <c r="P23" s="867">
        <f t="shared" si="8"/>
        <v>300</v>
      </c>
      <c r="Q23" s="875">
        <v>162</v>
      </c>
      <c r="R23" s="875">
        <v>138</v>
      </c>
      <c r="S23" s="875">
        <v>300</v>
      </c>
      <c r="T23" s="875">
        <v>0</v>
      </c>
      <c r="U23" s="876" t="s">
        <v>11</v>
      </c>
      <c r="V23" s="957" t="s">
        <v>252</v>
      </c>
      <c r="W23" s="867">
        <f t="shared" si="9"/>
        <v>251</v>
      </c>
      <c r="X23" s="875">
        <v>114</v>
      </c>
      <c r="Y23" s="875">
        <v>137</v>
      </c>
      <c r="Z23" s="875">
        <v>251</v>
      </c>
      <c r="AA23" s="875">
        <v>0</v>
      </c>
      <c r="AB23" s="867">
        <f t="shared" si="10"/>
        <v>14290</v>
      </c>
      <c r="AC23" s="875">
        <v>5645</v>
      </c>
      <c r="AD23" s="875">
        <v>8645</v>
      </c>
      <c r="AE23" s="875">
        <v>13379</v>
      </c>
      <c r="AF23" s="875">
        <v>911</v>
      </c>
      <c r="AG23" s="867">
        <f t="shared" si="11"/>
        <v>24</v>
      </c>
      <c r="AH23" s="875">
        <v>11</v>
      </c>
      <c r="AI23" s="875">
        <v>13</v>
      </c>
      <c r="AJ23" s="875">
        <v>14</v>
      </c>
      <c r="AK23" s="875">
        <v>10</v>
      </c>
      <c r="AL23" s="875">
        <v>33</v>
      </c>
      <c r="AM23" s="876" t="s">
        <v>11</v>
      </c>
    </row>
    <row r="24" spans="1:39" s="877" customFormat="1" ht="15.95" customHeight="1">
      <c r="A24" s="957" t="s">
        <v>254</v>
      </c>
      <c r="B24" s="867">
        <f t="shared" si="6"/>
        <v>91</v>
      </c>
      <c r="C24" s="875">
        <v>46</v>
      </c>
      <c r="D24" s="875">
        <v>45</v>
      </c>
      <c r="E24" s="875">
        <v>69</v>
      </c>
      <c r="F24" s="867">
        <f t="shared" si="7"/>
        <v>18</v>
      </c>
      <c r="G24" s="875">
        <v>15</v>
      </c>
      <c r="H24" s="875">
        <v>1</v>
      </c>
      <c r="I24" s="875">
        <v>1</v>
      </c>
      <c r="J24" s="875">
        <v>1</v>
      </c>
      <c r="K24" s="875">
        <v>1</v>
      </c>
      <c r="L24" s="875">
        <v>3</v>
      </c>
      <c r="M24" s="867">
        <f t="shared" si="5"/>
        <v>446</v>
      </c>
      <c r="N24" s="875">
        <v>240</v>
      </c>
      <c r="O24" s="875">
        <v>206</v>
      </c>
      <c r="P24" s="867">
        <f t="shared" si="8"/>
        <v>210</v>
      </c>
      <c r="Q24" s="875">
        <v>121</v>
      </c>
      <c r="R24" s="875">
        <v>89</v>
      </c>
      <c r="S24" s="875">
        <v>210</v>
      </c>
      <c r="T24" s="875">
        <v>0</v>
      </c>
      <c r="U24" s="876" t="s">
        <v>12</v>
      </c>
      <c r="V24" s="957" t="s">
        <v>254</v>
      </c>
      <c r="W24" s="867">
        <f t="shared" si="9"/>
        <v>236</v>
      </c>
      <c r="X24" s="875">
        <v>119</v>
      </c>
      <c r="Y24" s="875">
        <v>117</v>
      </c>
      <c r="Z24" s="875">
        <v>236</v>
      </c>
      <c r="AA24" s="875">
        <v>0</v>
      </c>
      <c r="AB24" s="867">
        <f t="shared" si="10"/>
        <v>8121</v>
      </c>
      <c r="AC24" s="875">
        <v>4020</v>
      </c>
      <c r="AD24" s="875">
        <v>4101</v>
      </c>
      <c r="AE24" s="875">
        <v>7666</v>
      </c>
      <c r="AF24" s="875">
        <v>455</v>
      </c>
      <c r="AG24" s="867">
        <f t="shared" si="11"/>
        <v>2</v>
      </c>
      <c r="AH24" s="875">
        <v>1</v>
      </c>
      <c r="AI24" s="875">
        <v>1</v>
      </c>
      <c r="AJ24" s="875">
        <v>2</v>
      </c>
      <c r="AK24" s="875">
        <v>0</v>
      </c>
      <c r="AL24" s="875">
        <v>16</v>
      </c>
      <c r="AM24" s="876" t="s">
        <v>12</v>
      </c>
    </row>
    <row r="25" spans="1:39" s="877" customFormat="1" ht="15.95" customHeight="1">
      <c r="A25" s="957" t="s">
        <v>256</v>
      </c>
      <c r="B25" s="867">
        <f t="shared" si="6"/>
        <v>72</v>
      </c>
      <c r="C25" s="875">
        <v>43</v>
      </c>
      <c r="D25" s="875">
        <v>29</v>
      </c>
      <c r="E25" s="875">
        <v>63</v>
      </c>
      <c r="F25" s="867">
        <f t="shared" si="7"/>
        <v>6</v>
      </c>
      <c r="G25" s="875">
        <v>6</v>
      </c>
      <c r="H25" s="875">
        <v>0</v>
      </c>
      <c r="I25" s="875">
        <v>0</v>
      </c>
      <c r="J25" s="875">
        <v>0</v>
      </c>
      <c r="K25" s="875">
        <v>0</v>
      </c>
      <c r="L25" s="875">
        <v>3</v>
      </c>
      <c r="M25" s="867">
        <f t="shared" si="5"/>
        <v>347</v>
      </c>
      <c r="N25" s="875">
        <v>184</v>
      </c>
      <c r="O25" s="875">
        <v>163</v>
      </c>
      <c r="P25" s="867">
        <f t="shared" si="8"/>
        <v>182</v>
      </c>
      <c r="Q25" s="875">
        <v>103</v>
      </c>
      <c r="R25" s="875">
        <v>79</v>
      </c>
      <c r="S25" s="875">
        <v>182</v>
      </c>
      <c r="T25" s="875">
        <v>0</v>
      </c>
      <c r="U25" s="876" t="s">
        <v>13</v>
      </c>
      <c r="V25" s="957" t="s">
        <v>256</v>
      </c>
      <c r="W25" s="867">
        <f t="shared" si="9"/>
        <v>165</v>
      </c>
      <c r="X25" s="875">
        <v>81</v>
      </c>
      <c r="Y25" s="875">
        <v>84</v>
      </c>
      <c r="Z25" s="875">
        <v>165</v>
      </c>
      <c r="AA25" s="875">
        <v>0</v>
      </c>
      <c r="AB25" s="867">
        <f t="shared" si="10"/>
        <v>9895</v>
      </c>
      <c r="AC25" s="875">
        <v>3543</v>
      </c>
      <c r="AD25" s="875">
        <v>6352</v>
      </c>
      <c r="AE25" s="875">
        <v>9541</v>
      </c>
      <c r="AF25" s="875">
        <v>354</v>
      </c>
      <c r="AG25" s="867">
        <f t="shared" si="11"/>
        <v>8</v>
      </c>
      <c r="AH25" s="875">
        <v>6</v>
      </c>
      <c r="AI25" s="875">
        <v>2</v>
      </c>
      <c r="AJ25" s="875">
        <v>0</v>
      </c>
      <c r="AK25" s="875">
        <v>8</v>
      </c>
      <c r="AL25" s="875">
        <v>13</v>
      </c>
      <c r="AM25" s="876" t="s">
        <v>13</v>
      </c>
    </row>
    <row r="26" spans="1:39" s="877" customFormat="1" ht="15.95" customHeight="1">
      <c r="A26" s="957" t="s">
        <v>258</v>
      </c>
      <c r="B26" s="867">
        <f t="shared" si="6"/>
        <v>186</v>
      </c>
      <c r="C26" s="875">
        <v>105</v>
      </c>
      <c r="D26" s="875">
        <v>81</v>
      </c>
      <c r="E26" s="875">
        <v>154</v>
      </c>
      <c r="F26" s="867">
        <f t="shared" si="7"/>
        <v>22</v>
      </c>
      <c r="G26" s="875">
        <v>17</v>
      </c>
      <c r="H26" s="875">
        <v>0</v>
      </c>
      <c r="I26" s="875">
        <v>1</v>
      </c>
      <c r="J26" s="875">
        <v>4</v>
      </c>
      <c r="K26" s="875">
        <v>8</v>
      </c>
      <c r="L26" s="875">
        <v>2</v>
      </c>
      <c r="M26" s="867">
        <f t="shared" si="5"/>
        <v>2060</v>
      </c>
      <c r="N26" s="875">
        <v>1052</v>
      </c>
      <c r="O26" s="875">
        <v>1008</v>
      </c>
      <c r="P26" s="867">
        <f t="shared" si="8"/>
        <v>957</v>
      </c>
      <c r="Q26" s="875">
        <v>486</v>
      </c>
      <c r="R26" s="875">
        <v>471</v>
      </c>
      <c r="S26" s="875">
        <v>957</v>
      </c>
      <c r="T26" s="875">
        <v>0</v>
      </c>
      <c r="U26" s="876" t="s">
        <v>14</v>
      </c>
      <c r="V26" s="957" t="s">
        <v>258</v>
      </c>
      <c r="W26" s="867">
        <f t="shared" si="9"/>
        <v>1103</v>
      </c>
      <c r="X26" s="875">
        <v>566</v>
      </c>
      <c r="Y26" s="875">
        <v>537</v>
      </c>
      <c r="Z26" s="875">
        <v>1103</v>
      </c>
      <c r="AA26" s="875">
        <v>0</v>
      </c>
      <c r="AB26" s="867">
        <f t="shared" si="10"/>
        <v>34762</v>
      </c>
      <c r="AC26" s="875">
        <v>12890</v>
      </c>
      <c r="AD26" s="875">
        <v>21872</v>
      </c>
      <c r="AE26" s="875">
        <v>34402</v>
      </c>
      <c r="AF26" s="875">
        <v>360</v>
      </c>
      <c r="AG26" s="867">
        <f t="shared" si="11"/>
        <v>12</v>
      </c>
      <c r="AH26" s="875">
        <v>8</v>
      </c>
      <c r="AI26" s="875">
        <v>4</v>
      </c>
      <c r="AJ26" s="875">
        <v>7</v>
      </c>
      <c r="AK26" s="875">
        <v>5</v>
      </c>
      <c r="AL26" s="875">
        <v>0</v>
      </c>
      <c r="AM26" s="876" t="s">
        <v>14</v>
      </c>
    </row>
    <row r="27" spans="1:39" s="877" customFormat="1" ht="15.95" customHeight="1">
      <c r="A27" s="957" t="s">
        <v>260</v>
      </c>
      <c r="B27" s="867">
        <f t="shared" si="6"/>
        <v>36</v>
      </c>
      <c r="C27" s="875">
        <v>15</v>
      </c>
      <c r="D27" s="875">
        <v>21</v>
      </c>
      <c r="E27" s="875">
        <v>30</v>
      </c>
      <c r="F27" s="867">
        <f t="shared" si="7"/>
        <v>5</v>
      </c>
      <c r="G27" s="875">
        <v>5</v>
      </c>
      <c r="H27" s="875">
        <v>0</v>
      </c>
      <c r="I27" s="875">
        <v>0</v>
      </c>
      <c r="J27" s="875">
        <v>0</v>
      </c>
      <c r="K27" s="875">
        <v>0</v>
      </c>
      <c r="L27" s="875">
        <v>1</v>
      </c>
      <c r="M27" s="867">
        <f t="shared" si="5"/>
        <v>81</v>
      </c>
      <c r="N27" s="875">
        <v>43</v>
      </c>
      <c r="O27" s="875">
        <v>38</v>
      </c>
      <c r="P27" s="867">
        <f t="shared" si="8"/>
        <v>28</v>
      </c>
      <c r="Q27" s="875">
        <v>13</v>
      </c>
      <c r="R27" s="875">
        <v>15</v>
      </c>
      <c r="S27" s="875">
        <v>28</v>
      </c>
      <c r="T27" s="875">
        <v>0</v>
      </c>
      <c r="U27" s="876" t="s">
        <v>15</v>
      </c>
      <c r="V27" s="957" t="s">
        <v>260</v>
      </c>
      <c r="W27" s="867">
        <f t="shared" si="9"/>
        <v>53</v>
      </c>
      <c r="X27" s="875">
        <v>30</v>
      </c>
      <c r="Y27" s="875">
        <v>23</v>
      </c>
      <c r="Z27" s="875">
        <v>53</v>
      </c>
      <c r="AA27" s="875">
        <v>0</v>
      </c>
      <c r="AB27" s="867">
        <f t="shared" si="10"/>
        <v>480</v>
      </c>
      <c r="AC27" s="875">
        <v>241</v>
      </c>
      <c r="AD27" s="875">
        <v>239</v>
      </c>
      <c r="AE27" s="875">
        <v>409</v>
      </c>
      <c r="AF27" s="875">
        <v>71</v>
      </c>
      <c r="AG27" s="867">
        <f t="shared" si="11"/>
        <v>1</v>
      </c>
      <c r="AH27" s="875">
        <v>0</v>
      </c>
      <c r="AI27" s="875">
        <v>1</v>
      </c>
      <c r="AJ27" s="875">
        <v>1</v>
      </c>
      <c r="AK27" s="875">
        <v>0</v>
      </c>
      <c r="AL27" s="875">
        <v>0</v>
      </c>
      <c r="AM27" s="876" t="s">
        <v>15</v>
      </c>
    </row>
    <row r="28" spans="1:39" s="877" customFormat="1" ht="15.95" customHeight="1">
      <c r="A28" s="957" t="s">
        <v>262</v>
      </c>
      <c r="B28" s="867">
        <f t="shared" si="6"/>
        <v>115</v>
      </c>
      <c r="C28" s="875">
        <v>63</v>
      </c>
      <c r="D28" s="875">
        <v>52</v>
      </c>
      <c r="E28" s="875">
        <v>89</v>
      </c>
      <c r="F28" s="867">
        <f t="shared" si="7"/>
        <v>13</v>
      </c>
      <c r="G28" s="875">
        <v>7</v>
      </c>
      <c r="H28" s="875">
        <v>0</v>
      </c>
      <c r="I28" s="875">
        <v>3</v>
      </c>
      <c r="J28" s="875">
        <v>3</v>
      </c>
      <c r="K28" s="875">
        <v>7</v>
      </c>
      <c r="L28" s="875">
        <v>6</v>
      </c>
      <c r="M28" s="867">
        <f t="shared" si="5"/>
        <v>179</v>
      </c>
      <c r="N28" s="875">
        <v>97</v>
      </c>
      <c r="O28" s="875">
        <v>82</v>
      </c>
      <c r="P28" s="867">
        <f t="shared" si="8"/>
        <v>84</v>
      </c>
      <c r="Q28" s="875">
        <v>50</v>
      </c>
      <c r="R28" s="875">
        <v>34</v>
      </c>
      <c r="S28" s="875">
        <v>84</v>
      </c>
      <c r="T28" s="875">
        <v>0</v>
      </c>
      <c r="U28" s="876" t="s">
        <v>16</v>
      </c>
      <c r="V28" s="957" t="s">
        <v>262</v>
      </c>
      <c r="W28" s="867">
        <f t="shared" si="9"/>
        <v>95</v>
      </c>
      <c r="X28" s="875">
        <v>47</v>
      </c>
      <c r="Y28" s="875">
        <v>48</v>
      </c>
      <c r="Z28" s="875">
        <v>95</v>
      </c>
      <c r="AA28" s="875">
        <v>0</v>
      </c>
      <c r="AB28" s="867">
        <f t="shared" si="10"/>
        <v>5213</v>
      </c>
      <c r="AC28" s="875">
        <v>2205</v>
      </c>
      <c r="AD28" s="875">
        <v>3008</v>
      </c>
      <c r="AE28" s="875">
        <v>4732</v>
      </c>
      <c r="AF28" s="875">
        <v>481</v>
      </c>
      <c r="AG28" s="867">
        <f t="shared" si="11"/>
        <v>9</v>
      </c>
      <c r="AH28" s="875">
        <v>7</v>
      </c>
      <c r="AI28" s="875">
        <v>2</v>
      </c>
      <c r="AJ28" s="875">
        <v>4</v>
      </c>
      <c r="AK28" s="875">
        <v>5</v>
      </c>
      <c r="AL28" s="875">
        <v>5</v>
      </c>
      <c r="AM28" s="876" t="s">
        <v>16</v>
      </c>
    </row>
    <row r="29" spans="1:39" s="877" customFormat="1" ht="15.95" customHeight="1">
      <c r="A29" s="957" t="s">
        <v>264</v>
      </c>
      <c r="B29" s="867">
        <f t="shared" si="6"/>
        <v>64</v>
      </c>
      <c r="C29" s="875">
        <v>42</v>
      </c>
      <c r="D29" s="875">
        <v>22</v>
      </c>
      <c r="E29" s="875">
        <v>46</v>
      </c>
      <c r="F29" s="867">
        <f t="shared" si="7"/>
        <v>7</v>
      </c>
      <c r="G29" s="875">
        <v>6</v>
      </c>
      <c r="H29" s="875">
        <v>0</v>
      </c>
      <c r="I29" s="875">
        <v>1</v>
      </c>
      <c r="J29" s="875">
        <v>0</v>
      </c>
      <c r="K29" s="875">
        <v>2</v>
      </c>
      <c r="L29" s="875">
        <v>9</v>
      </c>
      <c r="M29" s="867">
        <f t="shared" si="5"/>
        <v>123</v>
      </c>
      <c r="N29" s="875">
        <v>62</v>
      </c>
      <c r="O29" s="875">
        <v>61</v>
      </c>
      <c r="P29" s="867">
        <f t="shared" si="8"/>
        <v>52</v>
      </c>
      <c r="Q29" s="875">
        <v>30</v>
      </c>
      <c r="R29" s="875">
        <v>22</v>
      </c>
      <c r="S29" s="875">
        <v>52</v>
      </c>
      <c r="T29" s="875">
        <v>0</v>
      </c>
      <c r="U29" s="876" t="s">
        <v>17</v>
      </c>
      <c r="V29" s="957" t="s">
        <v>264</v>
      </c>
      <c r="W29" s="867">
        <f t="shared" si="9"/>
        <v>71</v>
      </c>
      <c r="X29" s="875">
        <v>32</v>
      </c>
      <c r="Y29" s="875">
        <v>39</v>
      </c>
      <c r="Z29" s="875">
        <v>71</v>
      </c>
      <c r="AA29" s="875">
        <v>0</v>
      </c>
      <c r="AB29" s="867">
        <f t="shared" si="10"/>
        <v>784</v>
      </c>
      <c r="AC29" s="875">
        <v>392</v>
      </c>
      <c r="AD29" s="875">
        <v>392</v>
      </c>
      <c r="AE29" s="875">
        <v>663</v>
      </c>
      <c r="AF29" s="875">
        <v>121</v>
      </c>
      <c r="AG29" s="867">
        <f t="shared" si="11"/>
        <v>5</v>
      </c>
      <c r="AH29" s="875">
        <v>2</v>
      </c>
      <c r="AI29" s="875">
        <v>3</v>
      </c>
      <c r="AJ29" s="875">
        <v>5</v>
      </c>
      <c r="AK29" s="875">
        <v>0</v>
      </c>
      <c r="AL29" s="875">
        <v>0</v>
      </c>
      <c r="AM29" s="876" t="s">
        <v>17</v>
      </c>
    </row>
    <row r="30" spans="1:39" s="877" customFormat="1" ht="15.95" customHeight="1">
      <c r="A30" s="957" t="s">
        <v>266</v>
      </c>
      <c r="B30" s="867">
        <f t="shared" si="6"/>
        <v>33</v>
      </c>
      <c r="C30" s="875">
        <v>19</v>
      </c>
      <c r="D30" s="875">
        <v>14</v>
      </c>
      <c r="E30" s="875">
        <v>26</v>
      </c>
      <c r="F30" s="867">
        <f t="shared" si="7"/>
        <v>3</v>
      </c>
      <c r="G30" s="875">
        <v>2</v>
      </c>
      <c r="H30" s="875">
        <v>0</v>
      </c>
      <c r="I30" s="875">
        <v>0</v>
      </c>
      <c r="J30" s="875">
        <v>1</v>
      </c>
      <c r="K30" s="875">
        <v>0</v>
      </c>
      <c r="L30" s="875">
        <v>4</v>
      </c>
      <c r="M30" s="867">
        <f t="shared" si="5"/>
        <v>84</v>
      </c>
      <c r="N30" s="875">
        <v>39</v>
      </c>
      <c r="O30" s="875">
        <v>45</v>
      </c>
      <c r="P30" s="867">
        <f t="shared" si="8"/>
        <v>33</v>
      </c>
      <c r="Q30" s="875">
        <v>19</v>
      </c>
      <c r="R30" s="875">
        <v>14</v>
      </c>
      <c r="S30" s="875">
        <v>33</v>
      </c>
      <c r="T30" s="875">
        <v>0</v>
      </c>
      <c r="U30" s="876" t="s">
        <v>18</v>
      </c>
      <c r="V30" s="957" t="s">
        <v>266</v>
      </c>
      <c r="W30" s="867">
        <f t="shared" si="9"/>
        <v>51</v>
      </c>
      <c r="X30" s="875">
        <v>20</v>
      </c>
      <c r="Y30" s="875">
        <v>31</v>
      </c>
      <c r="Z30" s="875">
        <v>51</v>
      </c>
      <c r="AA30" s="875">
        <v>0</v>
      </c>
      <c r="AB30" s="867">
        <f t="shared" si="10"/>
        <v>1666</v>
      </c>
      <c r="AC30" s="875">
        <v>567</v>
      </c>
      <c r="AD30" s="875">
        <v>1099</v>
      </c>
      <c r="AE30" s="875">
        <v>1616</v>
      </c>
      <c r="AF30" s="875">
        <v>50</v>
      </c>
      <c r="AG30" s="867">
        <f t="shared" si="11"/>
        <v>3</v>
      </c>
      <c r="AH30" s="875">
        <v>2</v>
      </c>
      <c r="AI30" s="875">
        <v>1</v>
      </c>
      <c r="AJ30" s="875">
        <v>2</v>
      </c>
      <c r="AK30" s="875">
        <v>1</v>
      </c>
      <c r="AL30" s="875">
        <v>0</v>
      </c>
      <c r="AM30" s="876" t="s">
        <v>18</v>
      </c>
    </row>
    <row r="31" spans="1:39" s="877" customFormat="1" ht="15.95" customHeight="1">
      <c r="A31" s="957" t="s">
        <v>268</v>
      </c>
      <c r="B31" s="867">
        <f t="shared" si="6"/>
        <v>66</v>
      </c>
      <c r="C31" s="875">
        <v>29</v>
      </c>
      <c r="D31" s="875">
        <v>37</v>
      </c>
      <c r="E31" s="875">
        <v>51</v>
      </c>
      <c r="F31" s="867">
        <f t="shared" si="7"/>
        <v>6</v>
      </c>
      <c r="G31" s="875">
        <v>6</v>
      </c>
      <c r="H31" s="875">
        <v>0</v>
      </c>
      <c r="I31" s="875">
        <v>0</v>
      </c>
      <c r="J31" s="875">
        <v>0</v>
      </c>
      <c r="K31" s="875">
        <v>1</v>
      </c>
      <c r="L31" s="875">
        <v>8</v>
      </c>
      <c r="M31" s="867">
        <f t="shared" si="5"/>
        <v>202</v>
      </c>
      <c r="N31" s="875">
        <v>93</v>
      </c>
      <c r="O31" s="875">
        <v>109</v>
      </c>
      <c r="P31" s="867">
        <f t="shared" si="8"/>
        <v>46</v>
      </c>
      <c r="Q31" s="875">
        <v>18</v>
      </c>
      <c r="R31" s="875">
        <v>28</v>
      </c>
      <c r="S31" s="875">
        <v>46</v>
      </c>
      <c r="T31" s="875">
        <v>0</v>
      </c>
      <c r="U31" s="876" t="s">
        <v>19</v>
      </c>
      <c r="V31" s="957" t="s">
        <v>268</v>
      </c>
      <c r="W31" s="867">
        <f t="shared" si="9"/>
        <v>156</v>
      </c>
      <c r="X31" s="875">
        <v>74</v>
      </c>
      <c r="Y31" s="875">
        <v>82</v>
      </c>
      <c r="Z31" s="875">
        <v>156</v>
      </c>
      <c r="AA31" s="875">
        <v>0</v>
      </c>
      <c r="AB31" s="867">
        <f t="shared" si="10"/>
        <v>3519</v>
      </c>
      <c r="AC31" s="875">
        <v>1671</v>
      </c>
      <c r="AD31" s="875">
        <v>1848</v>
      </c>
      <c r="AE31" s="875">
        <v>3298</v>
      </c>
      <c r="AF31" s="875">
        <v>221</v>
      </c>
      <c r="AG31" s="867">
        <f t="shared" si="11"/>
        <v>1</v>
      </c>
      <c r="AH31" s="875">
        <v>1</v>
      </c>
      <c r="AI31" s="875">
        <v>0</v>
      </c>
      <c r="AJ31" s="875">
        <v>1</v>
      </c>
      <c r="AK31" s="875">
        <v>0</v>
      </c>
      <c r="AL31" s="875">
        <v>0</v>
      </c>
      <c r="AM31" s="876" t="s">
        <v>19</v>
      </c>
    </row>
    <row r="32" spans="1:39" s="877" customFormat="1" ht="15.95" customHeight="1">
      <c r="A32" s="957" t="s">
        <v>270</v>
      </c>
      <c r="B32" s="867">
        <f t="shared" si="6"/>
        <v>39</v>
      </c>
      <c r="C32" s="875">
        <v>20</v>
      </c>
      <c r="D32" s="875">
        <v>19</v>
      </c>
      <c r="E32" s="875">
        <v>29</v>
      </c>
      <c r="F32" s="867">
        <f t="shared" si="7"/>
        <v>7</v>
      </c>
      <c r="G32" s="875">
        <v>4</v>
      </c>
      <c r="H32" s="875">
        <v>0</v>
      </c>
      <c r="I32" s="875">
        <v>3</v>
      </c>
      <c r="J32" s="875">
        <v>0</v>
      </c>
      <c r="K32" s="875">
        <v>1</v>
      </c>
      <c r="L32" s="875">
        <v>2</v>
      </c>
      <c r="M32" s="867">
        <f t="shared" si="5"/>
        <v>133</v>
      </c>
      <c r="N32" s="875">
        <v>70</v>
      </c>
      <c r="O32" s="875">
        <v>63</v>
      </c>
      <c r="P32" s="867">
        <f t="shared" si="8"/>
        <v>66</v>
      </c>
      <c r="Q32" s="875">
        <v>32</v>
      </c>
      <c r="R32" s="875">
        <v>34</v>
      </c>
      <c r="S32" s="875">
        <v>66</v>
      </c>
      <c r="T32" s="875">
        <v>0</v>
      </c>
      <c r="U32" s="876" t="s">
        <v>20</v>
      </c>
      <c r="V32" s="957" t="s">
        <v>270</v>
      </c>
      <c r="W32" s="867">
        <f t="shared" si="9"/>
        <v>67</v>
      </c>
      <c r="X32" s="875">
        <v>38</v>
      </c>
      <c r="Y32" s="875">
        <v>29</v>
      </c>
      <c r="Z32" s="875">
        <v>67</v>
      </c>
      <c r="AA32" s="875">
        <v>0</v>
      </c>
      <c r="AB32" s="867">
        <f t="shared" si="10"/>
        <v>4419</v>
      </c>
      <c r="AC32" s="875">
        <v>1798</v>
      </c>
      <c r="AD32" s="875">
        <v>2621</v>
      </c>
      <c r="AE32" s="875">
        <v>4075</v>
      </c>
      <c r="AF32" s="875">
        <v>344</v>
      </c>
      <c r="AG32" s="867">
        <f t="shared" si="11"/>
        <v>3</v>
      </c>
      <c r="AH32" s="875">
        <v>3</v>
      </c>
      <c r="AI32" s="875">
        <v>0</v>
      </c>
      <c r="AJ32" s="875">
        <v>0</v>
      </c>
      <c r="AK32" s="875">
        <v>3</v>
      </c>
      <c r="AL32" s="875">
        <v>2</v>
      </c>
      <c r="AM32" s="876" t="s">
        <v>20</v>
      </c>
    </row>
    <row r="33" spans="1:39" s="877" customFormat="1" ht="15.95" customHeight="1">
      <c r="A33" s="957" t="s">
        <v>272</v>
      </c>
      <c r="B33" s="867">
        <f t="shared" si="6"/>
        <v>54</v>
      </c>
      <c r="C33" s="875">
        <v>31</v>
      </c>
      <c r="D33" s="875">
        <v>23</v>
      </c>
      <c r="E33" s="875">
        <v>40</v>
      </c>
      <c r="F33" s="867">
        <f t="shared" si="7"/>
        <v>10</v>
      </c>
      <c r="G33" s="875">
        <v>9</v>
      </c>
      <c r="H33" s="875">
        <v>0</v>
      </c>
      <c r="I33" s="875">
        <v>0</v>
      </c>
      <c r="J33" s="875">
        <v>1</v>
      </c>
      <c r="K33" s="875">
        <v>2</v>
      </c>
      <c r="L33" s="875">
        <v>2</v>
      </c>
      <c r="M33" s="867">
        <f t="shared" si="5"/>
        <v>180</v>
      </c>
      <c r="N33" s="875">
        <v>92</v>
      </c>
      <c r="O33" s="875">
        <v>88</v>
      </c>
      <c r="P33" s="867">
        <f t="shared" si="8"/>
        <v>46</v>
      </c>
      <c r="Q33" s="875">
        <v>19</v>
      </c>
      <c r="R33" s="875">
        <v>27</v>
      </c>
      <c r="S33" s="875">
        <v>46</v>
      </c>
      <c r="T33" s="875">
        <v>0</v>
      </c>
      <c r="U33" s="876" t="s">
        <v>21</v>
      </c>
      <c r="V33" s="957" t="s">
        <v>272</v>
      </c>
      <c r="W33" s="867">
        <f t="shared" si="9"/>
        <v>134</v>
      </c>
      <c r="X33" s="875">
        <v>73</v>
      </c>
      <c r="Y33" s="875">
        <v>61</v>
      </c>
      <c r="Z33" s="875">
        <v>134</v>
      </c>
      <c r="AA33" s="875">
        <v>0</v>
      </c>
      <c r="AB33" s="867">
        <f t="shared" si="10"/>
        <v>3358</v>
      </c>
      <c r="AC33" s="875">
        <v>1231</v>
      </c>
      <c r="AD33" s="875">
        <v>2127</v>
      </c>
      <c r="AE33" s="875">
        <v>3344</v>
      </c>
      <c r="AF33" s="875">
        <v>14</v>
      </c>
      <c r="AG33" s="867">
        <f t="shared" si="11"/>
        <v>2</v>
      </c>
      <c r="AH33" s="875">
        <v>1</v>
      </c>
      <c r="AI33" s="875">
        <v>1</v>
      </c>
      <c r="AJ33" s="875">
        <v>0</v>
      </c>
      <c r="AK33" s="875">
        <v>2</v>
      </c>
      <c r="AL33" s="875">
        <v>12</v>
      </c>
      <c r="AM33" s="876" t="s">
        <v>21</v>
      </c>
    </row>
    <row r="34" spans="1:39" s="877" customFormat="1" ht="15.95" customHeight="1">
      <c r="A34" s="957" t="s">
        <v>274</v>
      </c>
      <c r="B34" s="867">
        <f t="shared" si="6"/>
        <v>45</v>
      </c>
      <c r="C34" s="875">
        <v>25</v>
      </c>
      <c r="D34" s="875">
        <v>20</v>
      </c>
      <c r="E34" s="875">
        <v>37</v>
      </c>
      <c r="F34" s="867">
        <f t="shared" si="7"/>
        <v>6</v>
      </c>
      <c r="G34" s="875">
        <v>5</v>
      </c>
      <c r="H34" s="875">
        <v>0</v>
      </c>
      <c r="I34" s="875">
        <v>0</v>
      </c>
      <c r="J34" s="875">
        <v>1</v>
      </c>
      <c r="K34" s="875">
        <v>2</v>
      </c>
      <c r="L34" s="875">
        <v>0</v>
      </c>
      <c r="M34" s="867">
        <f t="shared" si="5"/>
        <v>238</v>
      </c>
      <c r="N34" s="875">
        <v>116</v>
      </c>
      <c r="O34" s="875">
        <v>122</v>
      </c>
      <c r="P34" s="867">
        <f t="shared" si="8"/>
        <v>70</v>
      </c>
      <c r="Q34" s="875">
        <v>32</v>
      </c>
      <c r="R34" s="875">
        <v>38</v>
      </c>
      <c r="S34" s="875">
        <v>70</v>
      </c>
      <c r="T34" s="875">
        <v>0</v>
      </c>
      <c r="U34" s="876" t="s">
        <v>22</v>
      </c>
      <c r="V34" s="957" t="s">
        <v>274</v>
      </c>
      <c r="W34" s="867">
        <f t="shared" si="9"/>
        <v>168</v>
      </c>
      <c r="X34" s="875">
        <v>84</v>
      </c>
      <c r="Y34" s="875">
        <v>84</v>
      </c>
      <c r="Z34" s="875">
        <v>168</v>
      </c>
      <c r="AA34" s="875">
        <v>0</v>
      </c>
      <c r="AB34" s="867">
        <f t="shared" si="10"/>
        <v>4097</v>
      </c>
      <c r="AC34" s="875">
        <v>1516</v>
      </c>
      <c r="AD34" s="875">
        <v>2581</v>
      </c>
      <c r="AE34" s="875">
        <v>3974</v>
      </c>
      <c r="AF34" s="875">
        <v>123</v>
      </c>
      <c r="AG34" s="867">
        <f t="shared" si="11"/>
        <v>2</v>
      </c>
      <c r="AH34" s="875">
        <v>2</v>
      </c>
      <c r="AI34" s="875">
        <v>0</v>
      </c>
      <c r="AJ34" s="875">
        <v>2</v>
      </c>
      <c r="AK34" s="875">
        <v>0</v>
      </c>
      <c r="AL34" s="875">
        <v>13</v>
      </c>
      <c r="AM34" s="876" t="s">
        <v>22</v>
      </c>
    </row>
    <row r="35" spans="1:39" s="877" customFormat="1" ht="15.95" customHeight="1">
      <c r="A35" s="957" t="s">
        <v>276</v>
      </c>
      <c r="B35" s="867">
        <f t="shared" si="6"/>
        <v>85</v>
      </c>
      <c r="C35" s="875">
        <v>47</v>
      </c>
      <c r="D35" s="875">
        <v>38</v>
      </c>
      <c r="E35" s="875">
        <v>70</v>
      </c>
      <c r="F35" s="867">
        <f t="shared" si="7"/>
        <v>11</v>
      </c>
      <c r="G35" s="875">
        <v>10</v>
      </c>
      <c r="H35" s="875">
        <v>0</v>
      </c>
      <c r="I35" s="875">
        <v>0</v>
      </c>
      <c r="J35" s="875">
        <v>1</v>
      </c>
      <c r="K35" s="875">
        <v>2</v>
      </c>
      <c r="L35" s="875">
        <v>2</v>
      </c>
      <c r="M35" s="867">
        <f t="shared" si="5"/>
        <v>897</v>
      </c>
      <c r="N35" s="875">
        <v>459</v>
      </c>
      <c r="O35" s="875">
        <v>438</v>
      </c>
      <c r="P35" s="867">
        <f t="shared" si="8"/>
        <v>320</v>
      </c>
      <c r="Q35" s="875">
        <v>160</v>
      </c>
      <c r="R35" s="875">
        <v>160</v>
      </c>
      <c r="S35" s="875">
        <v>320</v>
      </c>
      <c r="T35" s="875">
        <v>0</v>
      </c>
      <c r="U35" s="876" t="s">
        <v>23</v>
      </c>
      <c r="V35" s="957" t="s">
        <v>276</v>
      </c>
      <c r="W35" s="867">
        <f t="shared" si="9"/>
        <v>577</v>
      </c>
      <c r="X35" s="875">
        <v>299</v>
      </c>
      <c r="Y35" s="875">
        <v>278</v>
      </c>
      <c r="Z35" s="875">
        <v>577</v>
      </c>
      <c r="AA35" s="875">
        <v>0</v>
      </c>
      <c r="AB35" s="867">
        <f>IF(SUM(AC35+AD35)=SUM(AE35:AF35),AC35+AD35,"ERR!""")</f>
        <v>10188</v>
      </c>
      <c r="AC35" s="875">
        <v>3873</v>
      </c>
      <c r="AD35" s="875">
        <v>6315</v>
      </c>
      <c r="AE35" s="875">
        <v>10041</v>
      </c>
      <c r="AF35" s="875">
        <v>147</v>
      </c>
      <c r="AG35" s="867">
        <f>IF(SUM(AH35+AI35)=SUM(AJ35:AK35),AH35+AI35,"ERR!""")</f>
        <v>5</v>
      </c>
      <c r="AH35" s="875">
        <v>5</v>
      </c>
      <c r="AI35" s="875">
        <v>0</v>
      </c>
      <c r="AJ35" s="875">
        <v>3</v>
      </c>
      <c r="AK35" s="875">
        <v>2</v>
      </c>
      <c r="AL35" s="875">
        <v>5</v>
      </c>
      <c r="AM35" s="876" t="s">
        <v>23</v>
      </c>
    </row>
    <row r="36" spans="1:39" s="877" customFormat="1" ht="15.95" customHeight="1">
      <c r="A36" s="957" t="s">
        <v>278</v>
      </c>
      <c r="B36" s="867">
        <f t="shared" si="6"/>
        <v>51</v>
      </c>
      <c r="C36" s="875">
        <v>32</v>
      </c>
      <c r="D36" s="875">
        <v>19</v>
      </c>
      <c r="E36" s="875">
        <v>40</v>
      </c>
      <c r="F36" s="867">
        <f t="shared" si="7"/>
        <v>8</v>
      </c>
      <c r="G36" s="875">
        <v>7</v>
      </c>
      <c r="H36" s="875">
        <v>0</v>
      </c>
      <c r="I36" s="875">
        <v>1</v>
      </c>
      <c r="J36" s="875">
        <v>0</v>
      </c>
      <c r="K36" s="875">
        <v>1</v>
      </c>
      <c r="L36" s="875">
        <v>2</v>
      </c>
      <c r="M36" s="867">
        <f t="shared" si="5"/>
        <v>371</v>
      </c>
      <c r="N36" s="875">
        <v>187</v>
      </c>
      <c r="O36" s="875">
        <v>184</v>
      </c>
      <c r="P36" s="867">
        <f t="shared" si="8"/>
        <v>177</v>
      </c>
      <c r="Q36" s="875">
        <v>98</v>
      </c>
      <c r="R36" s="875">
        <v>79</v>
      </c>
      <c r="S36" s="875">
        <v>177</v>
      </c>
      <c r="T36" s="875">
        <v>0</v>
      </c>
      <c r="U36" s="876" t="s">
        <v>24</v>
      </c>
      <c r="V36" s="957" t="s">
        <v>278</v>
      </c>
      <c r="W36" s="867">
        <f t="shared" si="9"/>
        <v>194</v>
      </c>
      <c r="X36" s="875">
        <v>89</v>
      </c>
      <c r="Y36" s="875">
        <v>105</v>
      </c>
      <c r="Z36" s="875">
        <v>194</v>
      </c>
      <c r="AA36" s="875">
        <v>0</v>
      </c>
      <c r="AB36" s="867">
        <f t="shared" si="10"/>
        <v>4260</v>
      </c>
      <c r="AC36" s="875">
        <v>1600</v>
      </c>
      <c r="AD36" s="875">
        <v>2660</v>
      </c>
      <c r="AE36" s="875">
        <v>4242</v>
      </c>
      <c r="AF36" s="875">
        <v>18</v>
      </c>
      <c r="AG36" s="867">
        <f t="shared" si="11"/>
        <v>0</v>
      </c>
      <c r="AH36" s="875">
        <v>0</v>
      </c>
      <c r="AI36" s="875">
        <v>0</v>
      </c>
      <c r="AJ36" s="875">
        <v>0</v>
      </c>
      <c r="AK36" s="875">
        <v>0</v>
      </c>
      <c r="AL36" s="875">
        <v>3</v>
      </c>
      <c r="AM36" s="876" t="s">
        <v>24</v>
      </c>
    </row>
    <row r="37" spans="1:39" s="877" customFormat="1" ht="15.95" customHeight="1">
      <c r="A37" s="957" t="s">
        <v>280</v>
      </c>
      <c r="B37" s="867">
        <f t="shared" si="6"/>
        <v>44</v>
      </c>
      <c r="C37" s="875">
        <v>19</v>
      </c>
      <c r="D37" s="875">
        <v>25</v>
      </c>
      <c r="E37" s="875">
        <v>33</v>
      </c>
      <c r="F37" s="867">
        <f t="shared" si="7"/>
        <v>3</v>
      </c>
      <c r="G37" s="875">
        <v>3</v>
      </c>
      <c r="H37" s="875">
        <v>0</v>
      </c>
      <c r="I37" s="875">
        <v>0</v>
      </c>
      <c r="J37" s="875">
        <v>0</v>
      </c>
      <c r="K37" s="875">
        <v>0</v>
      </c>
      <c r="L37" s="875">
        <v>8</v>
      </c>
      <c r="M37" s="867">
        <f t="shared" si="5"/>
        <v>84</v>
      </c>
      <c r="N37" s="875">
        <v>43</v>
      </c>
      <c r="O37" s="875">
        <v>41</v>
      </c>
      <c r="P37" s="867">
        <f t="shared" si="8"/>
        <v>84</v>
      </c>
      <c r="Q37" s="875">
        <v>43</v>
      </c>
      <c r="R37" s="875">
        <v>41</v>
      </c>
      <c r="S37" s="875">
        <v>84</v>
      </c>
      <c r="T37" s="875">
        <v>0</v>
      </c>
      <c r="U37" s="876" t="s">
        <v>25</v>
      </c>
      <c r="V37" s="957" t="s">
        <v>280</v>
      </c>
      <c r="W37" s="867">
        <f t="shared" si="9"/>
        <v>0</v>
      </c>
      <c r="X37" s="875">
        <v>0</v>
      </c>
      <c r="Y37" s="875">
        <v>0</v>
      </c>
      <c r="Z37" s="875">
        <v>0</v>
      </c>
      <c r="AA37" s="875">
        <v>0</v>
      </c>
      <c r="AB37" s="867">
        <f t="shared" si="10"/>
        <v>2665</v>
      </c>
      <c r="AC37" s="875">
        <v>929</v>
      </c>
      <c r="AD37" s="875">
        <v>1736</v>
      </c>
      <c r="AE37" s="875">
        <v>2647</v>
      </c>
      <c r="AF37" s="875">
        <v>18</v>
      </c>
      <c r="AG37" s="867">
        <f t="shared" si="11"/>
        <v>1</v>
      </c>
      <c r="AH37" s="875">
        <v>0</v>
      </c>
      <c r="AI37" s="875">
        <v>1</v>
      </c>
      <c r="AJ37" s="875">
        <v>0</v>
      </c>
      <c r="AK37" s="875">
        <v>1</v>
      </c>
      <c r="AL37" s="875">
        <v>0</v>
      </c>
      <c r="AM37" s="876" t="s">
        <v>25</v>
      </c>
    </row>
    <row r="38" spans="1:39" s="877" customFormat="1" ht="15.95" customHeight="1">
      <c r="A38" s="957" t="s">
        <v>789</v>
      </c>
      <c r="B38" s="867">
        <f t="shared" si="6"/>
        <v>81</v>
      </c>
      <c r="C38" s="875">
        <v>44</v>
      </c>
      <c r="D38" s="875">
        <v>37</v>
      </c>
      <c r="E38" s="875">
        <v>68</v>
      </c>
      <c r="F38" s="867">
        <f t="shared" si="7"/>
        <v>7</v>
      </c>
      <c r="G38" s="875">
        <v>5</v>
      </c>
      <c r="H38" s="875">
        <v>0</v>
      </c>
      <c r="I38" s="875">
        <v>1</v>
      </c>
      <c r="J38" s="875">
        <v>1</v>
      </c>
      <c r="K38" s="875">
        <v>2</v>
      </c>
      <c r="L38" s="875">
        <v>4</v>
      </c>
      <c r="M38" s="867">
        <f t="shared" si="5"/>
        <v>184</v>
      </c>
      <c r="N38" s="875">
        <v>90</v>
      </c>
      <c r="O38" s="875">
        <v>94</v>
      </c>
      <c r="P38" s="867">
        <f t="shared" si="8"/>
        <v>108</v>
      </c>
      <c r="Q38" s="875">
        <v>57</v>
      </c>
      <c r="R38" s="875">
        <v>51</v>
      </c>
      <c r="S38" s="875">
        <v>108</v>
      </c>
      <c r="T38" s="875">
        <v>0</v>
      </c>
      <c r="U38" s="876" t="s">
        <v>26</v>
      </c>
      <c r="V38" s="957" t="s">
        <v>789</v>
      </c>
      <c r="W38" s="867">
        <f t="shared" si="9"/>
        <v>76</v>
      </c>
      <c r="X38" s="875">
        <v>33</v>
      </c>
      <c r="Y38" s="875">
        <v>43</v>
      </c>
      <c r="Z38" s="875">
        <v>76</v>
      </c>
      <c r="AA38" s="875">
        <v>0</v>
      </c>
      <c r="AB38" s="867">
        <f t="shared" si="10"/>
        <v>814</v>
      </c>
      <c r="AC38" s="875">
        <v>347</v>
      </c>
      <c r="AD38" s="875">
        <v>467</v>
      </c>
      <c r="AE38" s="875">
        <v>677</v>
      </c>
      <c r="AF38" s="875">
        <v>137</v>
      </c>
      <c r="AG38" s="867">
        <f t="shared" si="11"/>
        <v>5</v>
      </c>
      <c r="AH38" s="875">
        <v>4</v>
      </c>
      <c r="AI38" s="875">
        <v>1</v>
      </c>
      <c r="AJ38" s="875">
        <v>2</v>
      </c>
      <c r="AK38" s="875">
        <v>3</v>
      </c>
      <c r="AL38" s="875">
        <v>12</v>
      </c>
      <c r="AM38" s="876" t="s">
        <v>26</v>
      </c>
    </row>
    <row r="39" spans="1:39" s="877" customFormat="1" ht="15.95" customHeight="1" thickBot="1">
      <c r="A39" s="957" t="s">
        <v>284</v>
      </c>
      <c r="B39" s="867">
        <f t="shared" si="6"/>
        <v>9</v>
      </c>
      <c r="C39" s="875">
        <v>4</v>
      </c>
      <c r="D39" s="875">
        <v>5</v>
      </c>
      <c r="E39" s="875">
        <v>6</v>
      </c>
      <c r="F39" s="867">
        <f t="shared" si="7"/>
        <v>3</v>
      </c>
      <c r="G39" s="875">
        <v>3</v>
      </c>
      <c r="H39" s="875">
        <v>0</v>
      </c>
      <c r="I39" s="875">
        <v>0</v>
      </c>
      <c r="J39" s="875">
        <v>0</v>
      </c>
      <c r="K39" s="875">
        <v>0</v>
      </c>
      <c r="L39" s="875">
        <v>0</v>
      </c>
      <c r="M39" s="867">
        <v>34</v>
      </c>
      <c r="N39" s="875">
        <v>18</v>
      </c>
      <c r="O39" s="875">
        <v>16</v>
      </c>
      <c r="P39" s="867">
        <v>14</v>
      </c>
      <c r="Q39" s="875">
        <v>6</v>
      </c>
      <c r="R39" s="875">
        <v>8</v>
      </c>
      <c r="S39" s="875">
        <v>14</v>
      </c>
      <c r="T39" s="875">
        <v>0</v>
      </c>
      <c r="U39" s="876" t="s">
        <v>27</v>
      </c>
      <c r="V39" s="957" t="s">
        <v>284</v>
      </c>
      <c r="W39" s="867">
        <f t="shared" si="9"/>
        <v>20</v>
      </c>
      <c r="X39" s="875">
        <v>11</v>
      </c>
      <c r="Y39" s="875">
        <v>9</v>
      </c>
      <c r="Z39" s="875">
        <v>20</v>
      </c>
      <c r="AA39" s="875">
        <v>0</v>
      </c>
      <c r="AB39" s="867">
        <v>205</v>
      </c>
      <c r="AC39" s="875">
        <v>99</v>
      </c>
      <c r="AD39" s="875">
        <v>106</v>
      </c>
      <c r="AE39" s="875">
        <v>193</v>
      </c>
      <c r="AF39" s="875">
        <v>12</v>
      </c>
      <c r="AG39" s="867">
        <f t="shared" si="11"/>
        <v>9</v>
      </c>
      <c r="AH39" s="875">
        <v>4</v>
      </c>
      <c r="AI39" s="875">
        <v>5</v>
      </c>
      <c r="AJ39" s="875">
        <v>2</v>
      </c>
      <c r="AK39" s="875">
        <v>7</v>
      </c>
      <c r="AL39" s="1208">
        <v>2</v>
      </c>
      <c r="AM39" s="878" t="s">
        <v>27</v>
      </c>
    </row>
    <row r="40" spans="1:39" s="1417" customFormat="1" ht="12.95" customHeight="1">
      <c r="A40" s="1411" t="s">
        <v>463</v>
      </c>
      <c r="B40" s="1412"/>
      <c r="C40" s="1412"/>
      <c r="D40" s="1412"/>
      <c r="E40" s="1412"/>
      <c r="F40" s="1412"/>
      <c r="G40" s="1412"/>
      <c r="H40" s="1412"/>
      <c r="I40" s="1412"/>
      <c r="J40" s="1412"/>
      <c r="K40" s="1413"/>
      <c r="L40" s="1413"/>
      <c r="M40" s="1413"/>
      <c r="N40" s="1413"/>
      <c r="O40" s="1413"/>
      <c r="P40" s="1413"/>
      <c r="Q40" s="1412"/>
      <c r="R40" s="1412"/>
      <c r="S40" s="1413"/>
      <c r="T40" s="1413"/>
      <c r="U40" s="1414" t="s">
        <v>1011</v>
      </c>
      <c r="V40" s="1415" t="s">
        <v>463</v>
      </c>
      <c r="W40" s="1412"/>
      <c r="X40" s="1412"/>
      <c r="Y40" s="1412"/>
      <c r="Z40" s="1413"/>
      <c r="AA40" s="1416"/>
      <c r="AB40" s="1412"/>
      <c r="AC40" s="1412"/>
      <c r="AD40" s="1412"/>
      <c r="AE40" s="1412"/>
      <c r="AF40" s="1412"/>
      <c r="AG40" s="1412"/>
      <c r="AH40" s="1412"/>
      <c r="AI40" s="1412"/>
      <c r="AJ40" s="1412"/>
      <c r="AK40" s="1412"/>
      <c r="AM40" s="1414" t="s">
        <v>1011</v>
      </c>
    </row>
    <row r="41" spans="1:39" s="1421" customFormat="1" ht="10.5" customHeight="1">
      <c r="A41" s="1418" t="s">
        <v>788</v>
      </c>
      <c r="B41" s="1419"/>
      <c r="C41" s="1419"/>
      <c r="D41" s="1419"/>
      <c r="E41" s="1419"/>
      <c r="F41" s="1419"/>
      <c r="G41" s="1419"/>
      <c r="H41" s="1419"/>
      <c r="I41" s="1419"/>
      <c r="J41" s="1419"/>
      <c r="K41" s="1420"/>
      <c r="Q41" s="1422"/>
      <c r="R41" s="1422"/>
      <c r="U41" s="1420"/>
      <c r="V41" s="1418" t="s">
        <v>788</v>
      </c>
      <c r="W41" s="1422"/>
      <c r="X41" s="1422"/>
      <c r="Y41" s="1422"/>
      <c r="Z41" s="1420"/>
      <c r="AA41" s="1423"/>
      <c r="AB41" s="1422"/>
      <c r="AC41" s="1422"/>
      <c r="AD41" s="1422"/>
      <c r="AE41" s="1422"/>
      <c r="AF41" s="1422"/>
      <c r="AG41" s="1422"/>
      <c r="AH41" s="1422"/>
      <c r="AI41" s="1422"/>
      <c r="AJ41" s="1422"/>
      <c r="AK41" s="1422"/>
      <c r="AL41" s="1422"/>
    </row>
    <row r="42" spans="1:39" s="1355" customFormat="1" ht="10.5" customHeight="1">
      <c r="A42" s="1352" t="s">
        <v>1448</v>
      </c>
      <c r="B42" s="1353"/>
      <c r="C42" s="1353"/>
      <c r="D42" s="1353"/>
      <c r="E42" s="1353"/>
      <c r="F42" s="1353"/>
      <c r="G42" s="1353"/>
      <c r="H42" s="1353"/>
      <c r="I42" s="1353"/>
      <c r="J42" s="1353"/>
      <c r="K42" s="1354"/>
      <c r="Q42" s="1356"/>
      <c r="R42" s="1356"/>
      <c r="U42" s="1354"/>
      <c r="V42" s="1352" t="s">
        <v>1448</v>
      </c>
      <c r="W42" s="1356"/>
      <c r="X42" s="1356"/>
      <c r="Y42" s="1356"/>
      <c r="Z42" s="1354"/>
      <c r="AA42" s="1357"/>
      <c r="AB42" s="1356"/>
      <c r="AC42" s="1356"/>
      <c r="AD42" s="1356"/>
      <c r="AE42" s="1356"/>
      <c r="AF42" s="1356"/>
      <c r="AG42" s="1356"/>
      <c r="AH42" s="1356"/>
      <c r="AI42" s="1356"/>
      <c r="AJ42" s="1356"/>
      <c r="AK42" s="1356"/>
      <c r="AL42" s="1356"/>
    </row>
    <row r="43" spans="1:39" s="863" customFormat="1" ht="11.25">
      <c r="A43" s="881"/>
      <c r="B43" s="880"/>
      <c r="C43" s="880"/>
      <c r="D43" s="880"/>
      <c r="E43" s="880"/>
      <c r="F43" s="880"/>
      <c r="G43" s="880"/>
      <c r="H43" s="880"/>
      <c r="I43" s="880"/>
      <c r="J43" s="880"/>
      <c r="K43" s="881"/>
      <c r="Q43" s="862"/>
      <c r="R43" s="862"/>
      <c r="U43" s="881"/>
      <c r="V43" s="881"/>
      <c r="W43" s="862"/>
      <c r="X43" s="862"/>
      <c r="Y43" s="862"/>
      <c r="Z43" s="881"/>
      <c r="AA43" s="882"/>
      <c r="AB43" s="862"/>
      <c r="AC43" s="862"/>
      <c r="AD43" s="862"/>
      <c r="AE43" s="862"/>
      <c r="AF43" s="862"/>
      <c r="AG43" s="862"/>
      <c r="AH43" s="862"/>
      <c r="AI43" s="862"/>
      <c r="AJ43" s="862"/>
      <c r="AK43" s="862"/>
      <c r="AL43" s="862"/>
    </row>
    <row r="44" spans="1:39" s="863" customFormat="1" ht="11.25">
      <c r="A44" s="881"/>
      <c r="B44" s="880"/>
      <c r="C44" s="880"/>
      <c r="D44" s="880"/>
      <c r="E44" s="880"/>
      <c r="F44" s="880"/>
      <c r="G44" s="880"/>
      <c r="H44" s="880"/>
      <c r="I44" s="880"/>
      <c r="J44" s="880"/>
      <c r="K44" s="881"/>
      <c r="Q44" s="862"/>
      <c r="R44" s="862"/>
      <c r="U44" s="881"/>
      <c r="V44" s="881"/>
      <c r="W44" s="862"/>
      <c r="X44" s="862"/>
      <c r="Y44" s="862"/>
      <c r="Z44" s="881"/>
      <c r="AA44" s="882"/>
      <c r="AB44" s="862"/>
      <c r="AC44" s="862"/>
      <c r="AD44" s="862"/>
      <c r="AE44" s="862"/>
      <c r="AF44" s="862"/>
      <c r="AG44" s="862"/>
      <c r="AH44" s="862"/>
      <c r="AI44" s="862"/>
      <c r="AJ44" s="862"/>
      <c r="AK44" s="862"/>
      <c r="AL44" s="862"/>
    </row>
    <row r="45" spans="1:39" s="863" customFormat="1" ht="11.25">
      <c r="A45" s="881"/>
      <c r="B45" s="880"/>
      <c r="C45" s="880"/>
      <c r="D45" s="880"/>
      <c r="E45" s="880"/>
      <c r="F45" s="880"/>
      <c r="G45" s="880"/>
      <c r="H45" s="880"/>
      <c r="I45" s="880"/>
      <c r="J45" s="880"/>
      <c r="K45" s="881"/>
      <c r="Q45" s="862"/>
      <c r="R45" s="862"/>
      <c r="U45" s="881"/>
      <c r="V45" s="881"/>
      <c r="W45" s="862"/>
      <c r="X45" s="862"/>
      <c r="Y45" s="862"/>
      <c r="Z45" s="881"/>
      <c r="AA45" s="882"/>
      <c r="AB45" s="862"/>
      <c r="AC45" s="862"/>
      <c r="AD45" s="862"/>
      <c r="AE45" s="862"/>
      <c r="AF45" s="862"/>
      <c r="AG45" s="862"/>
      <c r="AH45" s="862"/>
      <c r="AI45" s="862"/>
      <c r="AJ45" s="862"/>
      <c r="AK45" s="862"/>
      <c r="AL45" s="862"/>
    </row>
    <row r="46" spans="1:39" s="863" customFormat="1" ht="11.25">
      <c r="A46" s="881"/>
      <c r="B46" s="880"/>
      <c r="C46" s="880"/>
      <c r="D46" s="880"/>
      <c r="E46" s="880"/>
      <c r="F46" s="880"/>
      <c r="G46" s="880"/>
      <c r="H46" s="880"/>
      <c r="I46" s="880"/>
      <c r="J46" s="880"/>
      <c r="K46" s="881"/>
      <c r="Q46" s="862"/>
      <c r="R46" s="862"/>
      <c r="U46" s="881"/>
      <c r="V46" s="881"/>
      <c r="W46" s="862"/>
      <c r="X46" s="862"/>
      <c r="Y46" s="862"/>
      <c r="Z46" s="881"/>
      <c r="AA46" s="882"/>
      <c r="AB46" s="862"/>
      <c r="AC46" s="862"/>
      <c r="AD46" s="862"/>
      <c r="AE46" s="862"/>
      <c r="AF46" s="862"/>
      <c r="AG46" s="862"/>
      <c r="AH46" s="862"/>
      <c r="AI46" s="862"/>
      <c r="AJ46" s="862"/>
      <c r="AK46" s="862"/>
      <c r="AL46" s="862"/>
    </row>
    <row r="47" spans="1:39" s="863" customFormat="1" ht="11.25">
      <c r="A47" s="881"/>
      <c r="B47" s="880"/>
      <c r="C47" s="880"/>
      <c r="D47" s="880"/>
      <c r="E47" s="880"/>
      <c r="F47" s="880"/>
      <c r="G47" s="880"/>
      <c r="H47" s="880"/>
      <c r="I47" s="880"/>
      <c r="J47" s="880"/>
      <c r="K47" s="881"/>
      <c r="Q47" s="862"/>
      <c r="R47" s="862"/>
      <c r="U47" s="881"/>
      <c r="V47" s="881"/>
      <c r="W47" s="862"/>
      <c r="X47" s="862"/>
      <c r="Y47" s="862"/>
      <c r="Z47" s="881"/>
      <c r="AA47" s="882"/>
      <c r="AB47" s="862"/>
      <c r="AC47" s="862"/>
      <c r="AD47" s="862"/>
      <c r="AE47" s="862"/>
      <c r="AF47" s="862"/>
      <c r="AG47" s="862"/>
      <c r="AH47" s="862"/>
      <c r="AI47" s="862"/>
      <c r="AJ47" s="862"/>
      <c r="AK47" s="862"/>
      <c r="AL47" s="862"/>
    </row>
    <row r="48" spans="1:39" s="863" customFormat="1" ht="11.25">
      <c r="A48" s="881"/>
      <c r="B48" s="880"/>
      <c r="C48" s="880"/>
      <c r="D48" s="880"/>
      <c r="E48" s="880"/>
      <c r="F48" s="880"/>
      <c r="G48" s="880"/>
      <c r="H48" s="880"/>
      <c r="I48" s="880"/>
      <c r="J48" s="880"/>
      <c r="K48" s="881"/>
      <c r="Q48" s="862"/>
      <c r="R48" s="862"/>
      <c r="U48" s="881"/>
      <c r="V48" s="881"/>
      <c r="W48" s="862"/>
      <c r="X48" s="862"/>
      <c r="Y48" s="862"/>
      <c r="Z48" s="881"/>
      <c r="AA48" s="882"/>
      <c r="AB48" s="862"/>
      <c r="AC48" s="862"/>
      <c r="AD48" s="862"/>
      <c r="AE48" s="862"/>
      <c r="AF48" s="862"/>
      <c r="AG48" s="862"/>
      <c r="AH48" s="862"/>
      <c r="AI48" s="862"/>
      <c r="AJ48" s="862"/>
      <c r="AK48" s="862"/>
      <c r="AL48" s="862"/>
    </row>
    <row r="49" spans="1:38" s="863" customFormat="1" ht="11.25">
      <c r="A49" s="881"/>
      <c r="B49" s="880"/>
      <c r="C49" s="880"/>
      <c r="D49" s="880"/>
      <c r="E49" s="880"/>
      <c r="F49" s="880"/>
      <c r="G49" s="880"/>
      <c r="H49" s="880"/>
      <c r="I49" s="880"/>
      <c r="J49" s="880"/>
      <c r="K49" s="881"/>
      <c r="Q49" s="862"/>
      <c r="R49" s="862"/>
      <c r="U49" s="881"/>
      <c r="V49" s="881"/>
      <c r="W49" s="862"/>
      <c r="X49" s="862"/>
      <c r="Y49" s="862"/>
      <c r="Z49" s="881"/>
      <c r="AA49" s="882"/>
      <c r="AB49" s="862"/>
      <c r="AC49" s="862"/>
      <c r="AD49" s="862"/>
      <c r="AE49" s="862"/>
      <c r="AF49" s="862"/>
      <c r="AG49" s="862"/>
      <c r="AH49" s="862"/>
      <c r="AI49" s="862"/>
      <c r="AJ49" s="862"/>
      <c r="AK49" s="862"/>
      <c r="AL49" s="862"/>
    </row>
    <row r="50" spans="1:38" s="863" customFormat="1" ht="11.25">
      <c r="A50" s="881"/>
      <c r="B50" s="880"/>
      <c r="C50" s="880"/>
      <c r="D50" s="880"/>
      <c r="E50" s="880"/>
      <c r="F50" s="880"/>
      <c r="G50" s="880"/>
      <c r="H50" s="880"/>
      <c r="I50" s="880"/>
      <c r="J50" s="880"/>
      <c r="K50" s="881"/>
      <c r="Q50" s="862"/>
      <c r="R50" s="862"/>
      <c r="U50" s="881"/>
      <c r="W50" s="862"/>
      <c r="X50" s="862"/>
      <c r="Y50" s="862"/>
      <c r="Z50" s="881"/>
      <c r="AA50" s="882"/>
      <c r="AB50" s="862"/>
      <c r="AC50" s="862"/>
      <c r="AD50" s="862"/>
      <c r="AE50" s="862"/>
      <c r="AF50" s="862"/>
      <c r="AG50" s="862"/>
      <c r="AH50" s="862"/>
      <c r="AI50" s="862"/>
      <c r="AJ50" s="862"/>
      <c r="AK50" s="862"/>
      <c r="AL50" s="862"/>
    </row>
    <row r="51" spans="1:38" s="863" customFormat="1" ht="11.25">
      <c r="A51" s="881"/>
      <c r="B51" s="880"/>
      <c r="C51" s="880"/>
      <c r="D51" s="880"/>
      <c r="E51" s="880"/>
      <c r="F51" s="880"/>
      <c r="G51" s="880"/>
      <c r="H51" s="880"/>
      <c r="I51" s="880"/>
      <c r="J51" s="880"/>
      <c r="K51" s="881"/>
      <c r="Q51" s="862"/>
      <c r="R51" s="862"/>
      <c r="U51" s="881"/>
      <c r="V51" s="883"/>
      <c r="W51" s="862"/>
      <c r="X51" s="862"/>
      <c r="Y51" s="862"/>
      <c r="Z51" s="881"/>
      <c r="AA51" s="882"/>
      <c r="AB51" s="862"/>
      <c r="AC51" s="862"/>
      <c r="AD51" s="862"/>
      <c r="AE51" s="862"/>
      <c r="AF51" s="862"/>
      <c r="AG51" s="862"/>
      <c r="AH51" s="862"/>
      <c r="AI51" s="862"/>
      <c r="AJ51" s="862"/>
      <c r="AK51" s="862"/>
      <c r="AL51" s="862"/>
    </row>
    <row r="52" spans="1:38" s="863" customFormat="1" ht="11.25">
      <c r="A52" s="881"/>
      <c r="B52" s="880"/>
      <c r="C52" s="880"/>
      <c r="D52" s="880"/>
      <c r="E52" s="880"/>
      <c r="F52" s="880"/>
      <c r="G52" s="880"/>
      <c r="H52" s="880"/>
      <c r="I52" s="880"/>
      <c r="J52" s="880"/>
      <c r="K52" s="881"/>
      <c r="Q52" s="862"/>
      <c r="R52" s="862"/>
      <c r="U52" s="881"/>
      <c r="V52" s="883"/>
      <c r="W52" s="862"/>
      <c r="X52" s="862"/>
      <c r="Y52" s="862"/>
      <c r="Z52" s="881"/>
      <c r="AA52" s="882"/>
      <c r="AB52" s="862"/>
      <c r="AC52" s="862"/>
      <c r="AD52" s="862"/>
      <c r="AE52" s="862"/>
      <c r="AF52" s="862"/>
      <c r="AG52" s="862"/>
      <c r="AH52" s="862"/>
      <c r="AI52" s="862"/>
      <c r="AJ52" s="862"/>
      <c r="AK52" s="862"/>
      <c r="AL52" s="862"/>
    </row>
    <row r="53" spans="1:38" s="863" customFormat="1" ht="11.25">
      <c r="A53" s="881"/>
      <c r="B53" s="880"/>
      <c r="C53" s="880"/>
      <c r="D53" s="880"/>
      <c r="E53" s="880"/>
      <c r="F53" s="880"/>
      <c r="G53" s="880"/>
      <c r="H53" s="880"/>
      <c r="I53" s="880"/>
      <c r="J53" s="880"/>
      <c r="K53" s="881"/>
      <c r="Q53" s="862"/>
      <c r="R53" s="862"/>
      <c r="U53" s="881"/>
      <c r="V53" s="883"/>
      <c r="W53" s="862"/>
      <c r="X53" s="862"/>
      <c r="Y53" s="862"/>
      <c r="Z53" s="881"/>
      <c r="AA53" s="882"/>
      <c r="AB53" s="862"/>
      <c r="AC53" s="862"/>
      <c r="AD53" s="862"/>
      <c r="AE53" s="862"/>
      <c r="AF53" s="862"/>
      <c r="AG53" s="862"/>
      <c r="AH53" s="862"/>
      <c r="AI53" s="862"/>
      <c r="AJ53" s="862"/>
      <c r="AK53" s="862"/>
      <c r="AL53" s="862"/>
    </row>
    <row r="54" spans="1:38" s="863" customFormat="1" ht="11.25">
      <c r="A54" s="881"/>
      <c r="B54" s="880"/>
      <c r="C54" s="880"/>
      <c r="D54" s="880"/>
      <c r="E54" s="880"/>
      <c r="F54" s="880"/>
      <c r="G54" s="880"/>
      <c r="H54" s="880"/>
      <c r="I54" s="880"/>
      <c r="J54" s="880"/>
      <c r="K54" s="881"/>
      <c r="Q54" s="862"/>
      <c r="R54" s="862"/>
      <c r="U54" s="881"/>
      <c r="V54" s="883"/>
      <c r="W54" s="862"/>
      <c r="X54" s="862"/>
      <c r="Y54" s="862"/>
      <c r="Z54" s="881"/>
      <c r="AA54" s="882"/>
      <c r="AB54" s="862"/>
      <c r="AC54" s="862"/>
      <c r="AD54" s="862"/>
      <c r="AE54" s="862"/>
      <c r="AF54" s="862"/>
      <c r="AG54" s="862"/>
      <c r="AH54" s="862"/>
      <c r="AI54" s="862"/>
      <c r="AJ54" s="862"/>
      <c r="AK54" s="862"/>
      <c r="AL54" s="862"/>
    </row>
    <row r="55" spans="1:38" s="863" customFormat="1" ht="11.25">
      <c r="A55" s="881"/>
      <c r="B55" s="880"/>
      <c r="C55" s="880"/>
      <c r="D55" s="880"/>
      <c r="E55" s="880"/>
      <c r="F55" s="880"/>
      <c r="G55" s="880"/>
      <c r="H55" s="880"/>
      <c r="I55" s="880"/>
      <c r="J55" s="880"/>
      <c r="K55" s="881"/>
      <c r="Q55" s="862"/>
      <c r="R55" s="862"/>
      <c r="U55" s="881"/>
      <c r="V55" s="883"/>
      <c r="W55" s="862"/>
      <c r="X55" s="862"/>
      <c r="Y55" s="862"/>
      <c r="Z55" s="881"/>
      <c r="AA55" s="882"/>
      <c r="AB55" s="862"/>
      <c r="AC55" s="862"/>
      <c r="AD55" s="862"/>
      <c r="AE55" s="862"/>
      <c r="AF55" s="862"/>
      <c r="AG55" s="862"/>
      <c r="AH55" s="862"/>
      <c r="AI55" s="862"/>
      <c r="AJ55" s="862"/>
      <c r="AK55" s="862"/>
      <c r="AL55" s="862"/>
    </row>
    <row r="56" spans="1:38" s="863" customFormat="1" ht="11.25">
      <c r="A56" s="881"/>
      <c r="B56" s="880"/>
      <c r="C56" s="880"/>
      <c r="D56" s="880"/>
      <c r="E56" s="880"/>
      <c r="F56" s="880"/>
      <c r="G56" s="880"/>
      <c r="H56" s="880"/>
      <c r="I56" s="880"/>
      <c r="J56" s="880"/>
      <c r="K56" s="881"/>
      <c r="Q56" s="862"/>
      <c r="R56" s="862"/>
      <c r="U56" s="881"/>
      <c r="V56" s="883"/>
      <c r="W56" s="862"/>
      <c r="X56" s="862"/>
      <c r="Y56" s="862"/>
      <c r="Z56" s="881"/>
      <c r="AA56" s="882"/>
      <c r="AB56" s="862"/>
      <c r="AC56" s="862"/>
      <c r="AD56" s="862"/>
      <c r="AE56" s="862"/>
      <c r="AF56" s="862"/>
      <c r="AG56" s="862"/>
      <c r="AH56" s="862"/>
      <c r="AI56" s="862"/>
      <c r="AJ56" s="862"/>
      <c r="AK56" s="862"/>
      <c r="AL56" s="862"/>
    </row>
    <row r="57" spans="1:38" s="863" customFormat="1" ht="11.25">
      <c r="A57" s="881"/>
      <c r="B57" s="880"/>
      <c r="C57" s="880"/>
      <c r="D57" s="880"/>
      <c r="E57" s="880"/>
      <c r="F57" s="880"/>
      <c r="G57" s="880"/>
      <c r="H57" s="880"/>
      <c r="I57" s="880"/>
      <c r="J57" s="880"/>
      <c r="K57" s="881"/>
      <c r="Q57" s="862"/>
      <c r="R57" s="862"/>
      <c r="U57" s="881"/>
      <c r="V57" s="883" t="s">
        <v>46</v>
      </c>
      <c r="W57" s="862"/>
      <c r="X57" s="862"/>
      <c r="Y57" s="862"/>
      <c r="Z57" s="881"/>
      <c r="AA57" s="882"/>
      <c r="AB57" s="862"/>
      <c r="AC57" s="862"/>
      <c r="AD57" s="862"/>
      <c r="AE57" s="862"/>
      <c r="AF57" s="862"/>
      <c r="AG57" s="862"/>
      <c r="AH57" s="862"/>
      <c r="AI57" s="862"/>
      <c r="AJ57" s="862"/>
      <c r="AK57" s="862"/>
      <c r="AL57" s="862"/>
    </row>
    <row r="58" spans="1:38" s="863" customFormat="1" ht="11.25">
      <c r="A58" s="881"/>
      <c r="B58" s="880"/>
      <c r="C58" s="880"/>
      <c r="D58" s="880"/>
      <c r="E58" s="880"/>
      <c r="F58" s="880"/>
      <c r="G58" s="880"/>
      <c r="H58" s="880"/>
      <c r="I58" s="880"/>
      <c r="J58" s="880"/>
      <c r="K58" s="881"/>
      <c r="Q58" s="862"/>
      <c r="R58" s="862"/>
      <c r="U58" s="881"/>
      <c r="V58" s="883"/>
      <c r="W58" s="862"/>
      <c r="X58" s="862"/>
      <c r="Y58" s="862"/>
      <c r="Z58" s="881"/>
      <c r="AA58" s="882"/>
      <c r="AB58" s="862"/>
      <c r="AC58" s="862"/>
      <c r="AD58" s="862"/>
      <c r="AE58" s="862"/>
      <c r="AF58" s="862"/>
      <c r="AG58" s="862"/>
      <c r="AH58" s="862"/>
      <c r="AI58" s="862"/>
      <c r="AJ58" s="862"/>
      <c r="AK58" s="862"/>
      <c r="AL58" s="862"/>
    </row>
    <row r="59" spans="1:38" s="863" customFormat="1" ht="11.25">
      <c r="A59" s="881"/>
      <c r="B59" s="880"/>
      <c r="C59" s="880"/>
      <c r="D59" s="880"/>
      <c r="E59" s="880"/>
      <c r="F59" s="880"/>
      <c r="G59" s="880"/>
      <c r="H59" s="880"/>
      <c r="I59" s="880"/>
      <c r="J59" s="880"/>
      <c r="K59" s="881"/>
      <c r="Q59" s="862"/>
      <c r="R59" s="862"/>
      <c r="U59" s="881"/>
      <c r="V59" s="883"/>
      <c r="W59" s="862"/>
      <c r="X59" s="862"/>
      <c r="Y59" s="862"/>
      <c r="Z59" s="881"/>
      <c r="AA59" s="882"/>
      <c r="AB59" s="862"/>
      <c r="AC59" s="862"/>
      <c r="AD59" s="862"/>
      <c r="AE59" s="862"/>
      <c r="AF59" s="862"/>
      <c r="AG59" s="862"/>
      <c r="AH59" s="862"/>
      <c r="AI59" s="862"/>
      <c r="AJ59" s="862"/>
      <c r="AK59" s="862"/>
      <c r="AL59" s="862"/>
    </row>
    <row r="60" spans="1:38" s="863" customFormat="1" ht="11.25">
      <c r="A60" s="881"/>
      <c r="B60" s="880"/>
      <c r="C60" s="880"/>
      <c r="D60" s="880"/>
      <c r="E60" s="880"/>
      <c r="F60" s="880"/>
      <c r="G60" s="880"/>
      <c r="H60" s="880"/>
      <c r="I60" s="880"/>
      <c r="J60" s="880"/>
      <c r="K60" s="881"/>
      <c r="Q60" s="862"/>
      <c r="R60" s="862"/>
      <c r="U60" s="881"/>
      <c r="V60" s="883"/>
      <c r="W60" s="862"/>
      <c r="X60" s="862"/>
      <c r="Y60" s="862"/>
      <c r="Z60" s="881"/>
      <c r="AA60" s="882"/>
      <c r="AB60" s="862"/>
      <c r="AC60" s="862"/>
      <c r="AD60" s="862"/>
      <c r="AE60" s="862"/>
      <c r="AF60" s="862"/>
      <c r="AG60" s="862"/>
      <c r="AH60" s="862"/>
      <c r="AI60" s="862"/>
      <c r="AJ60" s="862"/>
      <c r="AK60" s="862"/>
      <c r="AL60" s="862"/>
    </row>
    <row r="61" spans="1:38" s="863" customFormat="1" ht="11.25">
      <c r="A61" s="881"/>
      <c r="B61" s="880"/>
      <c r="C61" s="880"/>
      <c r="D61" s="880"/>
      <c r="E61" s="880"/>
      <c r="F61" s="880"/>
      <c r="G61" s="880"/>
      <c r="H61" s="880"/>
      <c r="I61" s="880"/>
      <c r="J61" s="880"/>
      <c r="K61" s="881"/>
      <c r="Q61" s="862"/>
      <c r="R61" s="862"/>
      <c r="U61" s="881"/>
      <c r="V61" s="883"/>
      <c r="W61" s="862"/>
      <c r="X61" s="862"/>
      <c r="Y61" s="862"/>
      <c r="Z61" s="881"/>
      <c r="AA61" s="882"/>
      <c r="AB61" s="862"/>
      <c r="AC61" s="862"/>
      <c r="AD61" s="862"/>
      <c r="AE61" s="862"/>
      <c r="AF61" s="862"/>
      <c r="AG61" s="862"/>
      <c r="AH61" s="862"/>
      <c r="AI61" s="862"/>
      <c r="AJ61" s="862"/>
      <c r="AK61" s="862"/>
      <c r="AL61" s="862"/>
    </row>
    <row r="62" spans="1:38" s="863" customFormat="1" ht="11.25">
      <c r="A62" s="881"/>
      <c r="B62" s="880"/>
      <c r="C62" s="880"/>
      <c r="D62" s="880"/>
      <c r="E62" s="880"/>
      <c r="F62" s="880"/>
      <c r="G62" s="880"/>
      <c r="H62" s="880"/>
      <c r="I62" s="880"/>
      <c r="J62" s="880"/>
      <c r="K62" s="881"/>
      <c r="Q62" s="862"/>
      <c r="R62" s="862"/>
      <c r="U62" s="881"/>
      <c r="V62" s="883"/>
      <c r="W62" s="862"/>
      <c r="X62" s="862"/>
      <c r="Y62" s="862"/>
      <c r="Z62" s="881"/>
      <c r="AA62" s="882"/>
      <c r="AB62" s="862"/>
      <c r="AC62" s="862"/>
      <c r="AD62" s="862"/>
      <c r="AE62" s="862"/>
      <c r="AF62" s="862"/>
      <c r="AG62" s="862"/>
      <c r="AH62" s="862"/>
      <c r="AI62" s="862"/>
      <c r="AJ62" s="862"/>
      <c r="AK62" s="862"/>
      <c r="AL62" s="862"/>
    </row>
    <row r="63" spans="1:38" s="863" customFormat="1" ht="11.25">
      <c r="A63" s="881"/>
      <c r="B63" s="880"/>
      <c r="C63" s="880"/>
      <c r="D63" s="880"/>
      <c r="E63" s="880"/>
      <c r="F63" s="880"/>
      <c r="G63" s="880"/>
      <c r="H63" s="880"/>
      <c r="I63" s="880"/>
      <c r="J63" s="880"/>
      <c r="K63" s="881"/>
      <c r="Q63" s="862"/>
      <c r="R63" s="862"/>
      <c r="U63" s="881"/>
      <c r="V63" s="883"/>
      <c r="W63" s="862"/>
      <c r="X63" s="862"/>
      <c r="Y63" s="862"/>
      <c r="Z63" s="881"/>
      <c r="AA63" s="882"/>
      <c r="AB63" s="862"/>
      <c r="AC63" s="862"/>
      <c r="AD63" s="862"/>
      <c r="AE63" s="862"/>
      <c r="AF63" s="862"/>
      <c r="AG63" s="862"/>
      <c r="AH63" s="862"/>
      <c r="AI63" s="862"/>
      <c r="AJ63" s="862"/>
      <c r="AK63" s="862"/>
      <c r="AL63" s="862"/>
    </row>
    <row r="64" spans="1:38" s="863" customFormat="1" ht="11.25">
      <c r="A64" s="881"/>
      <c r="B64" s="880"/>
      <c r="C64" s="880"/>
      <c r="D64" s="880"/>
      <c r="E64" s="880"/>
      <c r="F64" s="880"/>
      <c r="G64" s="880"/>
      <c r="H64" s="880"/>
      <c r="I64" s="880"/>
      <c r="J64" s="880"/>
      <c r="K64" s="881"/>
      <c r="Q64" s="862"/>
      <c r="R64" s="862"/>
      <c r="U64" s="881"/>
      <c r="V64" s="883"/>
      <c r="W64" s="862"/>
      <c r="X64" s="862"/>
      <c r="Y64" s="862"/>
      <c r="Z64" s="881"/>
      <c r="AA64" s="882"/>
      <c r="AB64" s="862"/>
      <c r="AC64" s="862"/>
      <c r="AD64" s="862"/>
      <c r="AE64" s="862"/>
      <c r="AF64" s="862"/>
      <c r="AG64" s="862"/>
      <c r="AH64" s="862"/>
      <c r="AI64" s="862"/>
      <c r="AJ64" s="862"/>
      <c r="AK64" s="862"/>
      <c r="AL64" s="862"/>
    </row>
    <row r="65" spans="1:38" s="863" customFormat="1" ht="11.25">
      <c r="A65" s="881"/>
      <c r="B65" s="880"/>
      <c r="C65" s="880"/>
      <c r="D65" s="880"/>
      <c r="E65" s="880"/>
      <c r="F65" s="880"/>
      <c r="G65" s="880"/>
      <c r="H65" s="880"/>
      <c r="I65" s="880"/>
      <c r="J65" s="880"/>
      <c r="K65" s="881"/>
      <c r="Q65" s="862"/>
      <c r="R65" s="862"/>
      <c r="U65" s="881"/>
      <c r="V65" s="883" t="s">
        <v>46</v>
      </c>
      <c r="W65" s="862"/>
      <c r="X65" s="862"/>
      <c r="Y65" s="862"/>
      <c r="Z65" s="881"/>
      <c r="AA65" s="882"/>
      <c r="AB65" s="862"/>
      <c r="AC65" s="862"/>
      <c r="AD65" s="862"/>
      <c r="AE65" s="862"/>
      <c r="AF65" s="862"/>
      <c r="AG65" s="862"/>
      <c r="AH65" s="862"/>
      <c r="AI65" s="862"/>
      <c r="AJ65" s="862"/>
      <c r="AK65" s="862"/>
      <c r="AL65" s="862"/>
    </row>
    <row r="66" spans="1:38" s="863" customFormat="1" ht="11.25">
      <c r="A66" s="881"/>
      <c r="B66" s="880"/>
      <c r="C66" s="880"/>
      <c r="D66" s="880"/>
      <c r="E66" s="880"/>
      <c r="F66" s="880"/>
      <c r="G66" s="880"/>
      <c r="H66" s="880"/>
      <c r="I66" s="880"/>
      <c r="J66" s="880"/>
      <c r="K66" s="881"/>
      <c r="Q66" s="862"/>
      <c r="R66" s="862"/>
      <c r="U66" s="881"/>
      <c r="V66" s="883" t="s">
        <v>46</v>
      </c>
      <c r="W66" s="862"/>
      <c r="X66" s="862"/>
      <c r="Y66" s="862"/>
      <c r="Z66" s="881"/>
      <c r="AA66" s="882"/>
      <c r="AB66" s="862"/>
      <c r="AC66" s="862"/>
      <c r="AD66" s="862"/>
      <c r="AE66" s="862"/>
      <c r="AF66" s="862"/>
      <c r="AG66" s="862"/>
      <c r="AH66" s="862"/>
      <c r="AI66" s="862"/>
      <c r="AJ66" s="862"/>
      <c r="AK66" s="862"/>
      <c r="AL66" s="862"/>
    </row>
    <row r="67" spans="1:38" s="863" customFormat="1" ht="11.25">
      <c r="A67" s="881"/>
      <c r="B67" s="880"/>
      <c r="C67" s="880"/>
      <c r="D67" s="880"/>
      <c r="E67" s="880"/>
      <c r="F67" s="880"/>
      <c r="G67" s="880"/>
      <c r="H67" s="880"/>
      <c r="I67" s="880"/>
      <c r="J67" s="880"/>
      <c r="K67" s="881"/>
      <c r="Q67" s="862"/>
      <c r="R67" s="862"/>
      <c r="U67" s="881"/>
      <c r="V67" s="883"/>
      <c r="W67" s="862"/>
      <c r="X67" s="862"/>
      <c r="Y67" s="862"/>
      <c r="Z67" s="881"/>
      <c r="AA67" s="882"/>
      <c r="AB67" s="862"/>
      <c r="AC67" s="862"/>
      <c r="AD67" s="862"/>
      <c r="AE67" s="862"/>
      <c r="AF67" s="862"/>
      <c r="AG67" s="862"/>
      <c r="AH67" s="862"/>
      <c r="AI67" s="862"/>
      <c r="AJ67" s="862"/>
      <c r="AK67" s="862"/>
      <c r="AL67" s="862"/>
    </row>
    <row r="68" spans="1:38" s="863" customFormat="1" ht="11.25">
      <c r="A68" s="881"/>
      <c r="B68" s="880"/>
      <c r="C68" s="880"/>
      <c r="D68" s="880"/>
      <c r="E68" s="880"/>
      <c r="F68" s="880"/>
      <c r="G68" s="880"/>
      <c r="H68" s="880"/>
      <c r="I68" s="880"/>
      <c r="J68" s="880"/>
      <c r="K68" s="881"/>
      <c r="Q68" s="862"/>
      <c r="R68" s="862"/>
      <c r="U68" s="881"/>
      <c r="V68" s="883"/>
      <c r="W68" s="862"/>
      <c r="X68" s="862"/>
      <c r="Y68" s="862"/>
      <c r="Z68" s="881"/>
      <c r="AA68" s="882"/>
      <c r="AB68" s="862"/>
      <c r="AC68" s="862"/>
      <c r="AD68" s="862"/>
      <c r="AE68" s="862"/>
      <c r="AF68" s="862"/>
      <c r="AG68" s="862"/>
      <c r="AH68" s="862"/>
      <c r="AI68" s="862"/>
      <c r="AJ68" s="862"/>
      <c r="AK68" s="862"/>
      <c r="AL68" s="862"/>
    </row>
    <row r="69" spans="1:38" s="863" customFormat="1" ht="11.25">
      <c r="A69" s="881"/>
      <c r="B69" s="880"/>
      <c r="C69" s="880"/>
      <c r="D69" s="880"/>
      <c r="E69" s="880"/>
      <c r="F69" s="880"/>
      <c r="G69" s="880"/>
      <c r="H69" s="880"/>
      <c r="I69" s="880"/>
      <c r="J69" s="880"/>
      <c r="K69" s="881"/>
      <c r="Q69" s="862"/>
      <c r="R69" s="862"/>
      <c r="U69" s="881"/>
      <c r="V69" s="883"/>
      <c r="W69" s="862"/>
      <c r="X69" s="862"/>
      <c r="Y69" s="862"/>
      <c r="Z69" s="881"/>
      <c r="AA69" s="882"/>
      <c r="AB69" s="862"/>
      <c r="AC69" s="862"/>
      <c r="AD69" s="862"/>
      <c r="AE69" s="862"/>
      <c r="AF69" s="862"/>
      <c r="AG69" s="862"/>
      <c r="AH69" s="862"/>
      <c r="AI69" s="862"/>
      <c r="AJ69" s="862"/>
      <c r="AK69" s="862"/>
      <c r="AL69" s="862"/>
    </row>
    <row r="70" spans="1:38" s="863" customFormat="1" ht="11.25">
      <c r="A70" s="881"/>
      <c r="B70" s="880"/>
      <c r="C70" s="880"/>
      <c r="D70" s="880"/>
      <c r="E70" s="880"/>
      <c r="F70" s="880"/>
      <c r="G70" s="880"/>
      <c r="H70" s="880"/>
      <c r="I70" s="880"/>
      <c r="J70" s="880"/>
      <c r="K70" s="881"/>
      <c r="Q70" s="862"/>
      <c r="R70" s="862"/>
      <c r="U70" s="881"/>
      <c r="V70" s="883"/>
      <c r="W70" s="862"/>
      <c r="X70" s="862"/>
      <c r="Y70" s="862"/>
      <c r="Z70" s="881"/>
      <c r="AA70" s="882"/>
      <c r="AB70" s="862"/>
      <c r="AC70" s="862"/>
      <c r="AD70" s="862"/>
      <c r="AE70" s="862"/>
      <c r="AF70" s="862"/>
      <c r="AG70" s="862"/>
      <c r="AH70" s="862"/>
      <c r="AI70" s="862"/>
      <c r="AJ70" s="862"/>
      <c r="AK70" s="862"/>
      <c r="AL70" s="862"/>
    </row>
    <row r="71" spans="1:38" s="863" customFormat="1" ht="11.25">
      <c r="A71" s="881"/>
      <c r="B71" s="880"/>
      <c r="C71" s="880"/>
      <c r="D71" s="880"/>
      <c r="E71" s="880"/>
      <c r="F71" s="880"/>
      <c r="G71" s="880"/>
      <c r="H71" s="880"/>
      <c r="I71" s="880"/>
      <c r="J71" s="880"/>
      <c r="K71" s="881"/>
      <c r="Q71" s="862"/>
      <c r="R71" s="862"/>
      <c r="U71" s="881"/>
      <c r="V71" s="883"/>
      <c r="W71" s="862"/>
      <c r="X71" s="862"/>
      <c r="Y71" s="862"/>
      <c r="Z71" s="881"/>
      <c r="AA71" s="882"/>
      <c r="AB71" s="862"/>
      <c r="AC71" s="862"/>
      <c r="AD71" s="862"/>
      <c r="AE71" s="862"/>
      <c r="AF71" s="862"/>
      <c r="AG71" s="862"/>
      <c r="AH71" s="862"/>
      <c r="AI71" s="862"/>
      <c r="AJ71" s="862"/>
      <c r="AK71" s="862"/>
      <c r="AL71" s="862"/>
    </row>
    <row r="72" spans="1:38" s="863" customFormat="1" ht="11.25">
      <c r="A72" s="881"/>
      <c r="B72" s="880"/>
      <c r="C72" s="880"/>
      <c r="D72" s="880"/>
      <c r="E72" s="880"/>
      <c r="F72" s="880"/>
      <c r="G72" s="880"/>
      <c r="H72" s="880"/>
      <c r="I72" s="880"/>
      <c r="J72" s="880"/>
      <c r="K72" s="881"/>
      <c r="Q72" s="862"/>
      <c r="R72" s="862"/>
      <c r="U72" s="881"/>
      <c r="V72" s="883"/>
      <c r="W72" s="862"/>
      <c r="X72" s="862"/>
      <c r="Y72" s="862"/>
      <c r="Z72" s="881"/>
      <c r="AA72" s="882"/>
      <c r="AB72" s="862"/>
      <c r="AC72" s="862"/>
      <c r="AD72" s="862"/>
      <c r="AE72" s="862"/>
      <c r="AF72" s="862"/>
      <c r="AG72" s="862"/>
      <c r="AH72" s="862"/>
      <c r="AI72" s="862"/>
      <c r="AJ72" s="862"/>
      <c r="AK72" s="862"/>
      <c r="AL72" s="862"/>
    </row>
    <row r="73" spans="1:38" s="863" customFormat="1" ht="11.25">
      <c r="A73" s="881"/>
      <c r="B73" s="880"/>
      <c r="C73" s="880"/>
      <c r="D73" s="880"/>
      <c r="E73" s="880"/>
      <c r="F73" s="880"/>
      <c r="G73" s="880"/>
      <c r="H73" s="880"/>
      <c r="I73" s="880"/>
      <c r="J73" s="880"/>
      <c r="K73" s="881"/>
      <c r="Q73" s="862"/>
      <c r="R73" s="862"/>
      <c r="U73" s="881"/>
      <c r="V73" s="883"/>
      <c r="W73" s="862"/>
      <c r="X73" s="862"/>
      <c r="Y73" s="862"/>
      <c r="Z73" s="881"/>
      <c r="AA73" s="882"/>
      <c r="AB73" s="862"/>
      <c r="AC73" s="862"/>
      <c r="AD73" s="862"/>
      <c r="AE73" s="862"/>
      <c r="AF73" s="862"/>
      <c r="AG73" s="862"/>
      <c r="AH73" s="862"/>
      <c r="AI73" s="862"/>
      <c r="AJ73" s="862"/>
      <c r="AK73" s="862"/>
      <c r="AL73" s="862"/>
    </row>
    <row r="74" spans="1:38" s="863" customFormat="1" ht="11.25">
      <c r="A74" s="881"/>
      <c r="B74" s="880"/>
      <c r="C74" s="880"/>
      <c r="D74" s="880"/>
      <c r="E74" s="880"/>
      <c r="F74" s="880"/>
      <c r="G74" s="880"/>
      <c r="H74" s="880"/>
      <c r="I74" s="880"/>
      <c r="J74" s="880"/>
      <c r="K74" s="881"/>
      <c r="Q74" s="862"/>
      <c r="R74" s="862"/>
      <c r="U74" s="881"/>
      <c r="W74" s="862"/>
      <c r="X74" s="862"/>
      <c r="Y74" s="862"/>
      <c r="Z74" s="881"/>
      <c r="AA74" s="882"/>
      <c r="AB74" s="862"/>
      <c r="AC74" s="862"/>
      <c r="AD74" s="862"/>
      <c r="AE74" s="862"/>
      <c r="AF74" s="862"/>
      <c r="AG74" s="862"/>
      <c r="AH74" s="862"/>
      <c r="AI74" s="862"/>
      <c r="AJ74" s="862"/>
      <c r="AK74" s="862"/>
      <c r="AL74" s="862"/>
    </row>
    <row r="75" spans="1:38" s="863" customFormat="1" ht="11.25">
      <c r="A75" s="881"/>
      <c r="B75" s="880"/>
      <c r="C75" s="880"/>
      <c r="D75" s="880"/>
      <c r="E75" s="880"/>
      <c r="F75" s="880"/>
      <c r="G75" s="880"/>
      <c r="H75" s="880"/>
      <c r="I75" s="880"/>
      <c r="J75" s="880"/>
      <c r="K75" s="881"/>
      <c r="Q75" s="862"/>
      <c r="R75" s="862"/>
      <c r="U75" s="881"/>
      <c r="W75" s="862"/>
      <c r="X75" s="862"/>
      <c r="Y75" s="862"/>
      <c r="Z75" s="881"/>
      <c r="AA75" s="882"/>
      <c r="AB75" s="862"/>
      <c r="AC75" s="862"/>
      <c r="AD75" s="862"/>
      <c r="AE75" s="862"/>
      <c r="AF75" s="862"/>
      <c r="AG75" s="862"/>
      <c r="AH75" s="862"/>
      <c r="AI75" s="862"/>
      <c r="AJ75" s="862"/>
      <c r="AK75" s="862"/>
      <c r="AL75" s="862"/>
    </row>
    <row r="76" spans="1:38" s="863" customFormat="1" ht="11.25">
      <c r="A76" s="881"/>
      <c r="B76" s="880"/>
      <c r="C76" s="880"/>
      <c r="D76" s="880"/>
      <c r="E76" s="880"/>
      <c r="F76" s="880"/>
      <c r="G76" s="880"/>
      <c r="H76" s="880"/>
      <c r="I76" s="880"/>
      <c r="J76" s="880"/>
      <c r="K76" s="881"/>
      <c r="Q76" s="862"/>
      <c r="R76" s="862"/>
      <c r="U76" s="881"/>
      <c r="W76" s="862"/>
      <c r="X76" s="862"/>
      <c r="Y76" s="862"/>
      <c r="Z76" s="881"/>
      <c r="AA76" s="882"/>
      <c r="AB76" s="862"/>
      <c r="AC76" s="862"/>
      <c r="AD76" s="862"/>
      <c r="AE76" s="862"/>
      <c r="AF76" s="862"/>
      <c r="AG76" s="862"/>
      <c r="AH76" s="862"/>
      <c r="AI76" s="862"/>
      <c r="AJ76" s="862"/>
      <c r="AK76" s="862"/>
      <c r="AL76" s="862"/>
    </row>
    <row r="77" spans="1:38" s="863" customFormat="1" ht="11.25">
      <c r="A77" s="881"/>
      <c r="B77" s="880"/>
      <c r="C77" s="880"/>
      <c r="D77" s="880"/>
      <c r="E77" s="880"/>
      <c r="F77" s="880"/>
      <c r="G77" s="880"/>
      <c r="H77" s="880"/>
      <c r="I77" s="880"/>
      <c r="J77" s="880"/>
      <c r="K77" s="881"/>
      <c r="Q77" s="862"/>
      <c r="R77" s="862"/>
      <c r="U77" s="881"/>
      <c r="W77" s="862"/>
      <c r="X77" s="862"/>
      <c r="Y77" s="862"/>
      <c r="Z77" s="881"/>
      <c r="AA77" s="882"/>
      <c r="AB77" s="862"/>
      <c r="AC77" s="862"/>
      <c r="AD77" s="862"/>
      <c r="AE77" s="862"/>
      <c r="AF77" s="862"/>
      <c r="AG77" s="862"/>
      <c r="AH77" s="862"/>
      <c r="AI77" s="862"/>
      <c r="AJ77" s="862"/>
      <c r="AK77" s="862"/>
      <c r="AL77" s="862"/>
    </row>
    <row r="78" spans="1:38" s="863" customFormat="1" ht="11.25">
      <c r="A78" s="881"/>
      <c r="B78" s="880"/>
      <c r="C78" s="880"/>
      <c r="D78" s="880"/>
      <c r="E78" s="880"/>
      <c r="F78" s="880"/>
      <c r="G78" s="880"/>
      <c r="H78" s="880"/>
      <c r="I78" s="880"/>
      <c r="J78" s="880"/>
      <c r="K78" s="881"/>
      <c r="Q78" s="862"/>
      <c r="R78" s="862"/>
      <c r="U78" s="881"/>
      <c r="W78" s="862"/>
      <c r="X78" s="862"/>
      <c r="Y78" s="862"/>
      <c r="Z78" s="881"/>
      <c r="AA78" s="882"/>
      <c r="AB78" s="862"/>
      <c r="AC78" s="862"/>
      <c r="AD78" s="862"/>
      <c r="AE78" s="862"/>
      <c r="AF78" s="862"/>
      <c r="AG78" s="862"/>
      <c r="AH78" s="862"/>
      <c r="AI78" s="862"/>
      <c r="AJ78" s="862"/>
      <c r="AK78" s="862"/>
      <c r="AL78" s="862"/>
    </row>
    <row r="79" spans="1:38" s="863" customFormat="1" ht="11.25">
      <c r="A79" s="881"/>
      <c r="B79" s="880"/>
      <c r="C79" s="880"/>
      <c r="D79" s="880"/>
      <c r="E79" s="880"/>
      <c r="F79" s="880"/>
      <c r="G79" s="880"/>
      <c r="H79" s="880"/>
      <c r="I79" s="880"/>
      <c r="J79" s="880"/>
      <c r="K79" s="881"/>
      <c r="Q79" s="862"/>
      <c r="R79" s="862"/>
      <c r="U79" s="881"/>
      <c r="W79" s="862"/>
      <c r="X79" s="862"/>
      <c r="Y79" s="862"/>
      <c r="Z79" s="881"/>
      <c r="AA79" s="882"/>
      <c r="AB79" s="862"/>
      <c r="AC79" s="862"/>
      <c r="AD79" s="862"/>
      <c r="AE79" s="862"/>
      <c r="AF79" s="862"/>
      <c r="AG79" s="862"/>
      <c r="AH79" s="862"/>
      <c r="AI79" s="862"/>
      <c r="AJ79" s="862"/>
      <c r="AK79" s="862"/>
      <c r="AL79" s="862"/>
    </row>
    <row r="80" spans="1:38" s="863" customFormat="1" ht="11.25">
      <c r="A80" s="881"/>
      <c r="B80" s="880"/>
      <c r="C80" s="880"/>
      <c r="D80" s="880"/>
      <c r="E80" s="880"/>
      <c r="F80" s="880"/>
      <c r="G80" s="880"/>
      <c r="H80" s="880"/>
      <c r="I80" s="880"/>
      <c r="J80" s="880"/>
      <c r="K80" s="881"/>
      <c r="Q80" s="862"/>
      <c r="R80" s="862"/>
      <c r="U80" s="881"/>
      <c r="W80" s="862"/>
      <c r="X80" s="862"/>
      <c r="Y80" s="862"/>
      <c r="Z80" s="881"/>
      <c r="AA80" s="882"/>
      <c r="AB80" s="862"/>
      <c r="AC80" s="862"/>
      <c r="AD80" s="862"/>
      <c r="AE80" s="862"/>
      <c r="AF80" s="862"/>
      <c r="AG80" s="862"/>
      <c r="AH80" s="862"/>
      <c r="AI80" s="862"/>
      <c r="AJ80" s="862"/>
      <c r="AK80" s="862"/>
      <c r="AL80" s="862"/>
    </row>
    <row r="81" spans="1:38" s="863" customFormat="1" ht="11.25">
      <c r="A81" s="881"/>
      <c r="B81" s="880"/>
      <c r="C81" s="880"/>
      <c r="D81" s="880"/>
      <c r="E81" s="880"/>
      <c r="F81" s="880"/>
      <c r="G81" s="880"/>
      <c r="H81" s="880"/>
      <c r="I81" s="880"/>
      <c r="J81" s="880"/>
      <c r="K81" s="881"/>
      <c r="Q81" s="862"/>
      <c r="R81" s="862"/>
      <c r="U81" s="881"/>
      <c r="W81" s="862"/>
      <c r="X81" s="862"/>
      <c r="Y81" s="862"/>
      <c r="Z81" s="881"/>
      <c r="AA81" s="882"/>
      <c r="AB81" s="862"/>
      <c r="AC81" s="862"/>
      <c r="AD81" s="862"/>
      <c r="AE81" s="862"/>
      <c r="AF81" s="862"/>
      <c r="AG81" s="862"/>
      <c r="AH81" s="862"/>
      <c r="AI81" s="862"/>
      <c r="AJ81" s="862"/>
      <c r="AK81" s="862"/>
      <c r="AL81" s="862"/>
    </row>
    <row r="82" spans="1:38" s="863" customFormat="1" ht="11.25">
      <c r="A82" s="881"/>
      <c r="B82" s="880"/>
      <c r="C82" s="880"/>
      <c r="D82" s="880"/>
      <c r="E82" s="880"/>
      <c r="F82" s="880"/>
      <c r="G82" s="880"/>
      <c r="H82" s="880"/>
      <c r="I82" s="880"/>
      <c r="J82" s="880"/>
      <c r="K82" s="881"/>
      <c r="Q82" s="862"/>
      <c r="R82" s="862"/>
      <c r="U82" s="881"/>
      <c r="V82" s="881"/>
      <c r="W82" s="862"/>
      <c r="X82" s="862"/>
      <c r="Y82" s="862"/>
      <c r="Z82" s="881"/>
      <c r="AA82" s="882"/>
      <c r="AB82" s="862"/>
      <c r="AC82" s="862"/>
      <c r="AD82" s="862"/>
      <c r="AE82" s="862"/>
      <c r="AF82" s="862"/>
      <c r="AG82" s="862"/>
      <c r="AH82" s="862"/>
      <c r="AI82" s="862"/>
      <c r="AJ82" s="862"/>
      <c r="AK82" s="862"/>
      <c r="AL82" s="862"/>
    </row>
    <row r="83" spans="1:38" s="863" customFormat="1" ht="11.25">
      <c r="A83" s="881"/>
      <c r="B83" s="880"/>
      <c r="C83" s="880"/>
      <c r="D83" s="880"/>
      <c r="E83" s="880"/>
      <c r="F83" s="880"/>
      <c r="G83" s="880"/>
      <c r="H83" s="880"/>
      <c r="I83" s="880"/>
      <c r="J83" s="880"/>
      <c r="K83" s="881"/>
      <c r="Q83" s="862"/>
      <c r="R83" s="862"/>
      <c r="U83" s="881"/>
      <c r="V83" s="881"/>
      <c r="W83" s="862"/>
      <c r="X83" s="862"/>
      <c r="Y83" s="862"/>
      <c r="Z83" s="881"/>
      <c r="AA83" s="882"/>
      <c r="AB83" s="862"/>
      <c r="AC83" s="862"/>
      <c r="AD83" s="862"/>
      <c r="AE83" s="862"/>
      <c r="AF83" s="862"/>
      <c r="AG83" s="862"/>
      <c r="AH83" s="862"/>
      <c r="AI83" s="862"/>
      <c r="AJ83" s="862"/>
      <c r="AK83" s="862"/>
      <c r="AL83" s="862"/>
    </row>
    <row r="84" spans="1:38" s="863" customFormat="1" ht="11.25">
      <c r="A84" s="881"/>
      <c r="B84" s="880"/>
      <c r="C84" s="880"/>
      <c r="D84" s="880"/>
      <c r="E84" s="880"/>
      <c r="F84" s="880"/>
      <c r="G84" s="880"/>
      <c r="H84" s="880"/>
      <c r="I84" s="880"/>
      <c r="J84" s="880"/>
      <c r="K84" s="881"/>
      <c r="Q84" s="862"/>
      <c r="R84" s="862"/>
      <c r="U84" s="881"/>
      <c r="V84" s="881"/>
      <c r="W84" s="862"/>
      <c r="X84" s="862"/>
      <c r="Y84" s="862"/>
      <c r="Z84" s="881"/>
      <c r="AA84" s="882"/>
      <c r="AB84" s="862"/>
      <c r="AC84" s="862"/>
      <c r="AD84" s="862"/>
      <c r="AE84" s="862"/>
      <c r="AF84" s="862"/>
      <c r="AG84" s="862"/>
      <c r="AH84" s="862"/>
      <c r="AI84" s="862"/>
      <c r="AJ84" s="862"/>
      <c r="AK84" s="862"/>
      <c r="AL84" s="862"/>
    </row>
    <row r="85" spans="1:38" s="863" customFormat="1" ht="11.25">
      <c r="A85" s="881"/>
      <c r="B85" s="880"/>
      <c r="C85" s="880"/>
      <c r="D85" s="880"/>
      <c r="E85" s="880"/>
      <c r="F85" s="880"/>
      <c r="G85" s="880"/>
      <c r="H85" s="880"/>
      <c r="I85" s="880"/>
      <c r="J85" s="880"/>
      <c r="K85" s="881"/>
      <c r="Q85" s="862"/>
      <c r="R85" s="862"/>
      <c r="U85" s="881"/>
      <c r="V85" s="881"/>
      <c r="W85" s="862"/>
      <c r="X85" s="862"/>
      <c r="Y85" s="862"/>
      <c r="Z85" s="881"/>
      <c r="AA85" s="882"/>
      <c r="AB85" s="862"/>
      <c r="AC85" s="862"/>
      <c r="AD85" s="862"/>
      <c r="AE85" s="862"/>
      <c r="AF85" s="862"/>
      <c r="AG85" s="862"/>
      <c r="AH85" s="862"/>
      <c r="AI85" s="862"/>
      <c r="AJ85" s="862"/>
      <c r="AK85" s="862"/>
      <c r="AL85" s="862"/>
    </row>
    <row r="86" spans="1:38" s="863" customFormat="1" ht="11.25">
      <c r="A86" s="881"/>
      <c r="B86" s="880"/>
      <c r="C86" s="880"/>
      <c r="D86" s="880"/>
      <c r="E86" s="880"/>
      <c r="F86" s="880"/>
      <c r="G86" s="880"/>
      <c r="H86" s="880"/>
      <c r="I86" s="880"/>
      <c r="J86" s="880"/>
      <c r="K86" s="881"/>
      <c r="Q86" s="862"/>
      <c r="R86" s="862"/>
      <c r="U86" s="881"/>
      <c r="V86" s="881"/>
      <c r="W86" s="862"/>
      <c r="X86" s="862"/>
      <c r="Y86" s="862"/>
      <c r="Z86" s="881"/>
      <c r="AA86" s="882"/>
      <c r="AB86" s="862"/>
      <c r="AC86" s="862"/>
      <c r="AD86" s="862"/>
      <c r="AE86" s="862"/>
      <c r="AF86" s="862"/>
      <c r="AG86" s="862"/>
      <c r="AH86" s="862"/>
      <c r="AI86" s="862"/>
      <c r="AJ86" s="862"/>
      <c r="AK86" s="862"/>
      <c r="AL86" s="862"/>
    </row>
    <row r="87" spans="1:38" s="863" customFormat="1" ht="11.25">
      <c r="A87" s="881"/>
      <c r="B87" s="880"/>
      <c r="C87" s="880"/>
      <c r="D87" s="880"/>
      <c r="E87" s="880"/>
      <c r="F87" s="880"/>
      <c r="G87" s="880"/>
      <c r="H87" s="880"/>
      <c r="I87" s="880"/>
      <c r="J87" s="880"/>
      <c r="K87" s="881"/>
      <c r="Q87" s="862"/>
      <c r="R87" s="862"/>
      <c r="U87" s="881"/>
      <c r="V87" s="881"/>
      <c r="W87" s="862"/>
      <c r="X87" s="862"/>
      <c r="Y87" s="862"/>
      <c r="Z87" s="881"/>
      <c r="AA87" s="882"/>
      <c r="AB87" s="862"/>
      <c r="AC87" s="862"/>
      <c r="AD87" s="862"/>
      <c r="AE87" s="862"/>
      <c r="AF87" s="862"/>
      <c r="AG87" s="862"/>
      <c r="AH87" s="862"/>
      <c r="AI87" s="862"/>
      <c r="AJ87" s="862"/>
      <c r="AK87" s="862"/>
      <c r="AL87" s="862"/>
    </row>
    <row r="88" spans="1:38" s="863" customFormat="1" ht="11.25">
      <c r="A88" s="881"/>
      <c r="B88" s="880"/>
      <c r="C88" s="880"/>
      <c r="D88" s="880"/>
      <c r="E88" s="880"/>
      <c r="F88" s="880"/>
      <c r="G88" s="880"/>
      <c r="H88" s="880"/>
      <c r="I88" s="880"/>
      <c r="J88" s="880"/>
      <c r="K88" s="881"/>
      <c r="Q88" s="862"/>
      <c r="R88" s="862"/>
      <c r="U88" s="881"/>
      <c r="V88" s="881"/>
      <c r="W88" s="862"/>
      <c r="X88" s="862"/>
      <c r="Y88" s="862"/>
      <c r="Z88" s="881"/>
      <c r="AA88" s="882"/>
      <c r="AB88" s="862"/>
      <c r="AC88" s="862"/>
      <c r="AD88" s="862"/>
      <c r="AE88" s="862"/>
      <c r="AF88" s="862"/>
      <c r="AG88" s="862"/>
      <c r="AH88" s="862"/>
      <c r="AI88" s="862"/>
      <c r="AJ88" s="862"/>
      <c r="AK88" s="862"/>
      <c r="AL88" s="862"/>
    </row>
    <row r="89" spans="1:38" s="863" customFormat="1" ht="11.25">
      <c r="A89" s="881"/>
      <c r="B89" s="880"/>
      <c r="C89" s="880"/>
      <c r="D89" s="880"/>
      <c r="E89" s="880"/>
      <c r="F89" s="880"/>
      <c r="G89" s="880"/>
      <c r="H89" s="880"/>
      <c r="I89" s="880"/>
      <c r="J89" s="880"/>
      <c r="K89" s="881"/>
      <c r="Q89" s="862"/>
      <c r="R89" s="862"/>
      <c r="U89" s="881"/>
      <c r="V89" s="881"/>
      <c r="W89" s="862"/>
      <c r="X89" s="862"/>
      <c r="Y89" s="862"/>
      <c r="Z89" s="881"/>
      <c r="AA89" s="882"/>
      <c r="AB89" s="862"/>
      <c r="AC89" s="862"/>
      <c r="AD89" s="862"/>
      <c r="AE89" s="862"/>
      <c r="AF89" s="862"/>
      <c r="AG89" s="862"/>
      <c r="AH89" s="862"/>
      <c r="AI89" s="862"/>
      <c r="AJ89" s="862"/>
      <c r="AK89" s="862"/>
      <c r="AL89" s="862"/>
    </row>
    <row r="90" spans="1:38" s="863" customFormat="1" ht="11.25">
      <c r="A90" s="881"/>
      <c r="B90" s="880"/>
      <c r="C90" s="880"/>
      <c r="D90" s="880"/>
      <c r="E90" s="880"/>
      <c r="F90" s="880"/>
      <c r="G90" s="880"/>
      <c r="H90" s="880"/>
      <c r="I90" s="880"/>
      <c r="J90" s="880"/>
      <c r="K90" s="881"/>
      <c r="Q90" s="862"/>
      <c r="R90" s="862"/>
      <c r="U90" s="881"/>
      <c r="V90" s="881"/>
      <c r="W90" s="862"/>
      <c r="X90" s="862"/>
      <c r="Y90" s="862"/>
      <c r="Z90" s="881"/>
      <c r="AA90" s="882"/>
      <c r="AB90" s="862"/>
      <c r="AC90" s="862"/>
      <c r="AD90" s="862"/>
      <c r="AE90" s="862"/>
      <c r="AF90" s="862"/>
      <c r="AG90" s="862"/>
      <c r="AH90" s="862"/>
      <c r="AI90" s="862"/>
      <c r="AJ90" s="862"/>
      <c r="AK90" s="862"/>
      <c r="AL90" s="862"/>
    </row>
    <row r="91" spans="1:38" s="863" customFormat="1" ht="11.25">
      <c r="A91" s="881"/>
      <c r="B91" s="880"/>
      <c r="C91" s="880"/>
      <c r="D91" s="880"/>
      <c r="E91" s="880"/>
      <c r="F91" s="880"/>
      <c r="G91" s="880"/>
      <c r="H91" s="880"/>
      <c r="I91" s="880"/>
      <c r="J91" s="880"/>
      <c r="K91" s="881"/>
      <c r="Q91" s="862"/>
      <c r="R91" s="862"/>
      <c r="U91" s="881"/>
      <c r="V91" s="881"/>
      <c r="W91" s="862"/>
      <c r="X91" s="862"/>
      <c r="Y91" s="862"/>
      <c r="Z91" s="881"/>
      <c r="AA91" s="882"/>
      <c r="AB91" s="862"/>
      <c r="AC91" s="862"/>
      <c r="AD91" s="862"/>
      <c r="AE91" s="862"/>
      <c r="AF91" s="862"/>
      <c r="AG91" s="862"/>
      <c r="AH91" s="862"/>
      <c r="AI91" s="862"/>
      <c r="AJ91" s="862"/>
      <c r="AK91" s="862"/>
      <c r="AL91" s="862"/>
    </row>
    <row r="92" spans="1:38" s="863" customFormat="1" ht="11.25">
      <c r="A92" s="881"/>
      <c r="B92" s="880"/>
      <c r="C92" s="880"/>
      <c r="D92" s="880"/>
      <c r="E92" s="880"/>
      <c r="F92" s="880"/>
      <c r="G92" s="880"/>
      <c r="H92" s="880"/>
      <c r="I92" s="880"/>
      <c r="J92" s="880"/>
      <c r="K92" s="881"/>
      <c r="Q92" s="862"/>
      <c r="R92" s="862"/>
      <c r="U92" s="881"/>
      <c r="V92" s="881"/>
      <c r="W92" s="862"/>
      <c r="X92" s="862"/>
      <c r="Y92" s="862"/>
      <c r="Z92" s="881"/>
      <c r="AA92" s="882"/>
      <c r="AB92" s="862"/>
      <c r="AC92" s="862"/>
      <c r="AD92" s="862"/>
      <c r="AE92" s="862"/>
      <c r="AF92" s="862"/>
      <c r="AG92" s="862"/>
      <c r="AH92" s="862"/>
      <c r="AI92" s="862"/>
      <c r="AJ92" s="862"/>
      <c r="AK92" s="862"/>
      <c r="AL92" s="862"/>
    </row>
    <row r="93" spans="1:38" s="863" customFormat="1" ht="11.25">
      <c r="A93" s="881"/>
      <c r="B93" s="880"/>
      <c r="C93" s="880"/>
      <c r="D93" s="880"/>
      <c r="E93" s="880"/>
      <c r="F93" s="880"/>
      <c r="G93" s="880"/>
      <c r="H93" s="880"/>
      <c r="I93" s="880"/>
      <c r="J93" s="880"/>
      <c r="K93" s="881"/>
      <c r="Q93" s="862"/>
      <c r="R93" s="862"/>
      <c r="U93" s="881"/>
      <c r="V93" s="881"/>
      <c r="W93" s="862"/>
      <c r="X93" s="862"/>
      <c r="Y93" s="862"/>
      <c r="Z93" s="881"/>
      <c r="AA93" s="882"/>
      <c r="AB93" s="862"/>
      <c r="AC93" s="862"/>
      <c r="AD93" s="862"/>
      <c r="AE93" s="862"/>
      <c r="AF93" s="862"/>
      <c r="AG93" s="862"/>
      <c r="AH93" s="862"/>
      <c r="AI93" s="862"/>
      <c r="AJ93" s="862"/>
      <c r="AK93" s="862"/>
      <c r="AL93" s="862"/>
    </row>
    <row r="94" spans="1:38" s="863" customFormat="1" ht="11.25">
      <c r="A94" s="881"/>
      <c r="B94" s="880"/>
      <c r="C94" s="880"/>
      <c r="D94" s="880"/>
      <c r="E94" s="880"/>
      <c r="F94" s="880"/>
      <c r="G94" s="880"/>
      <c r="H94" s="880"/>
      <c r="I94" s="880"/>
      <c r="J94" s="880"/>
      <c r="K94" s="881"/>
      <c r="Q94" s="862"/>
      <c r="R94" s="862"/>
      <c r="U94" s="881"/>
      <c r="V94" s="881"/>
      <c r="W94" s="862"/>
      <c r="X94" s="862"/>
      <c r="Y94" s="862"/>
      <c r="Z94" s="881"/>
      <c r="AA94" s="882"/>
      <c r="AB94" s="862"/>
      <c r="AC94" s="862"/>
      <c r="AD94" s="862"/>
      <c r="AE94" s="862"/>
      <c r="AF94" s="862"/>
      <c r="AG94" s="862"/>
      <c r="AH94" s="862"/>
      <c r="AI94" s="862"/>
      <c r="AJ94" s="862"/>
      <c r="AK94" s="862"/>
      <c r="AL94" s="862"/>
    </row>
    <row r="95" spans="1:38" s="863" customFormat="1" ht="11.25">
      <c r="A95" s="881"/>
      <c r="B95" s="880"/>
      <c r="C95" s="880"/>
      <c r="D95" s="880"/>
      <c r="E95" s="880"/>
      <c r="F95" s="880"/>
      <c r="G95" s="880"/>
      <c r="H95" s="880"/>
      <c r="I95" s="880"/>
      <c r="J95" s="880"/>
      <c r="K95" s="881"/>
      <c r="Q95" s="862"/>
      <c r="R95" s="862"/>
      <c r="U95" s="881"/>
      <c r="V95" s="881"/>
      <c r="W95" s="862"/>
      <c r="X95" s="862"/>
      <c r="Y95" s="862"/>
      <c r="Z95" s="881"/>
      <c r="AA95" s="882"/>
      <c r="AB95" s="862"/>
      <c r="AC95" s="862"/>
      <c r="AD95" s="862"/>
      <c r="AE95" s="862"/>
      <c r="AF95" s="862"/>
      <c r="AG95" s="862"/>
      <c r="AH95" s="862"/>
      <c r="AI95" s="862"/>
      <c r="AJ95" s="862"/>
      <c r="AK95" s="862"/>
      <c r="AL95" s="862"/>
    </row>
    <row r="96" spans="1:38" s="863" customFormat="1" ht="11.25">
      <c r="A96" s="881"/>
      <c r="B96" s="880"/>
      <c r="C96" s="880"/>
      <c r="D96" s="880"/>
      <c r="E96" s="880"/>
      <c r="F96" s="880"/>
      <c r="G96" s="880"/>
      <c r="H96" s="880"/>
      <c r="I96" s="880"/>
      <c r="J96" s="880"/>
      <c r="K96" s="881"/>
      <c r="Q96" s="862"/>
      <c r="R96" s="862"/>
      <c r="U96" s="881"/>
      <c r="V96" s="881"/>
      <c r="W96" s="862"/>
      <c r="X96" s="862"/>
      <c r="Y96" s="862"/>
      <c r="Z96" s="881"/>
      <c r="AA96" s="882"/>
      <c r="AB96" s="862"/>
      <c r="AC96" s="862"/>
      <c r="AD96" s="862"/>
      <c r="AE96" s="862"/>
      <c r="AF96" s="862"/>
      <c r="AG96" s="862"/>
      <c r="AH96" s="862"/>
      <c r="AI96" s="862"/>
      <c r="AJ96" s="862"/>
      <c r="AK96" s="862"/>
      <c r="AL96" s="862"/>
    </row>
    <row r="97" spans="1:38" s="863" customFormat="1" ht="11.25">
      <c r="A97" s="881"/>
      <c r="B97" s="880"/>
      <c r="C97" s="880"/>
      <c r="D97" s="880"/>
      <c r="E97" s="880"/>
      <c r="F97" s="880"/>
      <c r="G97" s="880"/>
      <c r="H97" s="880"/>
      <c r="I97" s="880"/>
      <c r="J97" s="880"/>
      <c r="K97" s="881"/>
      <c r="Q97" s="862"/>
      <c r="R97" s="862"/>
      <c r="U97" s="881"/>
      <c r="V97" s="881"/>
      <c r="W97" s="862"/>
      <c r="X97" s="862"/>
      <c r="Y97" s="862"/>
      <c r="Z97" s="881"/>
      <c r="AA97" s="882"/>
      <c r="AB97" s="862"/>
      <c r="AC97" s="862"/>
      <c r="AD97" s="862"/>
      <c r="AE97" s="862"/>
      <c r="AF97" s="862"/>
      <c r="AG97" s="862"/>
      <c r="AH97" s="862"/>
      <c r="AI97" s="862"/>
      <c r="AJ97" s="862"/>
      <c r="AK97" s="862"/>
      <c r="AL97" s="862"/>
    </row>
    <row r="98" spans="1:38" s="863" customFormat="1" ht="11.25">
      <c r="A98" s="881"/>
      <c r="B98" s="880"/>
      <c r="C98" s="880"/>
      <c r="D98" s="880"/>
      <c r="E98" s="880"/>
      <c r="F98" s="880"/>
      <c r="G98" s="880"/>
      <c r="H98" s="880"/>
      <c r="I98" s="880"/>
      <c r="J98" s="880"/>
      <c r="K98" s="881"/>
      <c r="Q98" s="862"/>
      <c r="R98" s="862"/>
      <c r="U98" s="881"/>
      <c r="V98" s="881"/>
      <c r="W98" s="862"/>
      <c r="X98" s="862"/>
      <c r="Y98" s="862"/>
      <c r="Z98" s="881"/>
      <c r="AA98" s="882"/>
      <c r="AB98" s="862"/>
      <c r="AC98" s="862"/>
      <c r="AD98" s="862"/>
      <c r="AE98" s="862"/>
      <c r="AF98" s="862"/>
      <c r="AG98" s="862"/>
      <c r="AH98" s="862"/>
      <c r="AI98" s="862"/>
      <c r="AJ98" s="862"/>
      <c r="AK98" s="862"/>
      <c r="AL98" s="862"/>
    </row>
    <row r="99" spans="1:38" s="863" customFormat="1" ht="11.25">
      <c r="A99" s="881"/>
      <c r="B99" s="880"/>
      <c r="C99" s="880"/>
      <c r="D99" s="880"/>
      <c r="E99" s="880"/>
      <c r="F99" s="880"/>
      <c r="G99" s="880"/>
      <c r="H99" s="880"/>
      <c r="I99" s="880"/>
      <c r="J99" s="880"/>
      <c r="K99" s="881"/>
      <c r="Q99" s="862"/>
      <c r="R99" s="862"/>
      <c r="U99" s="881"/>
      <c r="V99" s="881"/>
      <c r="W99" s="862"/>
      <c r="X99" s="862"/>
      <c r="Y99" s="862"/>
      <c r="Z99" s="881"/>
      <c r="AA99" s="882"/>
      <c r="AB99" s="862"/>
      <c r="AC99" s="862"/>
      <c r="AD99" s="862"/>
      <c r="AE99" s="862"/>
      <c r="AF99" s="862"/>
      <c r="AG99" s="862"/>
      <c r="AH99" s="862"/>
      <c r="AI99" s="862"/>
      <c r="AJ99" s="862"/>
      <c r="AK99" s="862"/>
      <c r="AL99" s="862"/>
    </row>
    <row r="100" spans="1:38" s="863" customFormat="1" ht="11.25">
      <c r="A100" s="881"/>
      <c r="B100" s="880"/>
      <c r="C100" s="880"/>
      <c r="D100" s="880"/>
      <c r="E100" s="880"/>
      <c r="F100" s="880"/>
      <c r="G100" s="880"/>
      <c r="H100" s="880"/>
      <c r="I100" s="880"/>
      <c r="J100" s="880"/>
      <c r="K100" s="881"/>
      <c r="Q100" s="862"/>
      <c r="R100" s="862"/>
      <c r="U100" s="881"/>
      <c r="V100" s="881"/>
      <c r="W100" s="862"/>
      <c r="X100" s="862"/>
      <c r="Y100" s="862"/>
      <c r="Z100" s="881"/>
      <c r="AA100" s="882"/>
      <c r="AB100" s="862"/>
      <c r="AC100" s="862"/>
      <c r="AD100" s="862"/>
      <c r="AE100" s="862"/>
      <c r="AF100" s="862"/>
      <c r="AG100" s="862"/>
      <c r="AH100" s="862"/>
      <c r="AI100" s="862"/>
      <c r="AJ100" s="862"/>
      <c r="AK100" s="862"/>
      <c r="AL100" s="862"/>
    </row>
    <row r="101" spans="1:38" s="863" customFormat="1" ht="11.25">
      <c r="A101" s="881"/>
      <c r="B101" s="880"/>
      <c r="C101" s="880"/>
      <c r="D101" s="880"/>
      <c r="E101" s="880"/>
      <c r="F101" s="880"/>
      <c r="G101" s="880"/>
      <c r="H101" s="880"/>
      <c r="I101" s="880"/>
      <c r="J101" s="880"/>
      <c r="K101" s="881"/>
      <c r="Q101" s="862"/>
      <c r="R101" s="862"/>
      <c r="U101" s="881"/>
      <c r="V101" s="881"/>
      <c r="W101" s="862"/>
      <c r="X101" s="862"/>
      <c r="Y101" s="862"/>
      <c r="Z101" s="881"/>
      <c r="AA101" s="882"/>
      <c r="AB101" s="862"/>
      <c r="AC101" s="862"/>
      <c r="AD101" s="862"/>
      <c r="AE101" s="862"/>
      <c r="AF101" s="862"/>
      <c r="AG101" s="862"/>
      <c r="AH101" s="862"/>
      <c r="AI101" s="862"/>
      <c r="AJ101" s="862"/>
      <c r="AK101" s="862"/>
      <c r="AL101" s="862"/>
    </row>
    <row r="102" spans="1:38" s="863" customFormat="1" ht="11.25">
      <c r="A102" s="881"/>
      <c r="B102" s="880"/>
      <c r="C102" s="880"/>
      <c r="D102" s="880"/>
      <c r="E102" s="880"/>
      <c r="F102" s="880"/>
      <c r="G102" s="880"/>
      <c r="H102" s="880"/>
      <c r="I102" s="880"/>
      <c r="J102" s="880"/>
      <c r="K102" s="881"/>
      <c r="Q102" s="862"/>
      <c r="R102" s="862"/>
      <c r="U102" s="881"/>
      <c r="V102" s="881"/>
      <c r="W102" s="862"/>
      <c r="X102" s="862"/>
      <c r="Y102" s="862"/>
      <c r="Z102" s="881"/>
      <c r="AA102" s="882"/>
      <c r="AB102" s="862"/>
      <c r="AC102" s="862"/>
      <c r="AD102" s="862"/>
      <c r="AE102" s="862"/>
      <c r="AF102" s="862"/>
      <c r="AG102" s="862"/>
      <c r="AH102" s="862"/>
      <c r="AI102" s="862"/>
      <c r="AJ102" s="862"/>
      <c r="AK102" s="862"/>
      <c r="AL102" s="862"/>
    </row>
    <row r="103" spans="1:38" s="863" customFormat="1" ht="11.25">
      <c r="A103" s="881"/>
      <c r="B103" s="880"/>
      <c r="C103" s="880"/>
      <c r="D103" s="880"/>
      <c r="E103" s="880"/>
      <c r="F103" s="880"/>
      <c r="G103" s="880"/>
      <c r="H103" s="880"/>
      <c r="I103" s="880"/>
      <c r="J103" s="880"/>
      <c r="K103" s="881"/>
      <c r="Q103" s="862"/>
      <c r="R103" s="862"/>
      <c r="U103" s="881"/>
      <c r="V103" s="881"/>
      <c r="W103" s="862"/>
      <c r="X103" s="862"/>
      <c r="Y103" s="862"/>
      <c r="Z103" s="881"/>
      <c r="AA103" s="882"/>
      <c r="AB103" s="862"/>
      <c r="AC103" s="862"/>
      <c r="AD103" s="862"/>
      <c r="AE103" s="862"/>
      <c r="AF103" s="862"/>
      <c r="AG103" s="862"/>
      <c r="AH103" s="862"/>
      <c r="AI103" s="862"/>
      <c r="AJ103" s="862"/>
      <c r="AK103" s="862"/>
      <c r="AL103" s="862"/>
    </row>
    <row r="104" spans="1:38" s="863" customFormat="1" ht="11.25">
      <c r="A104" s="881"/>
      <c r="B104" s="880"/>
      <c r="C104" s="880"/>
      <c r="D104" s="880"/>
      <c r="E104" s="880"/>
      <c r="F104" s="880"/>
      <c r="G104" s="880"/>
      <c r="H104" s="880"/>
      <c r="I104" s="880"/>
      <c r="J104" s="880"/>
      <c r="K104" s="881"/>
      <c r="Q104" s="862"/>
      <c r="R104" s="862"/>
      <c r="U104" s="881"/>
      <c r="V104" s="881"/>
      <c r="W104" s="862"/>
      <c r="X104" s="862"/>
      <c r="Y104" s="862"/>
      <c r="Z104" s="881"/>
      <c r="AA104" s="882"/>
      <c r="AB104" s="862"/>
      <c r="AC104" s="862"/>
      <c r="AD104" s="862"/>
      <c r="AE104" s="862"/>
      <c r="AF104" s="862"/>
      <c r="AG104" s="862"/>
      <c r="AH104" s="862"/>
      <c r="AI104" s="862"/>
      <c r="AJ104" s="862"/>
      <c r="AK104" s="862"/>
      <c r="AL104" s="862"/>
    </row>
  </sheetData>
  <sheetProtection selectLockedCells="1"/>
  <mergeCells count="54">
    <mergeCell ref="V6:V10"/>
    <mergeCell ref="H8:H10"/>
    <mergeCell ref="I8:I10"/>
    <mergeCell ref="J8:J10"/>
    <mergeCell ref="Q9:Q10"/>
    <mergeCell ref="F7:J7"/>
    <mergeCell ref="AL7:AL10"/>
    <mergeCell ref="R9:R10"/>
    <mergeCell ref="P8:R8"/>
    <mergeCell ref="K3:U3"/>
    <mergeCell ref="P7:T7"/>
    <mergeCell ref="AG7:AK7"/>
    <mergeCell ref="AJ8:AJ10"/>
    <mergeCell ref="AF8:AF10"/>
    <mergeCell ref="X9:X10"/>
    <mergeCell ref="Y9:Y10"/>
    <mergeCell ref="W8:Y8"/>
    <mergeCell ref="Z8:Z10"/>
    <mergeCell ref="AG8:AI8"/>
    <mergeCell ref="AH9:AH10"/>
    <mergeCell ref="U6:U10"/>
    <mergeCell ref="W7:AA7"/>
    <mergeCell ref="V3:AD3"/>
    <mergeCell ref="AE3:AM3"/>
    <mergeCell ref="S8:S10"/>
    <mergeCell ref="A3:J3"/>
    <mergeCell ref="M6:T6"/>
    <mergeCell ref="W6:AA6"/>
    <mergeCell ref="AM6:AM10"/>
    <mergeCell ref="B6:J6"/>
    <mergeCell ref="AE7:AF7"/>
    <mergeCell ref="AB7:AD7"/>
    <mergeCell ref="AE6:AL6"/>
    <mergeCell ref="AB6:AD6"/>
    <mergeCell ref="AA8:AA10"/>
    <mergeCell ref="AK8:AK10"/>
    <mergeCell ref="G8:G10"/>
    <mergeCell ref="E7:E10"/>
    <mergeCell ref="A6:A10"/>
    <mergeCell ref="AI9:AI10"/>
    <mergeCell ref="AB8:AD8"/>
    <mergeCell ref="AC9:AC10"/>
    <mergeCell ref="AD9:AD10"/>
    <mergeCell ref="T8:T10"/>
    <mergeCell ref="C9:C10"/>
    <mergeCell ref="D9:D10"/>
    <mergeCell ref="B7:D8"/>
    <mergeCell ref="N9:N10"/>
    <mergeCell ref="O9:O10"/>
    <mergeCell ref="M7:O8"/>
    <mergeCell ref="L7:L10"/>
    <mergeCell ref="K7:K10"/>
    <mergeCell ref="AE8:AE10"/>
    <mergeCell ref="K6:L6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41" man="1"/>
    <brk id="21" max="41" man="1"/>
    <brk id="30" max="41" man="1"/>
  </colBreaks>
  <ignoredErrors>
    <ignoredError sqref="F17:F39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3"/>
  <sheetViews>
    <sheetView view="pageBreakPreview" zoomScaleNormal="100" zoomScaleSheetLayoutView="100" workbookViewId="0">
      <selection activeCell="L15" sqref="L15"/>
    </sheetView>
  </sheetViews>
  <sheetFormatPr defaultRowHeight="14.25"/>
  <cols>
    <col min="1" max="1" width="17.625" style="88" customWidth="1"/>
    <col min="2" max="5" width="10.75" style="89" customWidth="1"/>
    <col min="6" max="6" width="10.75" style="90" customWidth="1"/>
    <col min="7" max="7" width="11" style="90" customWidth="1"/>
    <col min="8" max="8" width="16.375" style="89" customWidth="1"/>
    <col min="9" max="9" width="16.125" style="89" customWidth="1"/>
    <col min="10" max="11" width="16.125" style="90" customWidth="1"/>
    <col min="12" max="12" width="17.625" style="89" customWidth="1"/>
    <col min="13" max="16384" width="9" style="89"/>
  </cols>
  <sheetData>
    <row r="1" spans="1:12" s="396" customFormat="1" ht="14.1" customHeight="1">
      <c r="A1" s="173" t="s">
        <v>1524</v>
      </c>
      <c r="F1" s="792"/>
      <c r="J1" s="792"/>
      <c r="L1" s="392" t="s">
        <v>1525</v>
      </c>
    </row>
    <row r="2" spans="1:12" s="978" customFormat="1" ht="14.1" customHeight="1">
      <c r="A2" s="94" t="s">
        <v>464</v>
      </c>
    </row>
    <row r="3" spans="1:12" s="929" customFormat="1" ht="20.100000000000001" customHeight="1">
      <c r="A3" s="1475" t="s">
        <v>465</v>
      </c>
      <c r="B3" s="1475"/>
      <c r="C3" s="1475"/>
      <c r="D3" s="1475"/>
      <c r="E3" s="1475"/>
      <c r="F3" s="1475"/>
      <c r="G3" s="1475"/>
      <c r="H3" s="1490" t="s">
        <v>1270</v>
      </c>
      <c r="I3" s="1490"/>
      <c r="J3" s="1490"/>
      <c r="K3" s="1490"/>
      <c r="L3" s="1490"/>
    </row>
    <row r="4" spans="1:12" s="936" customFormat="1" ht="24" customHeight="1">
      <c r="A4" s="569"/>
      <c r="B4" s="569"/>
      <c r="C4" s="569"/>
      <c r="D4" s="569"/>
      <c r="E4" s="569"/>
      <c r="F4" s="570"/>
      <c r="G4" s="570"/>
      <c r="H4" s="965"/>
      <c r="I4" s="965"/>
      <c r="J4" s="965"/>
      <c r="K4" s="965"/>
    </row>
    <row r="5" spans="1:12" s="67" customFormat="1" ht="18" customHeight="1" thickBot="1">
      <c r="A5" s="67" t="s">
        <v>44</v>
      </c>
      <c r="B5" s="415"/>
      <c r="G5" s="972"/>
      <c r="K5" s="972"/>
      <c r="L5" s="972" t="s">
        <v>433</v>
      </c>
    </row>
    <row r="6" spans="1:12" s="978" customFormat="1" ht="15" customHeight="1">
      <c r="A6" s="1660" t="s">
        <v>353</v>
      </c>
      <c r="B6" s="1897" t="s">
        <v>466</v>
      </c>
      <c r="C6" s="1891"/>
      <c r="D6" s="1891" t="s">
        <v>467</v>
      </c>
      <c r="E6" s="1892"/>
      <c r="F6" s="1891" t="s">
        <v>468</v>
      </c>
      <c r="G6" s="1892"/>
      <c r="H6" s="1901" t="s">
        <v>469</v>
      </c>
      <c r="I6" s="1891"/>
      <c r="J6" s="1891" t="s">
        <v>470</v>
      </c>
      <c r="K6" s="1892"/>
      <c r="L6" s="1902" t="s">
        <v>790</v>
      </c>
    </row>
    <row r="7" spans="1:12" s="978" customFormat="1" ht="15" customHeight="1">
      <c r="A7" s="1662"/>
      <c r="B7" s="1898"/>
      <c r="C7" s="1592"/>
      <c r="D7" s="1592"/>
      <c r="E7" s="1603"/>
      <c r="F7" s="1592"/>
      <c r="G7" s="1603"/>
      <c r="H7" s="1518"/>
      <c r="I7" s="1592"/>
      <c r="J7" s="1592"/>
      <c r="K7" s="1603"/>
      <c r="L7" s="1903"/>
    </row>
    <row r="8" spans="1:12" s="978" customFormat="1" ht="15" customHeight="1">
      <c r="A8" s="1662"/>
      <c r="B8" s="1899" t="s">
        <v>471</v>
      </c>
      <c r="C8" s="1895" t="s">
        <v>472</v>
      </c>
      <c r="D8" s="1895" t="s">
        <v>473</v>
      </c>
      <c r="E8" s="1889" t="s">
        <v>472</v>
      </c>
      <c r="F8" s="1895" t="s">
        <v>473</v>
      </c>
      <c r="G8" s="1889" t="s">
        <v>472</v>
      </c>
      <c r="H8" s="1893" t="s">
        <v>635</v>
      </c>
      <c r="I8" s="1895" t="s">
        <v>472</v>
      </c>
      <c r="J8" s="1895" t="s">
        <v>473</v>
      </c>
      <c r="K8" s="1889" t="s">
        <v>472</v>
      </c>
      <c r="L8" s="1903"/>
    </row>
    <row r="9" spans="1:12" s="978" customFormat="1" ht="15" customHeight="1">
      <c r="A9" s="1664"/>
      <c r="B9" s="1900"/>
      <c r="C9" s="1896"/>
      <c r="D9" s="1896"/>
      <c r="E9" s="1890"/>
      <c r="F9" s="1896"/>
      <c r="G9" s="1890"/>
      <c r="H9" s="1894"/>
      <c r="I9" s="1896"/>
      <c r="J9" s="1896"/>
      <c r="K9" s="1890"/>
      <c r="L9" s="1904"/>
    </row>
    <row r="10" spans="1:12" s="160" customFormat="1" ht="17.100000000000001" customHeight="1">
      <c r="A10" s="928" t="s">
        <v>701</v>
      </c>
      <c r="B10" s="48">
        <v>5607</v>
      </c>
      <c r="C10" s="48">
        <v>218110</v>
      </c>
      <c r="D10" s="48">
        <v>11365</v>
      </c>
      <c r="E10" s="48">
        <v>11365</v>
      </c>
      <c r="F10" s="48">
        <v>6783</v>
      </c>
      <c r="G10" s="48">
        <v>120621</v>
      </c>
      <c r="H10" s="48">
        <v>235004</v>
      </c>
      <c r="I10" s="48">
        <v>235004</v>
      </c>
      <c r="J10" s="48">
        <v>2222</v>
      </c>
      <c r="K10" s="48">
        <v>1460</v>
      </c>
      <c r="L10" s="946" t="s">
        <v>701</v>
      </c>
    </row>
    <row r="11" spans="1:12" s="160" customFormat="1" ht="17.100000000000001" customHeight="1">
      <c r="A11" s="928" t="s">
        <v>951</v>
      </c>
      <c r="B11" s="48">
        <v>4726</v>
      </c>
      <c r="C11" s="48">
        <v>196479</v>
      </c>
      <c r="D11" s="48">
        <v>11135</v>
      </c>
      <c r="E11" s="48">
        <v>11135</v>
      </c>
      <c r="F11" s="48">
        <v>4077</v>
      </c>
      <c r="G11" s="48">
        <v>90684</v>
      </c>
      <c r="H11" s="48">
        <v>227537.5</v>
      </c>
      <c r="I11" s="48">
        <v>222133.5</v>
      </c>
      <c r="J11" s="48">
        <v>2017</v>
      </c>
      <c r="K11" s="48">
        <v>1187</v>
      </c>
      <c r="L11" s="946" t="s">
        <v>951</v>
      </c>
    </row>
    <row r="12" spans="1:12" s="160" customFormat="1" ht="17.100000000000001" customHeight="1">
      <c r="A12" s="928" t="s">
        <v>952</v>
      </c>
      <c r="B12" s="48">
        <v>9879</v>
      </c>
      <c r="C12" s="48">
        <v>211553</v>
      </c>
      <c r="D12" s="48">
        <v>9964</v>
      </c>
      <c r="E12" s="48">
        <v>9964</v>
      </c>
      <c r="F12" s="48">
        <v>14705</v>
      </c>
      <c r="G12" s="48">
        <v>176795</v>
      </c>
      <c r="H12" s="48">
        <v>102435</v>
      </c>
      <c r="I12" s="48">
        <v>120981</v>
      </c>
      <c r="J12" s="48">
        <v>2064</v>
      </c>
      <c r="K12" s="48">
        <v>1027</v>
      </c>
      <c r="L12" s="946" t="s">
        <v>952</v>
      </c>
    </row>
    <row r="13" spans="1:12" s="160" customFormat="1" ht="17.100000000000001" customHeight="1">
      <c r="A13" s="1119" t="s">
        <v>1049</v>
      </c>
      <c r="B13" s="48">
        <v>73897</v>
      </c>
      <c r="C13" s="48">
        <v>200199</v>
      </c>
      <c r="D13" s="48">
        <v>8915</v>
      </c>
      <c r="E13" s="48">
        <v>8854</v>
      </c>
      <c r="F13" s="48">
        <v>28913</v>
      </c>
      <c r="G13" s="48">
        <v>397986</v>
      </c>
      <c r="H13" s="48">
        <v>99080</v>
      </c>
      <c r="I13" s="48">
        <v>125989</v>
      </c>
      <c r="J13" s="48">
        <v>1022</v>
      </c>
      <c r="K13" s="48">
        <v>717</v>
      </c>
      <c r="L13" s="1122" t="s">
        <v>1049</v>
      </c>
    </row>
    <row r="14" spans="1:12" s="160" customFormat="1" ht="17.100000000000001" customHeight="1">
      <c r="A14" s="1430" t="s">
        <v>1612</v>
      </c>
      <c r="B14" s="27">
        <f>SUM(B16:B38)</f>
        <v>63863</v>
      </c>
      <c r="C14" s="27">
        <f>SUM(C16:C38)</f>
        <v>225203</v>
      </c>
      <c r="D14" s="27">
        <f>SUM(D16:D38)</f>
        <v>10956</v>
      </c>
      <c r="E14" s="27">
        <f t="shared" ref="E14:K14" si="0">SUM(E16:E38)</f>
        <v>10635</v>
      </c>
      <c r="F14" s="27">
        <f t="shared" si="0"/>
        <v>31732</v>
      </c>
      <c r="G14" s="27">
        <f t="shared" si="0"/>
        <v>345323</v>
      </c>
      <c r="H14" s="27">
        <f t="shared" si="0"/>
        <v>96892</v>
      </c>
      <c r="I14" s="27">
        <f t="shared" si="0"/>
        <v>117106</v>
      </c>
      <c r="J14" s="27">
        <f t="shared" si="0"/>
        <v>81</v>
      </c>
      <c r="K14" s="27">
        <f t="shared" si="0"/>
        <v>46</v>
      </c>
      <c r="L14" s="1136" t="s">
        <v>1611</v>
      </c>
    </row>
    <row r="15" spans="1:12" s="978" customFormat="1" ht="4.7" customHeight="1">
      <c r="A15" s="9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966"/>
    </row>
    <row r="16" spans="1:12" s="41" customFormat="1" ht="17.100000000000001" customHeight="1">
      <c r="A16" s="1082" t="s">
        <v>240</v>
      </c>
      <c r="B16" s="1266">
        <v>1784</v>
      </c>
      <c r="C16" s="1267">
        <v>41568</v>
      </c>
      <c r="D16" s="1267">
        <v>2065</v>
      </c>
      <c r="E16" s="1267">
        <v>2065</v>
      </c>
      <c r="F16" s="1267">
        <v>12594</v>
      </c>
      <c r="G16" s="1267">
        <v>12594</v>
      </c>
      <c r="H16" s="1267">
        <v>11060</v>
      </c>
      <c r="I16" s="1267">
        <v>11060</v>
      </c>
      <c r="J16" s="1267">
        <v>0</v>
      </c>
      <c r="K16" s="1267">
        <v>0</v>
      </c>
      <c r="L16" s="15" t="s">
        <v>5</v>
      </c>
    </row>
    <row r="17" spans="1:12" s="41" customFormat="1" ht="17.100000000000001" customHeight="1">
      <c r="A17" s="1082" t="s">
        <v>242</v>
      </c>
      <c r="B17" s="1266">
        <v>311</v>
      </c>
      <c r="C17" s="1267">
        <v>10849</v>
      </c>
      <c r="D17" s="1267">
        <v>689</v>
      </c>
      <c r="E17" s="1267">
        <v>653</v>
      </c>
      <c r="F17" s="1267">
        <v>2644</v>
      </c>
      <c r="G17" s="1267">
        <v>9278</v>
      </c>
      <c r="H17" s="1267">
        <v>3786</v>
      </c>
      <c r="I17" s="1267">
        <v>7898</v>
      </c>
      <c r="J17" s="1267">
        <v>0</v>
      </c>
      <c r="K17" s="1267">
        <v>0</v>
      </c>
      <c r="L17" s="15" t="s">
        <v>6</v>
      </c>
    </row>
    <row r="18" spans="1:12" s="41" customFormat="1" ht="17.100000000000001" customHeight="1">
      <c r="A18" s="1082" t="s">
        <v>244</v>
      </c>
      <c r="B18" s="1266">
        <v>173</v>
      </c>
      <c r="C18" s="1267">
        <v>20920</v>
      </c>
      <c r="D18" s="1267">
        <v>336</v>
      </c>
      <c r="E18" s="1267">
        <v>336</v>
      </c>
      <c r="F18" s="1267">
        <v>132</v>
      </c>
      <c r="G18" s="1267">
        <v>19514</v>
      </c>
      <c r="H18" s="1267">
        <v>290</v>
      </c>
      <c r="I18" s="1267">
        <v>6099</v>
      </c>
      <c r="J18" s="1267">
        <v>81</v>
      </c>
      <c r="K18" s="1267">
        <v>46</v>
      </c>
      <c r="L18" s="15" t="s">
        <v>7</v>
      </c>
    </row>
    <row r="19" spans="1:12" s="41" customFormat="1" ht="17.100000000000001" customHeight="1">
      <c r="A19" s="1082" t="s">
        <v>246</v>
      </c>
      <c r="B19" s="1266">
        <v>1268</v>
      </c>
      <c r="C19" s="1267">
        <v>12244</v>
      </c>
      <c r="D19" s="1267">
        <v>527</v>
      </c>
      <c r="E19" s="1267">
        <v>527</v>
      </c>
      <c r="F19" s="1267">
        <v>84</v>
      </c>
      <c r="G19" s="1267">
        <v>14487</v>
      </c>
      <c r="H19" s="1267">
        <v>3948</v>
      </c>
      <c r="I19" s="1267">
        <v>3948</v>
      </c>
      <c r="J19" s="1267">
        <v>0</v>
      </c>
      <c r="K19" s="1267">
        <v>0</v>
      </c>
      <c r="L19" s="15" t="s">
        <v>8</v>
      </c>
    </row>
    <row r="20" spans="1:12" s="41" customFormat="1" ht="17.100000000000001" customHeight="1">
      <c r="A20" s="1082" t="s">
        <v>248</v>
      </c>
      <c r="B20" s="1266">
        <v>727</v>
      </c>
      <c r="C20" s="1267">
        <v>16608</v>
      </c>
      <c r="D20" s="1267">
        <v>168</v>
      </c>
      <c r="E20" s="1267">
        <v>168</v>
      </c>
      <c r="F20" s="1267">
        <v>0</v>
      </c>
      <c r="G20" s="1267">
        <v>0</v>
      </c>
      <c r="H20" s="1267">
        <v>12677</v>
      </c>
      <c r="I20" s="1267">
        <v>12677</v>
      </c>
      <c r="J20" s="1267">
        <v>0</v>
      </c>
      <c r="K20" s="1267">
        <v>0</v>
      </c>
      <c r="L20" s="15" t="s">
        <v>9</v>
      </c>
    </row>
    <row r="21" spans="1:12" s="41" customFormat="1" ht="17.100000000000001" customHeight="1">
      <c r="A21" s="1082" t="s">
        <v>250</v>
      </c>
      <c r="B21" s="1266">
        <v>210</v>
      </c>
      <c r="C21" s="1267">
        <v>9363</v>
      </c>
      <c r="D21" s="1267">
        <v>638</v>
      </c>
      <c r="E21" s="1267">
        <v>638</v>
      </c>
      <c r="F21" s="1267">
        <v>17</v>
      </c>
      <c r="G21" s="1267">
        <v>2528</v>
      </c>
      <c r="H21" s="1267">
        <v>5523</v>
      </c>
      <c r="I21" s="1267">
        <v>5523</v>
      </c>
      <c r="J21" s="1267">
        <v>0</v>
      </c>
      <c r="K21" s="1267">
        <v>0</v>
      </c>
      <c r="L21" s="15" t="s">
        <v>10</v>
      </c>
    </row>
    <row r="22" spans="1:12" s="41" customFormat="1" ht="17.100000000000001" customHeight="1">
      <c r="A22" s="1082" t="s">
        <v>252</v>
      </c>
      <c r="B22" s="1266">
        <v>1333</v>
      </c>
      <c r="C22" s="1267">
        <v>4956</v>
      </c>
      <c r="D22" s="1267">
        <v>471</v>
      </c>
      <c r="E22" s="1267">
        <v>471</v>
      </c>
      <c r="F22" s="1267">
        <v>43</v>
      </c>
      <c r="G22" s="1267">
        <v>727</v>
      </c>
      <c r="H22" s="1267">
        <v>8276</v>
      </c>
      <c r="I22" s="1267">
        <v>4138</v>
      </c>
      <c r="J22" s="1267">
        <v>0</v>
      </c>
      <c r="K22" s="1267">
        <v>0</v>
      </c>
      <c r="L22" s="15" t="s">
        <v>11</v>
      </c>
    </row>
    <row r="23" spans="1:12" s="41" customFormat="1" ht="17.100000000000001" customHeight="1">
      <c r="A23" s="1082" t="s">
        <v>254</v>
      </c>
      <c r="B23" s="1266">
        <v>22556</v>
      </c>
      <c r="C23" s="1267">
        <v>11811</v>
      </c>
      <c r="D23" s="1267">
        <v>2</v>
      </c>
      <c r="E23" s="1267">
        <v>2</v>
      </c>
      <c r="F23" s="1267">
        <v>708</v>
      </c>
      <c r="G23" s="1267">
        <v>708</v>
      </c>
      <c r="H23" s="1267">
        <v>13240</v>
      </c>
      <c r="I23" s="1267">
        <v>13240</v>
      </c>
      <c r="J23" s="1267">
        <v>0</v>
      </c>
      <c r="K23" s="1267">
        <v>0</v>
      </c>
      <c r="L23" s="15" t="s">
        <v>12</v>
      </c>
    </row>
    <row r="24" spans="1:12" s="41" customFormat="1" ht="17.100000000000001" customHeight="1">
      <c r="A24" s="1082" t="s">
        <v>256</v>
      </c>
      <c r="B24" s="1266">
        <v>118</v>
      </c>
      <c r="C24" s="1267">
        <v>4383</v>
      </c>
      <c r="D24" s="1267">
        <v>292</v>
      </c>
      <c r="E24" s="1267">
        <v>292</v>
      </c>
      <c r="F24" s="1267">
        <v>1598</v>
      </c>
      <c r="G24" s="1267">
        <v>4089</v>
      </c>
      <c r="H24" s="1267">
        <v>582</v>
      </c>
      <c r="I24" s="1267">
        <v>2798</v>
      </c>
      <c r="J24" s="1267">
        <v>0</v>
      </c>
      <c r="K24" s="1267">
        <v>0</v>
      </c>
      <c r="L24" s="15" t="s">
        <v>13</v>
      </c>
    </row>
    <row r="25" spans="1:12" s="41" customFormat="1" ht="17.100000000000001" customHeight="1">
      <c r="A25" s="1082" t="s">
        <v>258</v>
      </c>
      <c r="B25" s="1266">
        <v>16674</v>
      </c>
      <c r="C25" s="1267">
        <v>15237</v>
      </c>
      <c r="D25" s="1267">
        <v>802</v>
      </c>
      <c r="E25" s="1267">
        <v>802</v>
      </c>
      <c r="F25" s="1267">
        <v>1170</v>
      </c>
      <c r="G25" s="1267">
        <v>120265</v>
      </c>
      <c r="H25" s="1267">
        <v>9589</v>
      </c>
      <c r="I25" s="1267">
        <v>9589</v>
      </c>
      <c r="J25" s="1267">
        <v>0</v>
      </c>
      <c r="K25" s="1267">
        <v>0</v>
      </c>
      <c r="L25" s="15" t="s">
        <v>14</v>
      </c>
    </row>
    <row r="26" spans="1:12" s="41" customFormat="1" ht="17.100000000000001" customHeight="1">
      <c r="A26" s="1082" t="s">
        <v>260</v>
      </c>
      <c r="B26" s="1266">
        <v>40</v>
      </c>
      <c r="C26" s="1267">
        <v>2024</v>
      </c>
      <c r="D26" s="1267">
        <v>15</v>
      </c>
      <c r="E26" s="1267">
        <v>15</v>
      </c>
      <c r="F26" s="1267">
        <v>1</v>
      </c>
      <c r="G26" s="1267">
        <v>265</v>
      </c>
      <c r="H26" s="1267">
        <v>20</v>
      </c>
      <c r="I26" s="1267">
        <v>741</v>
      </c>
      <c r="J26" s="1267">
        <v>0</v>
      </c>
      <c r="K26" s="1267">
        <v>0</v>
      </c>
      <c r="L26" s="15" t="s">
        <v>15</v>
      </c>
    </row>
    <row r="27" spans="1:12" s="41" customFormat="1" ht="17.100000000000001" customHeight="1">
      <c r="A27" s="1082" t="s">
        <v>262</v>
      </c>
      <c r="B27" s="1266">
        <v>120</v>
      </c>
      <c r="C27" s="1267">
        <v>4722</v>
      </c>
      <c r="D27" s="1267">
        <v>59</v>
      </c>
      <c r="E27" s="1267">
        <v>59</v>
      </c>
      <c r="F27" s="1267">
        <v>86</v>
      </c>
      <c r="G27" s="1267">
        <v>11508</v>
      </c>
      <c r="H27" s="1267">
        <v>7680</v>
      </c>
      <c r="I27" s="1267">
        <v>384</v>
      </c>
      <c r="J27" s="1267">
        <v>0</v>
      </c>
      <c r="K27" s="1267">
        <v>0</v>
      </c>
      <c r="L27" s="15" t="s">
        <v>16</v>
      </c>
    </row>
    <row r="28" spans="1:12" s="41" customFormat="1" ht="17.100000000000001" customHeight="1">
      <c r="A28" s="1082" t="s">
        <v>264</v>
      </c>
      <c r="B28" s="1266">
        <v>167</v>
      </c>
      <c r="C28" s="1267">
        <v>5087</v>
      </c>
      <c r="D28" s="1267">
        <v>0</v>
      </c>
      <c r="E28" s="1267">
        <v>0</v>
      </c>
      <c r="F28" s="1267">
        <v>1625</v>
      </c>
      <c r="G28" s="1267">
        <v>2682</v>
      </c>
      <c r="H28" s="1267">
        <v>142</v>
      </c>
      <c r="I28" s="1267">
        <v>4059</v>
      </c>
      <c r="J28" s="1267">
        <v>0</v>
      </c>
      <c r="K28" s="1267">
        <v>0</v>
      </c>
      <c r="L28" s="15" t="s">
        <v>17</v>
      </c>
    </row>
    <row r="29" spans="1:12" s="41" customFormat="1" ht="17.100000000000001" customHeight="1">
      <c r="A29" s="1082" t="s">
        <v>266</v>
      </c>
      <c r="B29" s="1266">
        <v>572</v>
      </c>
      <c r="C29" s="1267">
        <v>9385</v>
      </c>
      <c r="D29" s="1267">
        <v>240</v>
      </c>
      <c r="E29" s="1267">
        <v>240</v>
      </c>
      <c r="F29" s="1267">
        <v>261</v>
      </c>
      <c r="G29" s="1267">
        <v>4112</v>
      </c>
      <c r="H29" s="1267">
        <v>293</v>
      </c>
      <c r="I29" s="1267">
        <v>4587</v>
      </c>
      <c r="J29" s="1267">
        <v>0</v>
      </c>
      <c r="K29" s="1267">
        <v>0</v>
      </c>
      <c r="L29" s="15" t="s">
        <v>18</v>
      </c>
    </row>
    <row r="30" spans="1:12" s="41" customFormat="1" ht="17.100000000000001" customHeight="1">
      <c r="A30" s="1082" t="s">
        <v>268</v>
      </c>
      <c r="B30" s="1266">
        <v>2431</v>
      </c>
      <c r="C30" s="1267">
        <v>3103</v>
      </c>
      <c r="D30" s="1267">
        <v>172</v>
      </c>
      <c r="E30" s="1267">
        <v>172</v>
      </c>
      <c r="F30" s="1267">
        <v>67</v>
      </c>
      <c r="G30" s="1267">
        <v>10798</v>
      </c>
      <c r="H30" s="1267">
        <v>1149</v>
      </c>
      <c r="I30" s="1267">
        <v>1149</v>
      </c>
      <c r="J30" s="1267">
        <v>0</v>
      </c>
      <c r="K30" s="1267">
        <v>0</v>
      </c>
      <c r="L30" s="15" t="s">
        <v>19</v>
      </c>
    </row>
    <row r="31" spans="1:12" s="41" customFormat="1" ht="17.100000000000001" customHeight="1">
      <c r="A31" s="1082" t="s">
        <v>270</v>
      </c>
      <c r="B31" s="1266">
        <v>197</v>
      </c>
      <c r="C31" s="1267">
        <v>8763</v>
      </c>
      <c r="D31" s="1267">
        <v>152</v>
      </c>
      <c r="E31" s="1267">
        <v>152</v>
      </c>
      <c r="F31" s="1267">
        <v>538</v>
      </c>
      <c r="G31" s="1267">
        <v>35708</v>
      </c>
      <c r="H31" s="1267">
        <v>3371</v>
      </c>
      <c r="I31" s="1267">
        <v>5351</v>
      </c>
      <c r="J31" s="1267">
        <v>0</v>
      </c>
      <c r="K31" s="1267">
        <v>0</v>
      </c>
      <c r="L31" s="15" t="s">
        <v>20</v>
      </c>
    </row>
    <row r="32" spans="1:12" s="41" customFormat="1" ht="17.100000000000001" customHeight="1">
      <c r="A32" s="1082" t="s">
        <v>272</v>
      </c>
      <c r="B32" s="1266">
        <v>121</v>
      </c>
      <c r="C32" s="1267">
        <v>5465</v>
      </c>
      <c r="D32" s="1267">
        <v>1031</v>
      </c>
      <c r="E32" s="1267">
        <v>746</v>
      </c>
      <c r="F32" s="1267">
        <v>471</v>
      </c>
      <c r="G32" s="1267">
        <v>45773</v>
      </c>
      <c r="H32" s="1267">
        <v>1232</v>
      </c>
      <c r="I32" s="1267">
        <v>3090</v>
      </c>
      <c r="J32" s="1267">
        <v>0</v>
      </c>
      <c r="K32" s="1267">
        <v>0</v>
      </c>
      <c r="L32" s="15" t="s">
        <v>21</v>
      </c>
    </row>
    <row r="33" spans="1:12" s="41" customFormat="1" ht="17.100000000000001" customHeight="1">
      <c r="A33" s="1082" t="s">
        <v>274</v>
      </c>
      <c r="B33" s="1266">
        <v>1703</v>
      </c>
      <c r="C33" s="1267">
        <v>4203</v>
      </c>
      <c r="D33" s="1267">
        <v>610</v>
      </c>
      <c r="E33" s="1267">
        <v>610</v>
      </c>
      <c r="F33" s="1267">
        <v>380</v>
      </c>
      <c r="G33" s="1267">
        <v>1595</v>
      </c>
      <c r="H33" s="1267">
        <v>1869</v>
      </c>
      <c r="I33" s="1267">
        <v>1869</v>
      </c>
      <c r="J33" s="1267">
        <v>0</v>
      </c>
      <c r="K33" s="1267">
        <v>0</v>
      </c>
      <c r="L33" s="15" t="s">
        <v>22</v>
      </c>
    </row>
    <row r="34" spans="1:12" s="41" customFormat="1" ht="17.100000000000001" customHeight="1">
      <c r="A34" s="1082" t="s">
        <v>276</v>
      </c>
      <c r="B34" s="1266">
        <v>10040</v>
      </c>
      <c r="C34" s="1267">
        <v>9811</v>
      </c>
      <c r="D34" s="1267">
        <v>163</v>
      </c>
      <c r="E34" s="1267">
        <v>163</v>
      </c>
      <c r="F34" s="1267">
        <v>636</v>
      </c>
      <c r="G34" s="1267">
        <v>40245</v>
      </c>
      <c r="H34" s="1267">
        <v>114</v>
      </c>
      <c r="I34" s="1267">
        <v>6855</v>
      </c>
      <c r="J34" s="1267">
        <v>0</v>
      </c>
      <c r="K34" s="1267">
        <v>0</v>
      </c>
      <c r="L34" s="15" t="s">
        <v>23</v>
      </c>
    </row>
    <row r="35" spans="1:12" s="41" customFormat="1" ht="17.100000000000001" customHeight="1">
      <c r="A35" s="1082" t="s">
        <v>278</v>
      </c>
      <c r="B35" s="1266">
        <v>456</v>
      </c>
      <c r="C35" s="1267">
        <v>6944</v>
      </c>
      <c r="D35" s="1267">
        <v>314</v>
      </c>
      <c r="E35" s="1267">
        <v>314</v>
      </c>
      <c r="F35" s="1267">
        <v>2434</v>
      </c>
      <c r="G35" s="1267">
        <v>6373</v>
      </c>
      <c r="H35" s="1267">
        <v>5449</v>
      </c>
      <c r="I35" s="1267">
        <v>5449</v>
      </c>
      <c r="J35" s="1267">
        <v>0</v>
      </c>
      <c r="K35" s="1267">
        <v>0</v>
      </c>
      <c r="L35" s="15" t="s">
        <v>24</v>
      </c>
    </row>
    <row r="36" spans="1:12" s="41" customFormat="1" ht="17.100000000000001" customHeight="1">
      <c r="A36" s="1082" t="s">
        <v>280</v>
      </c>
      <c r="B36" s="1266">
        <v>370</v>
      </c>
      <c r="C36" s="1267">
        <v>14747</v>
      </c>
      <c r="D36" s="1267">
        <v>54</v>
      </c>
      <c r="E36" s="1267">
        <v>54</v>
      </c>
      <c r="F36" s="1267">
        <v>23</v>
      </c>
      <c r="G36" s="1267">
        <v>1288</v>
      </c>
      <c r="H36" s="1267">
        <v>4122</v>
      </c>
      <c r="I36" s="1267">
        <v>4122</v>
      </c>
      <c r="J36" s="1267">
        <v>0</v>
      </c>
      <c r="K36" s="1267">
        <v>0</v>
      </c>
      <c r="L36" s="15" t="s">
        <v>25</v>
      </c>
    </row>
    <row r="37" spans="1:12" s="41" customFormat="1" ht="17.100000000000001" customHeight="1">
      <c r="A37" s="1082" t="s">
        <v>789</v>
      </c>
      <c r="B37" s="1266">
        <v>2480</v>
      </c>
      <c r="C37" s="1267">
        <v>2480</v>
      </c>
      <c r="D37" s="1267">
        <v>2156</v>
      </c>
      <c r="E37" s="1267">
        <v>2156</v>
      </c>
      <c r="F37" s="1267">
        <v>500</v>
      </c>
      <c r="G37" s="1267">
        <v>500</v>
      </c>
      <c r="H37" s="1267">
        <v>2480</v>
      </c>
      <c r="I37" s="1267">
        <v>2480</v>
      </c>
      <c r="J37" s="1267">
        <v>0</v>
      </c>
      <c r="K37" s="1267">
        <v>0</v>
      </c>
      <c r="L37" s="15" t="s">
        <v>26</v>
      </c>
    </row>
    <row r="38" spans="1:12" s="41" customFormat="1" ht="17.100000000000001" customHeight="1" thickBot="1">
      <c r="A38" s="1082" t="s">
        <v>284</v>
      </c>
      <c r="B38" s="1266">
        <v>12</v>
      </c>
      <c r="C38" s="1267">
        <v>530</v>
      </c>
      <c r="D38" s="1267">
        <v>0</v>
      </c>
      <c r="E38" s="1267">
        <v>0</v>
      </c>
      <c r="F38" s="1267">
        <v>5720</v>
      </c>
      <c r="G38" s="1267">
        <v>286</v>
      </c>
      <c r="H38" s="1267">
        <v>0</v>
      </c>
      <c r="I38" s="1267">
        <v>0</v>
      </c>
      <c r="J38" s="1267">
        <v>0</v>
      </c>
      <c r="K38" s="1267">
        <v>0</v>
      </c>
      <c r="L38" s="21" t="s">
        <v>27</v>
      </c>
    </row>
    <row r="39" spans="1:12" s="170" customFormat="1" ht="11.1" customHeight="1">
      <c r="A39" s="571" t="s">
        <v>373</v>
      </c>
      <c r="B39" s="169"/>
      <c r="C39" s="169"/>
      <c r="D39" s="1905"/>
      <c r="E39" s="1905"/>
      <c r="F39" s="572"/>
      <c r="G39" s="572"/>
      <c r="H39" s="169"/>
      <c r="I39" s="572"/>
      <c r="J39" s="572"/>
      <c r="K39" s="573"/>
      <c r="L39" s="78" t="s">
        <v>1011</v>
      </c>
    </row>
    <row r="40" spans="1:12" s="170" customFormat="1" ht="11.1" customHeight="1">
      <c r="A40" s="198" t="s">
        <v>474</v>
      </c>
      <c r="G40" s="574"/>
      <c r="J40" s="574"/>
      <c r="K40" s="574"/>
    </row>
    <row r="41" spans="1:12" s="170" customFormat="1" ht="11.1" customHeight="1">
      <c r="A41" s="467" t="s">
        <v>1449</v>
      </c>
      <c r="G41" s="575"/>
      <c r="J41" s="575"/>
      <c r="K41" s="575"/>
    </row>
    <row r="42" spans="1:12" s="170" customFormat="1" ht="11.1" customHeight="1">
      <c r="A42" s="973" t="s">
        <v>1450</v>
      </c>
      <c r="G42" s="575"/>
      <c r="J42" s="575"/>
      <c r="K42" s="575"/>
    </row>
    <row r="43" spans="1:12" s="989" customFormat="1" ht="11.1" customHeight="1">
      <c r="A43" s="973" t="s">
        <v>1451</v>
      </c>
      <c r="F43" s="568"/>
      <c r="G43" s="568"/>
      <c r="J43" s="568"/>
      <c r="K43" s="568"/>
    </row>
  </sheetData>
  <sheetProtection selectLockedCells="1"/>
  <mergeCells count="20">
    <mergeCell ref="D39:E39"/>
    <mergeCell ref="D6:E7"/>
    <mergeCell ref="F6:G7"/>
    <mergeCell ref="E8:E9"/>
    <mergeCell ref="F8:F9"/>
    <mergeCell ref="D8:D9"/>
    <mergeCell ref="H3:L3"/>
    <mergeCell ref="K8:K9"/>
    <mergeCell ref="G8:G9"/>
    <mergeCell ref="A3:G3"/>
    <mergeCell ref="J6:K7"/>
    <mergeCell ref="H8:H9"/>
    <mergeCell ref="A6:A9"/>
    <mergeCell ref="C8:C9"/>
    <mergeCell ref="J8:J9"/>
    <mergeCell ref="B6:C7"/>
    <mergeCell ref="B8:B9"/>
    <mergeCell ref="H6:I7"/>
    <mergeCell ref="I8:I9"/>
    <mergeCell ref="L6:L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view="pageBreakPreview" zoomScaleNormal="100" zoomScaleSheetLayoutView="100" workbookViewId="0">
      <selection activeCell="C16" sqref="C16"/>
    </sheetView>
  </sheetViews>
  <sheetFormatPr defaultColWidth="18.625" defaultRowHeight="14.25"/>
  <cols>
    <col min="1" max="1" width="14.625" style="884" customWidth="1"/>
    <col min="2" max="3" width="20.625" style="885" customWidth="1"/>
    <col min="4" max="4" width="13.125" style="1378" customWidth="1"/>
    <col min="5" max="5" width="13.125" style="885" customWidth="1"/>
    <col min="6" max="16384" width="18.625" style="887"/>
  </cols>
  <sheetData>
    <row r="1" spans="1:5" s="847" customFormat="1" ht="14.1" customHeight="1">
      <c r="A1" s="844" t="s">
        <v>1526</v>
      </c>
      <c r="B1" s="845"/>
      <c r="C1" s="849"/>
      <c r="E1" s="849"/>
    </row>
    <row r="2" spans="1:5" s="854" customFormat="1" ht="14.1" customHeight="1">
      <c r="A2" s="851"/>
      <c r="B2" s="852"/>
      <c r="C2" s="852"/>
      <c r="E2" s="852"/>
    </row>
    <row r="3" spans="1:5" s="858" customFormat="1" ht="20.100000000000001" customHeight="1">
      <c r="A3" s="1859" t="s">
        <v>1613</v>
      </c>
      <c r="B3" s="1859"/>
      <c r="C3" s="1859"/>
      <c r="D3" s="1859"/>
      <c r="E3" s="1859"/>
    </row>
    <row r="4" spans="1:5" s="860" customFormat="1" ht="24" customHeight="1">
      <c r="A4" s="1906" t="s">
        <v>482</v>
      </c>
      <c r="B4" s="1906"/>
      <c r="C4" s="1906"/>
      <c r="D4" s="1906"/>
      <c r="E4" s="1906"/>
    </row>
    <row r="5" spans="1:5" s="861" customFormat="1" ht="18" customHeight="1" thickBot="1">
      <c r="A5" s="861" t="s">
        <v>286</v>
      </c>
      <c r="B5" s="1358"/>
      <c r="E5" s="865" t="s">
        <v>29</v>
      </c>
    </row>
    <row r="6" spans="1:5" s="863" customFormat="1" ht="15.75" customHeight="1">
      <c r="A6" s="1915" t="s">
        <v>483</v>
      </c>
      <c r="B6" s="1911" t="s">
        <v>1271</v>
      </c>
      <c r="C6" s="1912"/>
      <c r="D6" s="1912"/>
      <c r="E6" s="1912"/>
    </row>
    <row r="7" spans="1:5" s="863" customFormat="1" ht="15.75" customHeight="1">
      <c r="A7" s="1916"/>
      <c r="B7" s="1913"/>
      <c r="C7" s="1914"/>
      <c r="D7" s="1914"/>
      <c r="E7" s="1914"/>
    </row>
    <row r="8" spans="1:5" s="863" customFormat="1" ht="18.75" customHeight="1">
      <c r="A8" s="1916"/>
      <c r="B8" s="1918" t="s">
        <v>484</v>
      </c>
      <c r="C8" s="1871" t="s">
        <v>485</v>
      </c>
      <c r="D8" s="1359"/>
      <c r="E8" s="1296"/>
    </row>
    <row r="9" spans="1:5" s="863" customFormat="1" ht="15.95" customHeight="1">
      <c r="A9" s="1916"/>
      <c r="B9" s="1919"/>
      <c r="C9" s="1921"/>
      <c r="D9" s="1907" t="s">
        <v>633</v>
      </c>
      <c r="E9" s="1909" t="s">
        <v>634</v>
      </c>
    </row>
    <row r="10" spans="1:5" s="863" customFormat="1" ht="15.95" customHeight="1">
      <c r="A10" s="1917"/>
      <c r="B10" s="1920"/>
      <c r="C10" s="1922"/>
      <c r="D10" s="1908"/>
      <c r="E10" s="1910"/>
    </row>
    <row r="11" spans="1:5" s="868" customFormat="1" ht="18.75" customHeight="1">
      <c r="A11" s="1360" t="s">
        <v>701</v>
      </c>
      <c r="B11" s="872">
        <v>70259</v>
      </c>
      <c r="C11" s="872">
        <v>402882</v>
      </c>
      <c r="D11" s="872">
        <v>205009</v>
      </c>
      <c r="E11" s="872">
        <v>197873</v>
      </c>
    </row>
    <row r="12" spans="1:5" s="868" customFormat="1" ht="18.75" customHeight="1">
      <c r="A12" s="1360" t="s">
        <v>951</v>
      </c>
      <c r="B12" s="872">
        <v>40189</v>
      </c>
      <c r="C12" s="872">
        <v>235514</v>
      </c>
      <c r="D12" s="872">
        <v>120774</v>
      </c>
      <c r="E12" s="872">
        <v>114740</v>
      </c>
    </row>
    <row r="13" spans="1:5" s="868" customFormat="1" ht="18.75" customHeight="1">
      <c r="A13" s="1360" t="s">
        <v>952</v>
      </c>
      <c r="B13" s="872">
        <v>21075</v>
      </c>
      <c r="C13" s="872">
        <v>14493</v>
      </c>
      <c r="D13" s="872">
        <v>7674</v>
      </c>
      <c r="E13" s="872">
        <v>6819</v>
      </c>
    </row>
    <row r="14" spans="1:5" s="868" customFormat="1" ht="18.75" customHeight="1">
      <c r="A14" s="1360" t="s">
        <v>1049</v>
      </c>
      <c r="B14" s="872">
        <v>15419</v>
      </c>
      <c r="C14" s="872">
        <v>17184</v>
      </c>
      <c r="D14" s="872">
        <v>9019</v>
      </c>
      <c r="E14" s="872">
        <v>8165</v>
      </c>
    </row>
    <row r="15" spans="1:5" s="868" customFormat="1" ht="18.75" customHeight="1">
      <c r="A15" s="1361">
        <v>2017</v>
      </c>
      <c r="B15" s="1362">
        <f>SUM(B17:B39)</f>
        <v>17393</v>
      </c>
      <c r="C15" s="1362">
        <f t="shared" ref="C15:E15" si="0">SUM(C17:C39)</f>
        <v>16974</v>
      </c>
      <c r="D15" s="1362">
        <f t="shared" si="0"/>
        <v>8836</v>
      </c>
      <c r="E15" s="1362">
        <f t="shared" si="0"/>
        <v>8138</v>
      </c>
    </row>
    <row r="16" spans="1:5" s="868" customFormat="1" ht="15" customHeight="1">
      <c r="A16" s="1363"/>
      <c r="B16" s="1362"/>
      <c r="C16" s="1362"/>
      <c r="D16" s="1362"/>
      <c r="E16" s="1362"/>
    </row>
    <row r="17" spans="1:5" s="863" customFormat="1" ht="15.75" customHeight="1">
      <c r="A17" s="1364" t="s">
        <v>984</v>
      </c>
      <c r="B17" s="1261">
        <v>3219</v>
      </c>
      <c r="C17" s="872">
        <f>SUM(D17:E17)</f>
        <v>1932</v>
      </c>
      <c r="D17" s="1365">
        <v>1026</v>
      </c>
      <c r="E17" s="1261">
        <v>906</v>
      </c>
    </row>
    <row r="18" spans="1:5" s="877" customFormat="1" ht="15.75" customHeight="1">
      <c r="A18" s="1366" t="s">
        <v>242</v>
      </c>
      <c r="B18" s="1367">
        <v>1518</v>
      </c>
      <c r="C18" s="872">
        <f t="shared" ref="C18:C39" si="1">SUM(D18:E18)</f>
        <v>1160</v>
      </c>
      <c r="D18" s="1368">
        <v>643</v>
      </c>
      <c r="E18" s="1367">
        <v>517</v>
      </c>
    </row>
    <row r="19" spans="1:5" s="877" customFormat="1" ht="15.75" customHeight="1">
      <c r="A19" s="1366" t="s">
        <v>244</v>
      </c>
      <c r="B19" s="1367">
        <v>1082</v>
      </c>
      <c r="C19" s="872">
        <f t="shared" si="1"/>
        <v>870</v>
      </c>
      <c r="D19" s="1368">
        <v>461</v>
      </c>
      <c r="E19" s="1367">
        <v>409</v>
      </c>
    </row>
    <row r="20" spans="1:5" s="877" customFormat="1" ht="15.75" customHeight="1">
      <c r="A20" s="1366" t="s">
        <v>246</v>
      </c>
      <c r="B20" s="1367">
        <v>893</v>
      </c>
      <c r="C20" s="872">
        <f t="shared" si="1"/>
        <v>1103</v>
      </c>
      <c r="D20" s="1368">
        <v>574</v>
      </c>
      <c r="E20" s="1367">
        <v>529</v>
      </c>
    </row>
    <row r="21" spans="1:5" s="877" customFormat="1" ht="15.75" customHeight="1">
      <c r="A21" s="1369" t="s">
        <v>985</v>
      </c>
      <c r="B21" s="1367">
        <v>3918</v>
      </c>
      <c r="C21" s="872">
        <f t="shared" si="1"/>
        <v>3119</v>
      </c>
      <c r="D21" s="1368">
        <v>1577</v>
      </c>
      <c r="E21" s="1367">
        <v>1542</v>
      </c>
    </row>
    <row r="22" spans="1:5" s="877" customFormat="1" ht="15.75" customHeight="1">
      <c r="A22" s="1366" t="s">
        <v>250</v>
      </c>
      <c r="B22" s="1367">
        <v>471</v>
      </c>
      <c r="C22" s="872">
        <f t="shared" si="1"/>
        <v>843</v>
      </c>
      <c r="D22" s="1368">
        <v>451</v>
      </c>
      <c r="E22" s="1367">
        <v>392</v>
      </c>
    </row>
    <row r="23" spans="1:5" s="877" customFormat="1" ht="15.75" customHeight="1">
      <c r="A23" s="1366" t="s">
        <v>252</v>
      </c>
      <c r="B23" s="1367">
        <v>507</v>
      </c>
      <c r="C23" s="872">
        <f t="shared" si="1"/>
        <v>694</v>
      </c>
      <c r="D23" s="1368">
        <v>368</v>
      </c>
      <c r="E23" s="1367">
        <v>326</v>
      </c>
    </row>
    <row r="24" spans="1:5" s="877" customFormat="1" ht="15.75" customHeight="1">
      <c r="A24" s="1366" t="s">
        <v>254</v>
      </c>
      <c r="B24" s="1367">
        <v>489</v>
      </c>
      <c r="C24" s="872">
        <f t="shared" si="1"/>
        <v>453</v>
      </c>
      <c r="D24" s="1368">
        <v>231</v>
      </c>
      <c r="E24" s="1367">
        <v>222</v>
      </c>
    </row>
    <row r="25" spans="1:5" s="877" customFormat="1" ht="15.75" customHeight="1">
      <c r="A25" s="1366" t="s">
        <v>256</v>
      </c>
      <c r="B25" s="1367">
        <v>376</v>
      </c>
      <c r="C25" s="872">
        <f t="shared" si="1"/>
        <v>408</v>
      </c>
      <c r="D25" s="1368">
        <v>211</v>
      </c>
      <c r="E25" s="1367">
        <v>197</v>
      </c>
    </row>
    <row r="26" spans="1:5" s="877" customFormat="1" ht="15.75" customHeight="1">
      <c r="A26" s="1366" t="s">
        <v>258</v>
      </c>
      <c r="B26" s="1367">
        <v>1774</v>
      </c>
      <c r="C26" s="872">
        <f t="shared" si="1"/>
        <v>2100</v>
      </c>
      <c r="D26" s="1368">
        <v>1072</v>
      </c>
      <c r="E26" s="1367">
        <v>1028</v>
      </c>
    </row>
    <row r="27" spans="1:5" s="877" customFormat="1" ht="15.75" customHeight="1">
      <c r="A27" s="1366" t="s">
        <v>260</v>
      </c>
      <c r="B27" s="1367">
        <v>76</v>
      </c>
      <c r="C27" s="872">
        <f t="shared" si="1"/>
        <v>90</v>
      </c>
      <c r="D27" s="1368">
        <v>52</v>
      </c>
      <c r="E27" s="1367">
        <v>38</v>
      </c>
    </row>
    <row r="28" spans="1:5" s="877" customFormat="1" ht="15.75" customHeight="1">
      <c r="A28" s="1366" t="s">
        <v>262</v>
      </c>
      <c r="B28" s="1367">
        <v>197</v>
      </c>
      <c r="C28" s="872">
        <f t="shared" si="1"/>
        <v>273</v>
      </c>
      <c r="D28" s="1368">
        <v>137</v>
      </c>
      <c r="E28" s="1367">
        <v>136</v>
      </c>
    </row>
    <row r="29" spans="1:5" s="877" customFormat="1" ht="15.75" customHeight="1">
      <c r="A29" s="1366" t="s">
        <v>264</v>
      </c>
      <c r="B29" s="1367">
        <v>130</v>
      </c>
      <c r="C29" s="872">
        <f t="shared" si="1"/>
        <v>120</v>
      </c>
      <c r="D29" s="1368">
        <v>56</v>
      </c>
      <c r="E29" s="1367">
        <v>64</v>
      </c>
    </row>
    <row r="30" spans="1:5" s="877" customFormat="1" ht="15.75" customHeight="1">
      <c r="A30" s="1366" t="s">
        <v>266</v>
      </c>
      <c r="B30" s="1367">
        <v>69</v>
      </c>
      <c r="C30" s="872">
        <f t="shared" si="1"/>
        <v>141</v>
      </c>
      <c r="D30" s="1368">
        <v>77</v>
      </c>
      <c r="E30" s="1367">
        <v>64</v>
      </c>
    </row>
    <row r="31" spans="1:5" s="877" customFormat="1" ht="15.75" customHeight="1">
      <c r="A31" s="1366" t="s">
        <v>268</v>
      </c>
      <c r="B31" s="1367">
        <v>144</v>
      </c>
      <c r="C31" s="872">
        <f t="shared" si="1"/>
        <v>228</v>
      </c>
      <c r="D31" s="1368">
        <v>110</v>
      </c>
      <c r="E31" s="1367">
        <v>118</v>
      </c>
    </row>
    <row r="32" spans="1:5" s="877" customFormat="1" ht="15.75" customHeight="1">
      <c r="A32" s="1366" t="s">
        <v>270</v>
      </c>
      <c r="B32" s="1367">
        <v>133</v>
      </c>
      <c r="C32" s="872">
        <f t="shared" si="1"/>
        <v>335</v>
      </c>
      <c r="D32" s="1368">
        <v>171</v>
      </c>
      <c r="E32" s="1367">
        <v>164</v>
      </c>
    </row>
    <row r="33" spans="1:5" s="877" customFormat="1" ht="15.75" customHeight="1">
      <c r="A33" s="1366" t="s">
        <v>272</v>
      </c>
      <c r="B33" s="1367">
        <v>204</v>
      </c>
      <c r="C33" s="872">
        <f t="shared" si="1"/>
        <v>322</v>
      </c>
      <c r="D33" s="1368">
        <v>155</v>
      </c>
      <c r="E33" s="1367">
        <v>167</v>
      </c>
    </row>
    <row r="34" spans="1:5" s="877" customFormat="1" ht="15.75" customHeight="1">
      <c r="A34" s="1366" t="s">
        <v>274</v>
      </c>
      <c r="B34" s="1367">
        <v>207</v>
      </c>
      <c r="C34" s="872">
        <f t="shared" si="1"/>
        <v>307</v>
      </c>
      <c r="D34" s="1368">
        <v>162</v>
      </c>
      <c r="E34" s="1367">
        <v>145</v>
      </c>
    </row>
    <row r="35" spans="1:5" s="877" customFormat="1" ht="15.75" customHeight="1">
      <c r="A35" s="1366" t="s">
        <v>276</v>
      </c>
      <c r="B35" s="1367">
        <v>1288</v>
      </c>
      <c r="C35" s="872">
        <f t="shared" si="1"/>
        <v>915</v>
      </c>
      <c r="D35" s="1368">
        <v>492</v>
      </c>
      <c r="E35" s="1367">
        <v>423</v>
      </c>
    </row>
    <row r="36" spans="1:5" s="877" customFormat="1" ht="15.75" customHeight="1">
      <c r="A36" s="1366" t="s">
        <v>278</v>
      </c>
      <c r="B36" s="1367">
        <v>239</v>
      </c>
      <c r="C36" s="872">
        <f t="shared" si="1"/>
        <v>403</v>
      </c>
      <c r="D36" s="1368">
        <v>207</v>
      </c>
      <c r="E36" s="1367">
        <v>196</v>
      </c>
    </row>
    <row r="37" spans="1:5" s="877" customFormat="1" ht="15.75" customHeight="1">
      <c r="A37" s="1366" t="s">
        <v>280</v>
      </c>
      <c r="B37" s="1367">
        <v>154</v>
      </c>
      <c r="C37" s="872">
        <f t="shared" si="1"/>
        <v>900</v>
      </c>
      <c r="D37" s="1368">
        <v>478</v>
      </c>
      <c r="E37" s="1367">
        <v>422</v>
      </c>
    </row>
    <row r="38" spans="1:5" s="877" customFormat="1" ht="15.75" customHeight="1">
      <c r="A38" s="1366" t="s">
        <v>282</v>
      </c>
      <c r="B38" s="1367">
        <v>274</v>
      </c>
      <c r="C38" s="872">
        <f t="shared" si="1"/>
        <v>214</v>
      </c>
      <c r="D38" s="1368">
        <v>103</v>
      </c>
      <c r="E38" s="1367">
        <v>111</v>
      </c>
    </row>
    <row r="39" spans="1:5" s="877" customFormat="1" ht="15.75" customHeight="1" thickBot="1">
      <c r="A39" s="1370" t="s">
        <v>284</v>
      </c>
      <c r="B39" s="1371">
        <v>31</v>
      </c>
      <c r="C39" s="1269">
        <f t="shared" si="1"/>
        <v>44</v>
      </c>
      <c r="D39" s="1372">
        <v>22</v>
      </c>
      <c r="E39" s="1371">
        <v>22</v>
      </c>
    </row>
    <row r="40" spans="1:5" s="1374" customFormat="1" ht="12.95" customHeight="1">
      <c r="A40" s="879" t="s">
        <v>762</v>
      </c>
      <c r="B40" s="1373"/>
      <c r="C40" s="1373"/>
      <c r="E40" s="1375" t="s">
        <v>1011</v>
      </c>
    </row>
    <row r="41" spans="1:5" s="1113" customFormat="1" ht="9.75" customHeight="1">
      <c r="A41" s="879" t="s">
        <v>486</v>
      </c>
      <c r="B41" s="1351"/>
      <c r="C41" s="1351"/>
      <c r="E41" s="1351"/>
    </row>
    <row r="42" spans="1:5" s="1113" customFormat="1" ht="9.75" customHeight="1">
      <c r="A42" s="879" t="s">
        <v>1453</v>
      </c>
      <c r="B42" s="1351"/>
      <c r="C42" s="1351"/>
      <c r="E42" s="1351"/>
    </row>
    <row r="43" spans="1:5" s="1113" customFormat="1" ht="10.5">
      <c r="A43" s="1376" t="s">
        <v>1452</v>
      </c>
      <c r="B43" s="1351"/>
      <c r="C43" s="1351"/>
      <c r="E43" s="1351"/>
    </row>
    <row r="44" spans="1:5" s="863" customFormat="1" ht="11.25">
      <c r="A44" s="881"/>
      <c r="B44" s="880"/>
      <c r="C44" s="880"/>
      <c r="E44" s="880"/>
    </row>
    <row r="45" spans="1:5" s="863" customFormat="1" ht="11.25">
      <c r="A45" s="881"/>
      <c r="B45" s="880"/>
      <c r="C45" s="880"/>
      <c r="E45" s="880"/>
    </row>
    <row r="46" spans="1:5" s="863" customFormat="1" ht="11.25">
      <c r="A46" s="881"/>
      <c r="B46" s="880"/>
      <c r="C46" s="880"/>
      <c r="E46" s="880"/>
    </row>
    <row r="47" spans="1:5" s="863" customFormat="1" ht="11.25">
      <c r="A47" s="881"/>
      <c r="B47" s="880"/>
      <c r="C47" s="880"/>
      <c r="E47" s="880"/>
    </row>
    <row r="48" spans="1:5" s="863" customFormat="1" ht="11.25">
      <c r="A48" s="881"/>
      <c r="B48" s="880"/>
      <c r="C48" s="880"/>
      <c r="E48" s="880"/>
    </row>
    <row r="49" spans="1:15" s="863" customFormat="1" ht="11.25">
      <c r="A49" s="881"/>
      <c r="B49" s="880"/>
      <c r="C49" s="880"/>
      <c r="E49" s="880"/>
    </row>
    <row r="50" spans="1:15" s="863" customFormat="1" ht="11.25">
      <c r="A50" s="881"/>
      <c r="B50" s="880"/>
      <c r="C50" s="880"/>
      <c r="E50" s="880"/>
    </row>
    <row r="51" spans="1:15" s="863" customFormat="1" ht="11.25">
      <c r="A51" s="881"/>
      <c r="B51" s="880"/>
      <c r="C51" s="880"/>
      <c r="E51" s="880"/>
    </row>
    <row r="52" spans="1:15" s="863" customFormat="1" ht="11.25">
      <c r="A52" s="881"/>
      <c r="B52" s="880"/>
      <c r="C52" s="880"/>
      <c r="E52" s="880"/>
    </row>
    <row r="53" spans="1:15" s="863" customFormat="1" ht="11.25">
      <c r="A53" s="881"/>
      <c r="B53" s="880"/>
      <c r="C53" s="880"/>
      <c r="E53" s="880"/>
    </row>
    <row r="54" spans="1:15" s="863" customFormat="1" ht="11.25">
      <c r="A54" s="881"/>
      <c r="B54" s="880"/>
      <c r="C54" s="880"/>
      <c r="E54" s="880"/>
    </row>
    <row r="55" spans="1:15" s="863" customFormat="1" ht="11.25">
      <c r="A55" s="881"/>
      <c r="B55" s="880"/>
      <c r="C55" s="880"/>
      <c r="E55" s="880"/>
    </row>
    <row r="56" spans="1:15" s="863" customFormat="1" ht="11.25">
      <c r="A56" s="881"/>
      <c r="B56" s="880"/>
      <c r="C56" s="880"/>
      <c r="E56" s="880"/>
    </row>
    <row r="57" spans="1:15" s="863" customFormat="1" ht="12" thickBot="1">
      <c r="B57" s="862"/>
      <c r="C57" s="862"/>
      <c r="E57" s="862"/>
    </row>
    <row r="58" spans="1:15" s="863" customFormat="1" ht="11.25">
      <c r="B58" s="862"/>
      <c r="C58" s="862"/>
      <c r="E58" s="862"/>
      <c r="N58" s="1377"/>
      <c r="O58" s="1377"/>
    </row>
    <row r="59" spans="1:15" s="863" customFormat="1" ht="11.25">
      <c r="B59" s="862"/>
      <c r="C59" s="862"/>
      <c r="E59" s="862"/>
    </row>
    <row r="60" spans="1:15" s="863" customFormat="1" ht="11.25">
      <c r="A60" s="881"/>
      <c r="B60" s="880"/>
      <c r="C60" s="880"/>
      <c r="E60" s="880"/>
    </row>
    <row r="61" spans="1:15" s="863" customFormat="1" ht="11.25">
      <c r="A61" s="881"/>
      <c r="B61" s="880"/>
      <c r="C61" s="880"/>
      <c r="E61" s="880"/>
    </row>
    <row r="62" spans="1:15" s="863" customFormat="1" ht="11.25">
      <c r="A62" s="881"/>
      <c r="B62" s="880"/>
      <c r="C62" s="880"/>
      <c r="E62" s="880"/>
    </row>
    <row r="63" spans="1:15" s="863" customFormat="1" ht="11.25">
      <c r="A63" s="881"/>
      <c r="B63" s="880"/>
      <c r="C63" s="880"/>
      <c r="E63" s="880"/>
    </row>
    <row r="64" spans="1:15" s="863" customFormat="1" ht="11.25">
      <c r="A64" s="881"/>
      <c r="B64" s="880"/>
      <c r="C64" s="880"/>
      <c r="E64" s="880"/>
    </row>
    <row r="65" spans="1:5" s="863" customFormat="1" ht="11.25">
      <c r="A65" s="881"/>
      <c r="B65" s="880"/>
      <c r="C65" s="880"/>
      <c r="E65" s="880"/>
    </row>
    <row r="66" spans="1:5" s="863" customFormat="1" ht="11.25">
      <c r="A66" s="881"/>
      <c r="B66" s="880"/>
      <c r="C66" s="880"/>
      <c r="E66" s="880"/>
    </row>
    <row r="67" spans="1:5" s="863" customFormat="1" ht="11.25">
      <c r="A67" s="881"/>
      <c r="B67" s="880"/>
      <c r="C67" s="880"/>
      <c r="E67" s="880"/>
    </row>
    <row r="68" spans="1:5" s="863" customFormat="1" ht="11.25">
      <c r="A68" s="881"/>
      <c r="B68" s="880"/>
      <c r="C68" s="880"/>
      <c r="E68" s="880"/>
    </row>
    <row r="69" spans="1:5" s="863" customFormat="1" ht="11.25">
      <c r="A69" s="881"/>
      <c r="B69" s="880"/>
      <c r="C69" s="880"/>
      <c r="E69" s="880"/>
    </row>
    <row r="70" spans="1:5" s="863" customFormat="1" ht="11.25">
      <c r="A70" s="881"/>
      <c r="B70" s="880"/>
      <c r="C70" s="880"/>
      <c r="E70" s="880"/>
    </row>
    <row r="71" spans="1:5" s="863" customFormat="1" ht="11.25">
      <c r="A71" s="881"/>
      <c r="B71" s="880"/>
      <c r="C71" s="880"/>
      <c r="E71" s="880"/>
    </row>
    <row r="72" spans="1:5" s="863" customFormat="1" ht="11.25">
      <c r="A72" s="881"/>
      <c r="B72" s="880"/>
      <c r="C72" s="880"/>
      <c r="E72" s="880"/>
    </row>
    <row r="73" spans="1:5" s="863" customFormat="1" ht="11.25">
      <c r="A73" s="881"/>
      <c r="B73" s="880"/>
      <c r="C73" s="880"/>
      <c r="E73" s="880"/>
    </row>
    <row r="74" spans="1:5" s="863" customFormat="1" ht="11.25">
      <c r="A74" s="881"/>
      <c r="B74" s="880"/>
      <c r="C74" s="880"/>
      <c r="E74" s="880"/>
    </row>
    <row r="75" spans="1:5" s="863" customFormat="1" ht="11.25">
      <c r="A75" s="881"/>
      <c r="B75" s="880"/>
      <c r="C75" s="880"/>
      <c r="E75" s="880"/>
    </row>
    <row r="76" spans="1:5" s="863" customFormat="1" ht="11.25">
      <c r="A76" s="881"/>
      <c r="B76" s="880"/>
      <c r="C76" s="880"/>
      <c r="E76" s="880"/>
    </row>
    <row r="77" spans="1:5" s="863" customFormat="1" ht="11.25">
      <c r="A77" s="881"/>
      <c r="B77" s="880"/>
      <c r="C77" s="880"/>
      <c r="E77" s="880"/>
    </row>
    <row r="78" spans="1:5" s="863" customFormat="1" ht="11.25">
      <c r="A78" s="881"/>
      <c r="B78" s="880"/>
      <c r="C78" s="880"/>
      <c r="E78" s="880"/>
    </row>
    <row r="79" spans="1:5" s="863" customFormat="1" ht="11.25">
      <c r="A79" s="881"/>
      <c r="B79" s="880"/>
      <c r="C79" s="880"/>
      <c r="E79" s="880"/>
    </row>
    <row r="80" spans="1:5" s="863" customFormat="1" ht="11.25">
      <c r="A80" s="881"/>
      <c r="B80" s="880"/>
      <c r="C80" s="880"/>
      <c r="E80" s="880"/>
    </row>
    <row r="81" spans="1:5" s="863" customFormat="1" ht="11.25">
      <c r="A81" s="881"/>
      <c r="B81" s="880"/>
      <c r="C81" s="880"/>
      <c r="E81" s="880"/>
    </row>
    <row r="82" spans="1:5" s="863" customFormat="1" ht="11.25">
      <c r="A82" s="881"/>
      <c r="B82" s="880"/>
      <c r="C82" s="880"/>
      <c r="E82" s="880"/>
    </row>
    <row r="83" spans="1:5" s="863" customFormat="1" ht="11.25">
      <c r="A83" s="881"/>
      <c r="B83" s="880"/>
      <c r="C83" s="880"/>
      <c r="E83" s="880"/>
    </row>
    <row r="84" spans="1:5" s="863" customFormat="1" ht="11.25">
      <c r="A84" s="881"/>
      <c r="B84" s="880"/>
      <c r="C84" s="880"/>
      <c r="E84" s="880"/>
    </row>
    <row r="85" spans="1:5" s="863" customFormat="1" ht="11.25">
      <c r="A85" s="881"/>
      <c r="B85" s="880"/>
      <c r="C85" s="880"/>
      <c r="E85" s="880"/>
    </row>
    <row r="86" spans="1:5" s="863" customFormat="1" ht="11.25">
      <c r="A86" s="881"/>
      <c r="B86" s="880"/>
      <c r="C86" s="880"/>
      <c r="E86" s="880"/>
    </row>
    <row r="87" spans="1:5" s="863" customFormat="1" ht="11.25">
      <c r="A87" s="881"/>
      <c r="B87" s="880"/>
      <c r="C87" s="880"/>
      <c r="E87" s="880"/>
    </row>
    <row r="88" spans="1:5" s="863" customFormat="1" ht="11.25">
      <c r="A88" s="881"/>
      <c r="B88" s="880"/>
      <c r="C88" s="880"/>
      <c r="E88" s="880"/>
    </row>
    <row r="89" spans="1:5" s="863" customFormat="1" ht="11.25">
      <c r="A89" s="881"/>
      <c r="B89" s="880"/>
      <c r="C89" s="880"/>
      <c r="E89" s="880"/>
    </row>
    <row r="90" spans="1:5" s="863" customFormat="1" ht="11.25">
      <c r="A90" s="881"/>
      <c r="B90" s="880"/>
      <c r="C90" s="880"/>
      <c r="E90" s="880"/>
    </row>
    <row r="91" spans="1:5" s="863" customFormat="1" ht="11.25">
      <c r="A91" s="881"/>
      <c r="B91" s="880"/>
      <c r="C91" s="880"/>
      <c r="E91" s="880"/>
    </row>
    <row r="92" spans="1:5" s="863" customFormat="1" ht="11.25">
      <c r="A92" s="881"/>
      <c r="B92" s="880"/>
      <c r="C92" s="880"/>
      <c r="E92" s="880"/>
    </row>
    <row r="93" spans="1:5" s="863" customFormat="1" ht="11.25">
      <c r="A93" s="881"/>
      <c r="B93" s="880"/>
      <c r="C93" s="880"/>
      <c r="E93" s="880"/>
    </row>
    <row r="94" spans="1:5" s="863" customFormat="1" ht="11.25">
      <c r="A94" s="881"/>
      <c r="B94" s="880"/>
      <c r="C94" s="880"/>
      <c r="E94" s="880"/>
    </row>
    <row r="95" spans="1:5" s="863" customFormat="1" ht="11.25">
      <c r="A95" s="881"/>
      <c r="B95" s="880"/>
      <c r="C95" s="880"/>
      <c r="E95" s="880"/>
    </row>
    <row r="96" spans="1:5" s="863" customFormat="1" ht="11.25">
      <c r="A96" s="881"/>
      <c r="B96" s="880"/>
      <c r="C96" s="880"/>
      <c r="E96" s="880"/>
    </row>
    <row r="97" spans="1:5" s="863" customFormat="1" ht="11.25">
      <c r="A97" s="881"/>
      <c r="B97" s="880"/>
      <c r="C97" s="880"/>
      <c r="E97" s="880"/>
    </row>
    <row r="98" spans="1:5" s="863" customFormat="1" ht="11.25">
      <c r="A98" s="881"/>
      <c r="B98" s="880"/>
      <c r="C98" s="880"/>
      <c r="E98" s="880"/>
    </row>
    <row r="99" spans="1:5" s="863" customFormat="1" ht="11.25">
      <c r="A99" s="881"/>
      <c r="B99" s="880"/>
      <c r="C99" s="880"/>
      <c r="E99" s="880"/>
    </row>
    <row r="100" spans="1:5" s="863" customFormat="1" ht="11.25">
      <c r="A100" s="881"/>
      <c r="B100" s="880"/>
      <c r="C100" s="880"/>
      <c r="E100" s="880"/>
    </row>
    <row r="101" spans="1:5" s="863" customFormat="1" ht="11.25">
      <c r="A101" s="881"/>
      <c r="B101" s="880"/>
      <c r="C101" s="880"/>
      <c r="E101" s="880"/>
    </row>
    <row r="102" spans="1:5" s="863" customFormat="1" ht="11.25">
      <c r="A102" s="881"/>
      <c r="B102" s="880"/>
      <c r="C102" s="880"/>
      <c r="E102" s="880"/>
    </row>
    <row r="103" spans="1:5" s="863" customFormat="1" ht="11.25">
      <c r="A103" s="881"/>
      <c r="B103" s="880"/>
      <c r="C103" s="880"/>
      <c r="E103" s="880"/>
    </row>
    <row r="104" spans="1:5" s="863" customFormat="1" ht="11.25">
      <c r="A104" s="881"/>
      <c r="B104" s="880"/>
      <c r="C104" s="880"/>
      <c r="E104" s="880"/>
    </row>
    <row r="105" spans="1:5" s="863" customFormat="1" ht="11.25">
      <c r="A105" s="881"/>
      <c r="B105" s="880"/>
      <c r="C105" s="880"/>
      <c r="E105" s="880"/>
    </row>
    <row r="106" spans="1:5" s="863" customFormat="1" ht="11.25">
      <c r="A106" s="881"/>
      <c r="B106" s="880"/>
      <c r="C106" s="880"/>
      <c r="E106" s="880"/>
    </row>
    <row r="107" spans="1:5" s="863" customFormat="1" ht="11.25">
      <c r="A107" s="881"/>
      <c r="B107" s="880"/>
      <c r="C107" s="880"/>
      <c r="E107" s="880"/>
    </row>
    <row r="108" spans="1:5" s="863" customFormat="1" ht="11.25">
      <c r="A108" s="881"/>
      <c r="B108" s="880"/>
      <c r="C108" s="880"/>
      <c r="E108" s="880"/>
    </row>
    <row r="109" spans="1:5" s="863" customFormat="1" ht="11.25">
      <c r="A109" s="881"/>
      <c r="B109" s="880"/>
      <c r="C109" s="880"/>
      <c r="E109" s="880"/>
    </row>
    <row r="110" spans="1:5" s="863" customFormat="1" ht="11.25">
      <c r="A110" s="881"/>
      <c r="B110" s="880"/>
      <c r="C110" s="880"/>
      <c r="E110" s="880"/>
    </row>
    <row r="111" spans="1:5" s="863" customFormat="1" ht="11.25">
      <c r="A111" s="881"/>
      <c r="B111" s="880"/>
      <c r="C111" s="880"/>
      <c r="E111" s="880"/>
    </row>
    <row r="112" spans="1:5" s="863" customFormat="1" ht="11.25">
      <c r="A112" s="881"/>
      <c r="B112" s="880"/>
      <c r="C112" s="880"/>
      <c r="E112" s="880"/>
    </row>
    <row r="113" spans="1:5" s="863" customFormat="1" ht="11.25">
      <c r="A113" s="881"/>
      <c r="B113" s="880"/>
      <c r="C113" s="880"/>
      <c r="E113" s="880"/>
    </row>
    <row r="114" spans="1:5" s="863" customFormat="1" ht="11.25">
      <c r="A114" s="881"/>
      <c r="B114" s="880"/>
      <c r="C114" s="880"/>
      <c r="E114" s="880"/>
    </row>
    <row r="115" spans="1:5" s="863" customFormat="1" ht="11.25">
      <c r="A115" s="881"/>
      <c r="B115" s="880"/>
      <c r="C115" s="880"/>
      <c r="E115" s="880"/>
    </row>
    <row r="116" spans="1:5" s="863" customFormat="1" ht="11.25">
      <c r="A116" s="881"/>
      <c r="B116" s="880"/>
      <c r="C116" s="880"/>
      <c r="E116" s="880"/>
    </row>
    <row r="117" spans="1:5" s="863" customFormat="1" ht="11.25">
      <c r="A117" s="881"/>
      <c r="B117" s="880"/>
      <c r="C117" s="880"/>
      <c r="E117" s="880"/>
    </row>
    <row r="118" spans="1:5" s="863" customFormat="1" ht="11.25">
      <c r="A118" s="881"/>
      <c r="B118" s="880"/>
      <c r="C118" s="880"/>
      <c r="E118" s="880"/>
    </row>
    <row r="119" spans="1:5" s="863" customFormat="1" ht="11.25">
      <c r="A119" s="881"/>
      <c r="B119" s="880"/>
      <c r="C119" s="880"/>
      <c r="E119" s="880"/>
    </row>
    <row r="120" spans="1:5" s="863" customFormat="1" ht="11.25">
      <c r="A120" s="881"/>
      <c r="B120" s="880"/>
      <c r="C120" s="880"/>
      <c r="E120" s="880"/>
    </row>
    <row r="121" spans="1:5" s="863" customFormat="1" ht="11.25">
      <c r="A121" s="881"/>
      <c r="B121" s="880"/>
      <c r="C121" s="880"/>
      <c r="E121" s="880"/>
    </row>
    <row r="122" spans="1:5" s="863" customFormat="1" ht="11.25">
      <c r="A122" s="881"/>
      <c r="B122" s="880"/>
      <c r="C122" s="880"/>
      <c r="E122" s="880"/>
    </row>
    <row r="123" spans="1:5">
      <c r="D123" s="887"/>
    </row>
  </sheetData>
  <sheetProtection selectLockedCells="1"/>
  <mergeCells count="8">
    <mergeCell ref="A3:E3"/>
    <mergeCell ref="A4:E4"/>
    <mergeCell ref="D9:D10"/>
    <mergeCell ref="E9:E10"/>
    <mergeCell ref="B6:E7"/>
    <mergeCell ref="A6:A10"/>
    <mergeCell ref="B8:B10"/>
    <mergeCell ref="C8:C10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view="pageBreakPreview" topLeftCell="G1" zoomScaleNormal="100" zoomScaleSheetLayoutView="100" workbookViewId="0">
      <selection activeCell="C1" sqref="C1"/>
    </sheetView>
  </sheetViews>
  <sheetFormatPr defaultRowHeight="14.25"/>
  <cols>
    <col min="1" max="1" width="6.625" style="88" customWidth="1"/>
    <col min="2" max="2" width="12.625" style="88" customWidth="1"/>
    <col min="3" max="3" width="11.25" style="955" customWidth="1"/>
    <col min="4" max="5" width="10.375" style="955" customWidth="1"/>
    <col min="6" max="7" width="10.125" style="955" customWidth="1"/>
    <col min="8" max="8" width="10.625" style="955" customWidth="1"/>
    <col min="9" max="9" width="8.625" style="955" customWidth="1"/>
    <col min="10" max="10" width="10" style="955" customWidth="1"/>
    <col min="11" max="12" width="7.625" style="955" customWidth="1"/>
    <col min="13" max="13" width="7.625" style="89" customWidth="1"/>
    <col min="14" max="14" width="9" style="89" customWidth="1"/>
    <col min="15" max="15" width="6.875" style="89" customWidth="1"/>
    <col min="16" max="16" width="8.625" style="89" customWidth="1"/>
    <col min="17" max="18" width="8.125" style="89" customWidth="1"/>
    <col min="19" max="20" width="11.125" style="89" customWidth="1"/>
    <col min="21" max="25" width="9.5" style="89" customWidth="1"/>
    <col min="26" max="26" width="12.625" style="88" customWidth="1"/>
    <col min="27" max="16384" width="9" style="89"/>
  </cols>
  <sheetData>
    <row r="1" spans="1:27" s="396" customFormat="1" ht="14.1" customHeight="1">
      <c r="A1" s="173"/>
      <c r="B1" s="173"/>
      <c r="C1" s="393"/>
      <c r="D1" s="393"/>
      <c r="E1" s="393"/>
      <c r="F1" s="393"/>
      <c r="G1" s="393"/>
      <c r="H1" s="392" t="s">
        <v>1527</v>
      </c>
      <c r="I1" s="173" t="s">
        <v>1528</v>
      </c>
      <c r="K1" s="393"/>
      <c r="L1" s="393"/>
      <c r="Z1" s="392" t="s">
        <v>1529</v>
      </c>
    </row>
    <row r="2" spans="1:27" s="978" customFormat="1" ht="14.1" customHeight="1">
      <c r="A2" s="94"/>
      <c r="B2" s="94"/>
      <c r="C2" s="53"/>
      <c r="D2" s="53"/>
      <c r="E2" s="53"/>
      <c r="F2" s="53"/>
      <c r="G2" s="53"/>
      <c r="H2" s="53"/>
      <c r="I2" s="53"/>
      <c r="J2" s="53"/>
      <c r="K2" s="53"/>
      <c r="L2" s="53"/>
      <c r="Z2" s="986"/>
    </row>
    <row r="3" spans="1:27" s="929" customFormat="1" ht="20.100000000000001" customHeight="1">
      <c r="A3" s="1475" t="s">
        <v>711</v>
      </c>
      <c r="B3" s="1475"/>
      <c r="C3" s="1475"/>
      <c r="D3" s="1475"/>
      <c r="E3" s="1475"/>
      <c r="F3" s="1475"/>
      <c r="G3" s="1475"/>
      <c r="H3" s="1475"/>
      <c r="I3" s="1475" t="s">
        <v>794</v>
      </c>
      <c r="J3" s="1475"/>
      <c r="K3" s="1475"/>
      <c r="L3" s="1475"/>
      <c r="M3" s="1475"/>
      <c r="N3" s="1475"/>
      <c r="O3" s="1475"/>
      <c r="P3" s="1475"/>
      <c r="Q3" s="1475"/>
      <c r="R3" s="1475"/>
      <c r="S3" s="1452" t="s">
        <v>800</v>
      </c>
      <c r="T3" s="1452"/>
      <c r="U3" s="1452"/>
      <c r="V3" s="1452"/>
      <c r="W3" s="1452"/>
      <c r="X3" s="1452"/>
      <c r="Y3" s="1452"/>
      <c r="Z3" s="1452"/>
    </row>
    <row r="4" spans="1:27" s="936" customFormat="1" ht="24" customHeight="1">
      <c r="A4" s="1926" t="s">
        <v>712</v>
      </c>
      <c r="B4" s="1926"/>
      <c r="C4" s="1926"/>
      <c r="D4" s="1926"/>
      <c r="E4" s="1926"/>
      <c r="F4" s="1926"/>
      <c r="G4" s="1926"/>
      <c r="H4" s="1926"/>
      <c r="I4" s="208"/>
      <c r="J4" s="208"/>
      <c r="K4" s="208"/>
      <c r="L4" s="20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</row>
    <row r="5" spans="1:27" s="67" customFormat="1" ht="18" customHeight="1" thickBot="1">
      <c r="A5" s="67" t="s">
        <v>54</v>
      </c>
      <c r="Z5" s="972" t="s">
        <v>55</v>
      </c>
    </row>
    <row r="6" spans="1:27" s="978" customFormat="1" ht="24.95" customHeight="1">
      <c r="A6" s="1660" t="s">
        <v>56</v>
      </c>
      <c r="B6" s="1571"/>
      <c r="C6" s="1442" t="s">
        <v>717</v>
      </c>
      <c r="D6" s="1442"/>
      <c r="E6" s="1442"/>
      <c r="F6" s="1442"/>
      <c r="G6" s="1931"/>
      <c r="H6" s="932" t="s">
        <v>799</v>
      </c>
      <c r="I6" s="1458" t="s">
        <v>793</v>
      </c>
      <c r="J6" s="1505" t="s">
        <v>791</v>
      </c>
      <c r="K6" s="1505"/>
      <c r="L6" s="1505"/>
      <c r="M6" s="1505"/>
      <c r="N6" s="1544"/>
      <c r="O6" s="1491" t="s">
        <v>797</v>
      </c>
      <c r="P6" s="1676"/>
      <c r="Q6" s="1676"/>
      <c r="R6" s="1676"/>
      <c r="S6" s="1676" t="s">
        <v>798</v>
      </c>
      <c r="T6" s="1677"/>
      <c r="U6" s="1491" t="s">
        <v>719</v>
      </c>
      <c r="V6" s="1676"/>
      <c r="W6" s="1676"/>
      <c r="X6" s="1676"/>
      <c r="Y6" s="1501"/>
      <c r="Z6" s="1498" t="s">
        <v>58</v>
      </c>
    </row>
    <row r="7" spans="1:27" s="978" customFormat="1" ht="21.75" customHeight="1">
      <c r="A7" s="1662"/>
      <c r="B7" s="1620"/>
      <c r="C7" s="1547" t="s">
        <v>713</v>
      </c>
      <c r="D7" s="1547"/>
      <c r="E7" s="1547"/>
      <c r="F7" s="1547"/>
      <c r="G7" s="1529"/>
      <c r="H7" s="1830" t="s">
        <v>59</v>
      </c>
      <c r="I7" s="1459"/>
      <c r="J7" s="1933" t="s">
        <v>716</v>
      </c>
      <c r="K7" s="1933"/>
      <c r="L7" s="1933"/>
      <c r="M7" s="1933"/>
      <c r="N7" s="1933"/>
      <c r="O7" s="1671" t="s">
        <v>59</v>
      </c>
      <c r="P7" s="1547" t="s">
        <v>795</v>
      </c>
      <c r="Q7" s="1547"/>
      <c r="R7" s="1547"/>
      <c r="S7" s="1547" t="s">
        <v>796</v>
      </c>
      <c r="T7" s="1529"/>
      <c r="U7" s="1526" t="s">
        <v>720</v>
      </c>
      <c r="V7" s="1547"/>
      <c r="W7" s="1547"/>
      <c r="X7" s="1547"/>
      <c r="Y7" s="1923"/>
      <c r="Z7" s="1499"/>
    </row>
    <row r="8" spans="1:27" s="978" customFormat="1" ht="18" customHeight="1">
      <c r="A8" s="1662"/>
      <c r="B8" s="1620"/>
      <c r="C8" s="1932" t="s">
        <v>714</v>
      </c>
      <c r="D8" s="1546"/>
      <c r="E8" s="1546"/>
      <c r="F8" s="1670" t="s">
        <v>715</v>
      </c>
      <c r="G8" s="1670" t="s">
        <v>1272</v>
      </c>
      <c r="H8" s="1830"/>
      <c r="I8" s="1459"/>
      <c r="J8" s="1924" t="s">
        <v>718</v>
      </c>
      <c r="K8" s="1925"/>
      <c r="L8" s="1925"/>
      <c r="M8" s="1671" t="s">
        <v>61</v>
      </c>
      <c r="N8" s="1674" t="s">
        <v>1273</v>
      </c>
      <c r="O8" s="1670"/>
      <c r="P8" s="1925" t="s">
        <v>718</v>
      </c>
      <c r="Q8" s="1925"/>
      <c r="R8" s="1925"/>
      <c r="S8" s="1665" t="s">
        <v>61</v>
      </c>
      <c r="T8" s="1674" t="s">
        <v>62</v>
      </c>
      <c r="U8" s="1924" t="s">
        <v>718</v>
      </c>
      <c r="V8" s="1925"/>
      <c r="W8" s="1925"/>
      <c r="X8" s="1671" t="s">
        <v>60</v>
      </c>
      <c r="Y8" s="1928" t="s">
        <v>61</v>
      </c>
      <c r="Z8" s="1499"/>
    </row>
    <row r="9" spans="1:27" s="978" customFormat="1" ht="18" customHeight="1">
      <c r="A9" s="1662"/>
      <c r="B9" s="1620"/>
      <c r="C9" s="555"/>
      <c r="D9" s="1509" t="s">
        <v>633</v>
      </c>
      <c r="E9" s="1509" t="s">
        <v>634</v>
      </c>
      <c r="F9" s="1670"/>
      <c r="G9" s="1670"/>
      <c r="H9" s="1830"/>
      <c r="I9" s="1459"/>
      <c r="J9" s="1546"/>
      <c r="K9" s="1509" t="s">
        <v>633</v>
      </c>
      <c r="L9" s="1526" t="s">
        <v>634</v>
      </c>
      <c r="M9" s="1670"/>
      <c r="N9" s="1934"/>
      <c r="O9" s="1670"/>
      <c r="P9" s="1927"/>
      <c r="Q9" s="1509" t="s">
        <v>633</v>
      </c>
      <c r="R9" s="1526" t="s">
        <v>634</v>
      </c>
      <c r="S9" s="1932"/>
      <c r="T9" s="1934"/>
      <c r="U9" s="1546"/>
      <c r="V9" s="1509" t="s">
        <v>633</v>
      </c>
      <c r="W9" s="1526" t="s">
        <v>634</v>
      </c>
      <c r="X9" s="1670"/>
      <c r="Y9" s="1929"/>
      <c r="Z9" s="1499"/>
    </row>
    <row r="10" spans="1:27" s="978" customFormat="1" ht="18" customHeight="1">
      <c r="A10" s="1664"/>
      <c r="B10" s="1621"/>
      <c r="C10" s="556"/>
      <c r="D10" s="1510"/>
      <c r="E10" s="1510"/>
      <c r="F10" s="1672"/>
      <c r="G10" s="1672"/>
      <c r="H10" s="1831"/>
      <c r="I10" s="1460"/>
      <c r="J10" s="1488"/>
      <c r="K10" s="1510"/>
      <c r="L10" s="1527"/>
      <c r="M10" s="1672"/>
      <c r="N10" s="1675"/>
      <c r="O10" s="1672"/>
      <c r="P10" s="1531"/>
      <c r="Q10" s="1510"/>
      <c r="R10" s="1527"/>
      <c r="S10" s="1673"/>
      <c r="T10" s="1675"/>
      <c r="U10" s="1488"/>
      <c r="V10" s="1510"/>
      <c r="W10" s="1527"/>
      <c r="X10" s="1672"/>
      <c r="Y10" s="1930"/>
      <c r="Z10" s="1500"/>
    </row>
    <row r="11" spans="1:27" s="978" customFormat="1" ht="15.95" customHeight="1">
      <c r="A11" s="1935" t="s">
        <v>866</v>
      </c>
      <c r="B11" s="1936"/>
      <c r="C11" s="48">
        <v>2609098</v>
      </c>
      <c r="D11" s="48">
        <v>1320904</v>
      </c>
      <c r="E11" s="48">
        <v>1288194</v>
      </c>
      <c r="F11" s="48">
        <v>1485863</v>
      </c>
      <c r="G11" s="48">
        <v>1123235</v>
      </c>
      <c r="H11" s="48">
        <v>53362</v>
      </c>
      <c r="I11" s="967" t="s">
        <v>701</v>
      </c>
      <c r="J11" s="399">
        <v>1529338</v>
      </c>
      <c r="K11" s="399">
        <v>776265</v>
      </c>
      <c r="L11" s="399">
        <v>753073</v>
      </c>
      <c r="M11" s="399">
        <v>593202</v>
      </c>
      <c r="N11" s="399">
        <v>936136</v>
      </c>
      <c r="O11" s="399">
        <v>830</v>
      </c>
      <c r="P11" s="399">
        <v>273495</v>
      </c>
      <c r="Q11" s="399">
        <v>135572</v>
      </c>
      <c r="R11" s="399">
        <v>137923</v>
      </c>
      <c r="S11" s="48">
        <v>86396</v>
      </c>
      <c r="T11" s="48">
        <v>187099</v>
      </c>
      <c r="U11" s="48">
        <v>806265</v>
      </c>
      <c r="V11" s="48">
        <v>409067</v>
      </c>
      <c r="W11" s="48">
        <v>397198</v>
      </c>
      <c r="X11" s="48">
        <v>418884</v>
      </c>
      <c r="Y11" s="28">
        <v>806265</v>
      </c>
      <c r="Z11" s="557" t="s">
        <v>701</v>
      </c>
      <c r="AA11" s="402"/>
    </row>
    <row r="12" spans="1:27" s="978" customFormat="1" ht="15.95" customHeight="1">
      <c r="A12" s="1935" t="s">
        <v>951</v>
      </c>
      <c r="B12" s="1936"/>
      <c r="C12" s="48">
        <v>2618234</v>
      </c>
      <c r="D12" s="48">
        <v>1325793</v>
      </c>
      <c r="E12" s="48">
        <v>1292441</v>
      </c>
      <c r="F12" s="48">
        <v>1492654</v>
      </c>
      <c r="G12" s="48">
        <v>1125580</v>
      </c>
      <c r="H12" s="48">
        <v>57730</v>
      </c>
      <c r="I12" s="967" t="s">
        <v>951</v>
      </c>
      <c r="J12" s="399">
        <v>1572255</v>
      </c>
      <c r="K12" s="399">
        <v>797029</v>
      </c>
      <c r="L12" s="399">
        <v>775226</v>
      </c>
      <c r="M12" s="399">
        <v>617529</v>
      </c>
      <c r="N12" s="399">
        <v>954726</v>
      </c>
      <c r="O12" s="399">
        <v>794</v>
      </c>
      <c r="P12" s="399">
        <v>250604</v>
      </c>
      <c r="Q12" s="399">
        <v>124997</v>
      </c>
      <c r="R12" s="399">
        <v>125607</v>
      </c>
      <c r="S12" s="48">
        <v>79750</v>
      </c>
      <c r="T12" s="48">
        <v>170854</v>
      </c>
      <c r="U12" s="48">
        <v>795375</v>
      </c>
      <c r="V12" s="48">
        <v>403767</v>
      </c>
      <c r="W12" s="48">
        <v>391608</v>
      </c>
      <c r="X12" s="48">
        <v>421926</v>
      </c>
      <c r="Y12" s="28">
        <v>795375</v>
      </c>
      <c r="Z12" s="557" t="s">
        <v>951</v>
      </c>
      <c r="AA12" s="402"/>
    </row>
    <row r="13" spans="1:27" s="978" customFormat="1" ht="15.95" customHeight="1">
      <c r="A13" s="1935" t="s">
        <v>952</v>
      </c>
      <c r="B13" s="1936"/>
      <c r="C13" s="48">
        <v>2621366</v>
      </c>
      <c r="D13" s="48">
        <v>1327472</v>
      </c>
      <c r="E13" s="48">
        <v>1293894</v>
      </c>
      <c r="F13" s="48">
        <v>1493157</v>
      </c>
      <c r="G13" s="48">
        <v>1128209</v>
      </c>
      <c r="H13" s="48">
        <v>64408</v>
      </c>
      <c r="I13" s="967" t="s">
        <v>952</v>
      </c>
      <c r="J13" s="399">
        <v>1600926</v>
      </c>
      <c r="K13" s="399">
        <v>811793</v>
      </c>
      <c r="L13" s="399">
        <v>789133</v>
      </c>
      <c r="M13" s="399">
        <v>640735</v>
      </c>
      <c r="N13" s="399">
        <v>960191</v>
      </c>
      <c r="O13" s="399">
        <v>712</v>
      </c>
      <c r="P13" s="399">
        <v>248151</v>
      </c>
      <c r="Q13" s="399">
        <v>123769</v>
      </c>
      <c r="R13" s="399">
        <v>124382</v>
      </c>
      <c r="S13" s="48">
        <v>80133</v>
      </c>
      <c r="T13" s="48">
        <v>168018</v>
      </c>
      <c r="U13" s="48">
        <v>772289</v>
      </c>
      <c r="V13" s="48">
        <v>391910</v>
      </c>
      <c r="W13" s="48">
        <v>380379</v>
      </c>
      <c r="X13" s="48">
        <v>417302</v>
      </c>
      <c r="Y13" s="28">
        <v>772289</v>
      </c>
      <c r="Z13" s="557" t="s">
        <v>952</v>
      </c>
      <c r="AA13" s="402"/>
    </row>
    <row r="14" spans="1:27" s="1125" customFormat="1" ht="15.95" customHeight="1">
      <c r="A14" s="1935" t="s">
        <v>1049</v>
      </c>
      <c r="B14" s="1936"/>
      <c r="C14" s="48">
        <v>2622843</v>
      </c>
      <c r="D14" s="48">
        <v>1327985</v>
      </c>
      <c r="E14" s="48">
        <v>1294858</v>
      </c>
      <c r="F14" s="48">
        <v>1503112</v>
      </c>
      <c r="G14" s="48">
        <v>1119731</v>
      </c>
      <c r="H14" s="48">
        <v>68407</v>
      </c>
      <c r="I14" s="1124" t="s">
        <v>1049</v>
      </c>
      <c r="J14" s="399">
        <v>1609956</v>
      </c>
      <c r="K14" s="399">
        <v>816595</v>
      </c>
      <c r="L14" s="399">
        <v>793361</v>
      </c>
      <c r="M14" s="399">
        <v>655822</v>
      </c>
      <c r="N14" s="399">
        <v>954134</v>
      </c>
      <c r="O14" s="399">
        <v>719</v>
      </c>
      <c r="P14" s="399">
        <v>247453</v>
      </c>
      <c r="Q14" s="399">
        <v>123511</v>
      </c>
      <c r="R14" s="399">
        <v>123942</v>
      </c>
      <c r="S14" s="48">
        <v>81856</v>
      </c>
      <c r="T14" s="48">
        <v>165597</v>
      </c>
      <c r="U14" s="48">
        <v>765434</v>
      </c>
      <c r="V14" s="48">
        <v>387879</v>
      </c>
      <c r="W14" s="48">
        <v>377555</v>
      </c>
      <c r="X14" s="48">
        <v>362316</v>
      </c>
      <c r="Y14" s="28">
        <v>765434</v>
      </c>
      <c r="Z14" s="557" t="s">
        <v>1387</v>
      </c>
      <c r="AA14" s="402"/>
    </row>
    <row r="15" spans="1:27" s="160" customFormat="1" ht="15.95" customHeight="1">
      <c r="A15" s="1937" t="s">
        <v>1386</v>
      </c>
      <c r="B15" s="1938"/>
      <c r="C15" s="27">
        <f>SUM(C17:C39)</f>
        <v>2619786</v>
      </c>
      <c r="D15" s="27">
        <f>SUM(D17:D39)</f>
        <v>1326241</v>
      </c>
      <c r="E15" s="27">
        <f>SUM(E17:E39)</f>
        <v>1293545</v>
      </c>
      <c r="F15" s="27">
        <f>SUM(F17:F39)</f>
        <v>1515201</v>
      </c>
      <c r="G15" s="27">
        <f>SUM(G17:G39)</f>
        <v>1104585</v>
      </c>
      <c r="H15" s="27">
        <f t="shared" ref="H15:Y15" si="0">SUM(H17:H39)</f>
        <v>72417</v>
      </c>
      <c r="I15" s="969" t="s">
        <v>1386</v>
      </c>
      <c r="J15" s="385">
        <f t="shared" si="0"/>
        <v>1616186</v>
      </c>
      <c r="K15" s="385">
        <f t="shared" si="0"/>
        <v>819582</v>
      </c>
      <c r="L15" s="385">
        <f t="shared" si="0"/>
        <v>796604</v>
      </c>
      <c r="M15" s="385">
        <f t="shared" si="0"/>
        <v>673393</v>
      </c>
      <c r="N15" s="385">
        <f t="shared" si="0"/>
        <v>942793</v>
      </c>
      <c r="O15" s="385">
        <f t="shared" si="0"/>
        <v>718</v>
      </c>
      <c r="P15" s="385">
        <f t="shared" si="0"/>
        <v>244238</v>
      </c>
      <c r="Q15" s="385">
        <f t="shared" si="0"/>
        <v>121888</v>
      </c>
      <c r="R15" s="385">
        <f t="shared" si="0"/>
        <v>122350</v>
      </c>
      <c r="S15" s="27">
        <f t="shared" si="0"/>
        <v>82446</v>
      </c>
      <c r="T15" s="27">
        <f t="shared" si="0"/>
        <v>161792</v>
      </c>
      <c r="U15" s="27">
        <f t="shared" si="0"/>
        <v>759362</v>
      </c>
      <c r="V15" s="27">
        <f t="shared" si="0"/>
        <v>384771</v>
      </c>
      <c r="W15" s="27">
        <f t="shared" si="0"/>
        <v>374591</v>
      </c>
      <c r="X15" s="27">
        <f t="shared" si="0"/>
        <v>368499</v>
      </c>
      <c r="Y15" s="163">
        <f t="shared" si="0"/>
        <v>759362</v>
      </c>
      <c r="Z15" s="558" t="s">
        <v>1386</v>
      </c>
      <c r="AA15" s="550"/>
    </row>
    <row r="16" spans="1:27" s="978" customFormat="1" ht="12" customHeight="1">
      <c r="A16" s="558"/>
      <c r="B16" s="551"/>
      <c r="C16" s="48"/>
      <c r="D16" s="48"/>
      <c r="E16" s="48"/>
      <c r="F16" s="48"/>
      <c r="G16" s="48"/>
      <c r="H16" s="48"/>
      <c r="I16" s="551"/>
      <c r="J16" s="399"/>
      <c r="K16" s="399"/>
      <c r="L16" s="399"/>
      <c r="M16" s="399"/>
      <c r="N16" s="399"/>
      <c r="O16" s="399"/>
      <c r="P16" s="399"/>
      <c r="Q16" s="399"/>
      <c r="R16" s="399"/>
      <c r="S16" s="48"/>
      <c r="T16" s="48"/>
      <c r="U16" s="48"/>
      <c r="V16" s="48"/>
      <c r="W16" s="48"/>
      <c r="X16" s="48"/>
      <c r="Y16" s="48"/>
      <c r="Z16" s="129"/>
    </row>
    <row r="17" spans="1:26" s="978" customFormat="1" ht="15.95" customHeight="1">
      <c r="A17" s="204" t="s">
        <v>240</v>
      </c>
      <c r="B17" s="559" t="s">
        <v>792</v>
      </c>
      <c r="C17" s="46">
        <f>IF(SUM(D17:E17)=SUM(F17:G17),SUM(D17:E17),"ERR!!")</f>
        <v>498252</v>
      </c>
      <c r="D17" s="48">
        <f>+K17+Q17+V17</f>
        <v>252892</v>
      </c>
      <c r="E17" s="48">
        <f>+L17+R17+W17</f>
        <v>245360</v>
      </c>
      <c r="F17" s="48">
        <f>M17+S17+Y17</f>
        <v>287515</v>
      </c>
      <c r="G17" s="48">
        <f>N17+T17</f>
        <v>210737</v>
      </c>
      <c r="H17" s="744">
        <v>12563</v>
      </c>
      <c r="I17" s="17" t="s">
        <v>240</v>
      </c>
      <c r="J17" s="46">
        <f>IF(SUM(K17:L17)=SUM(M17:N17),SUM(K17:L17),"ERR!!")</f>
        <v>320540</v>
      </c>
      <c r="K17" s="742">
        <v>164509</v>
      </c>
      <c r="L17" s="742">
        <v>156031</v>
      </c>
      <c r="M17" s="742">
        <v>136491</v>
      </c>
      <c r="N17" s="742">
        <v>184049</v>
      </c>
      <c r="O17" s="742">
        <v>133</v>
      </c>
      <c r="P17" s="46">
        <f>IF(SUM(Q17:R17)=SUM(S17:T17),SUM(Q17:R17),"ERR!!")</f>
        <v>42382</v>
      </c>
      <c r="Q17" s="742">
        <v>21334</v>
      </c>
      <c r="R17" s="742">
        <v>21048</v>
      </c>
      <c r="S17" s="744">
        <v>15694</v>
      </c>
      <c r="T17" s="744">
        <v>26688</v>
      </c>
      <c r="U17" s="46">
        <f>V17+W17</f>
        <v>135330</v>
      </c>
      <c r="V17" s="744">
        <v>67049</v>
      </c>
      <c r="W17" s="744">
        <v>68281</v>
      </c>
      <c r="X17" s="744">
        <v>63337</v>
      </c>
      <c r="Y17" s="744">
        <v>135330</v>
      </c>
      <c r="Z17" s="560" t="s">
        <v>792</v>
      </c>
    </row>
    <row r="18" spans="1:26" s="978" customFormat="1" ht="15.95" customHeight="1">
      <c r="A18" s="204" t="s">
        <v>242</v>
      </c>
      <c r="B18" s="390" t="s">
        <v>6</v>
      </c>
      <c r="C18" s="46">
        <f t="shared" ref="C18:C39" si="1">IF(SUM(D18:E18)=SUM(F18:G18),SUM(D18:E18),"ERR!!")</f>
        <v>254477</v>
      </c>
      <c r="D18" s="48">
        <f t="shared" ref="D18:E39" si="2">+K18+Q18+V18</f>
        <v>128774</v>
      </c>
      <c r="E18" s="48">
        <f t="shared" si="2"/>
        <v>125703</v>
      </c>
      <c r="F18" s="48">
        <f t="shared" ref="F18:F38" si="3">M18+S18+Y18</f>
        <v>149167</v>
      </c>
      <c r="G18" s="48">
        <f t="shared" ref="G18:G38" si="4">N18+T18</f>
        <v>105310</v>
      </c>
      <c r="H18" s="744">
        <v>8096</v>
      </c>
      <c r="I18" s="17" t="s">
        <v>242</v>
      </c>
      <c r="J18" s="46">
        <f t="shared" ref="J18:J39" si="5">IF(SUM(K18:L18)=SUM(M18:N18),SUM(K18:L18),"ERR!!")</f>
        <v>163286</v>
      </c>
      <c r="K18" s="742">
        <v>83250</v>
      </c>
      <c r="L18" s="742">
        <v>80036</v>
      </c>
      <c r="M18" s="742">
        <v>71152</v>
      </c>
      <c r="N18" s="742">
        <v>92134</v>
      </c>
      <c r="O18" s="742">
        <v>55</v>
      </c>
      <c r="P18" s="46">
        <f t="shared" ref="P18:P39" si="6">IF(SUM(Q18:R18)=SUM(S18:T18),SUM(Q18:R18),"ERR!!")</f>
        <v>19841</v>
      </c>
      <c r="Q18" s="742">
        <v>9538</v>
      </c>
      <c r="R18" s="742">
        <v>10303</v>
      </c>
      <c r="S18" s="744">
        <v>6665</v>
      </c>
      <c r="T18" s="744">
        <v>13176</v>
      </c>
      <c r="U18" s="46">
        <f t="shared" ref="U18:U38" si="7">V18+W18</f>
        <v>71350</v>
      </c>
      <c r="V18" s="744">
        <v>35986</v>
      </c>
      <c r="W18" s="744">
        <v>35364</v>
      </c>
      <c r="X18" s="744">
        <v>34632</v>
      </c>
      <c r="Y18" s="744">
        <v>71350</v>
      </c>
      <c r="Z18" s="19" t="s">
        <v>6</v>
      </c>
    </row>
    <row r="19" spans="1:26" s="978" customFormat="1" ht="15.95" customHeight="1">
      <c r="A19" s="204" t="s">
        <v>244</v>
      </c>
      <c r="B19" s="390" t="s">
        <v>7</v>
      </c>
      <c r="C19" s="46">
        <f t="shared" si="1"/>
        <v>138255</v>
      </c>
      <c r="D19" s="48">
        <f t="shared" si="2"/>
        <v>69657</v>
      </c>
      <c r="E19" s="48">
        <f t="shared" si="2"/>
        <v>68598</v>
      </c>
      <c r="F19" s="48">
        <f t="shared" si="3"/>
        <v>77150</v>
      </c>
      <c r="G19" s="48">
        <f t="shared" si="4"/>
        <v>61105</v>
      </c>
      <c r="H19" s="744">
        <v>3014</v>
      </c>
      <c r="I19" s="17" t="s">
        <v>244</v>
      </c>
      <c r="J19" s="46">
        <f t="shared" si="5"/>
        <v>86293</v>
      </c>
      <c r="K19" s="742">
        <v>43423</v>
      </c>
      <c r="L19" s="742">
        <v>42870</v>
      </c>
      <c r="M19" s="742">
        <v>34857</v>
      </c>
      <c r="N19" s="742">
        <v>51436</v>
      </c>
      <c r="O19" s="742">
        <v>40</v>
      </c>
      <c r="P19" s="46">
        <f t="shared" si="6"/>
        <v>14472</v>
      </c>
      <c r="Q19" s="742">
        <v>7136</v>
      </c>
      <c r="R19" s="742">
        <v>7336</v>
      </c>
      <c r="S19" s="744">
        <v>4803</v>
      </c>
      <c r="T19" s="744">
        <v>9669</v>
      </c>
      <c r="U19" s="46">
        <f t="shared" si="7"/>
        <v>37490</v>
      </c>
      <c r="V19" s="744">
        <v>19098</v>
      </c>
      <c r="W19" s="744">
        <v>18392</v>
      </c>
      <c r="X19" s="744">
        <v>17631</v>
      </c>
      <c r="Y19" s="744">
        <v>37490</v>
      </c>
      <c r="Z19" s="19" t="s">
        <v>7</v>
      </c>
    </row>
    <row r="20" spans="1:26" s="978" customFormat="1" ht="15.95" customHeight="1">
      <c r="A20" s="204" t="s">
        <v>246</v>
      </c>
      <c r="B20" s="390" t="s">
        <v>8</v>
      </c>
      <c r="C20" s="46">
        <f t="shared" si="1"/>
        <v>159155</v>
      </c>
      <c r="D20" s="48">
        <f t="shared" si="2"/>
        <v>78813</v>
      </c>
      <c r="E20" s="48">
        <f t="shared" si="2"/>
        <v>80342</v>
      </c>
      <c r="F20" s="48">
        <f t="shared" si="3"/>
        <v>88886</v>
      </c>
      <c r="G20" s="48">
        <f t="shared" si="4"/>
        <v>70269</v>
      </c>
      <c r="H20" s="744">
        <v>4359</v>
      </c>
      <c r="I20" s="17" t="s">
        <v>246</v>
      </c>
      <c r="J20" s="46">
        <f t="shared" si="5"/>
        <v>89108</v>
      </c>
      <c r="K20" s="742">
        <v>43493</v>
      </c>
      <c r="L20" s="742">
        <v>45615</v>
      </c>
      <c r="M20" s="742">
        <v>35303</v>
      </c>
      <c r="N20" s="742">
        <v>53805</v>
      </c>
      <c r="O20" s="742">
        <v>52</v>
      </c>
      <c r="P20" s="46">
        <f t="shared" si="6"/>
        <v>24173</v>
      </c>
      <c r="Q20" s="742">
        <v>12091</v>
      </c>
      <c r="R20" s="742">
        <v>12082</v>
      </c>
      <c r="S20" s="744">
        <v>7709</v>
      </c>
      <c r="T20" s="744">
        <v>16464</v>
      </c>
      <c r="U20" s="46">
        <f t="shared" si="7"/>
        <v>45874</v>
      </c>
      <c r="V20" s="744">
        <v>23229</v>
      </c>
      <c r="W20" s="744">
        <v>22645</v>
      </c>
      <c r="X20" s="744">
        <v>22103</v>
      </c>
      <c r="Y20" s="744">
        <v>45874</v>
      </c>
      <c r="Z20" s="19" t="s">
        <v>8</v>
      </c>
    </row>
    <row r="21" spans="1:26" s="978" customFormat="1" ht="15.95" customHeight="1">
      <c r="A21" s="204" t="s">
        <v>248</v>
      </c>
      <c r="B21" s="390" t="s">
        <v>9</v>
      </c>
      <c r="C21" s="46">
        <f t="shared" si="1"/>
        <v>418108</v>
      </c>
      <c r="D21" s="48">
        <f t="shared" si="2"/>
        <v>214643</v>
      </c>
      <c r="E21" s="48">
        <f t="shared" si="2"/>
        <v>203465</v>
      </c>
      <c r="F21" s="48">
        <f t="shared" si="3"/>
        <v>248357</v>
      </c>
      <c r="G21" s="48">
        <f t="shared" si="4"/>
        <v>169751</v>
      </c>
      <c r="H21" s="744">
        <v>11510</v>
      </c>
      <c r="I21" s="17" t="s">
        <v>248</v>
      </c>
      <c r="J21" s="46">
        <f t="shared" si="5"/>
        <v>293455</v>
      </c>
      <c r="K21" s="742">
        <v>151840</v>
      </c>
      <c r="L21" s="742">
        <v>141615</v>
      </c>
      <c r="M21" s="742">
        <v>136333</v>
      </c>
      <c r="N21" s="742">
        <v>157122</v>
      </c>
      <c r="O21" s="742">
        <v>99</v>
      </c>
      <c r="P21" s="46">
        <f t="shared" si="6"/>
        <v>21359</v>
      </c>
      <c r="Q21" s="742">
        <v>10326</v>
      </c>
      <c r="R21" s="742">
        <v>11033</v>
      </c>
      <c r="S21" s="744">
        <v>8730</v>
      </c>
      <c r="T21" s="744">
        <v>12629</v>
      </c>
      <c r="U21" s="46">
        <f t="shared" si="7"/>
        <v>103294</v>
      </c>
      <c r="V21" s="744">
        <v>52477</v>
      </c>
      <c r="W21" s="744">
        <v>50817</v>
      </c>
      <c r="X21" s="744">
        <v>48061</v>
      </c>
      <c r="Y21" s="744">
        <v>103294</v>
      </c>
      <c r="Z21" s="19" t="s">
        <v>9</v>
      </c>
    </row>
    <row r="22" spans="1:26" s="978" customFormat="1" ht="15.95" customHeight="1">
      <c r="A22" s="204" t="s">
        <v>250</v>
      </c>
      <c r="B22" s="390" t="s">
        <v>10</v>
      </c>
      <c r="C22" s="46">
        <f t="shared" si="1"/>
        <v>103037</v>
      </c>
      <c r="D22" s="48">
        <f t="shared" si="2"/>
        <v>51392</v>
      </c>
      <c r="E22" s="48">
        <f t="shared" si="2"/>
        <v>51645</v>
      </c>
      <c r="F22" s="48">
        <f t="shared" si="3"/>
        <v>57426</v>
      </c>
      <c r="G22" s="48">
        <f t="shared" si="4"/>
        <v>45611</v>
      </c>
      <c r="H22" s="744">
        <v>2426</v>
      </c>
      <c r="I22" s="17" t="s">
        <v>250</v>
      </c>
      <c r="J22" s="46">
        <f t="shared" si="5"/>
        <v>58799</v>
      </c>
      <c r="K22" s="742">
        <v>28985</v>
      </c>
      <c r="L22" s="742">
        <v>29814</v>
      </c>
      <c r="M22" s="742">
        <v>21862</v>
      </c>
      <c r="N22" s="742">
        <v>36937</v>
      </c>
      <c r="O22" s="742">
        <v>32</v>
      </c>
      <c r="P22" s="46">
        <f t="shared" si="6"/>
        <v>12558</v>
      </c>
      <c r="Q22" s="742">
        <v>6338</v>
      </c>
      <c r="R22" s="742">
        <v>6220</v>
      </c>
      <c r="S22" s="744">
        <v>3884</v>
      </c>
      <c r="T22" s="744">
        <v>8674</v>
      </c>
      <c r="U22" s="46">
        <f t="shared" si="7"/>
        <v>31680</v>
      </c>
      <c r="V22" s="744">
        <v>16069</v>
      </c>
      <c r="W22" s="744">
        <v>15611</v>
      </c>
      <c r="X22" s="744">
        <v>15142</v>
      </c>
      <c r="Y22" s="744">
        <v>31680</v>
      </c>
      <c r="Z22" s="19" t="s">
        <v>10</v>
      </c>
    </row>
    <row r="23" spans="1:26" s="978" customFormat="1" ht="15.95" customHeight="1">
      <c r="A23" s="204" t="s">
        <v>252</v>
      </c>
      <c r="B23" s="390" t="s">
        <v>11</v>
      </c>
      <c r="C23" s="46">
        <f t="shared" si="1"/>
        <v>97317</v>
      </c>
      <c r="D23" s="48">
        <f t="shared" si="2"/>
        <v>50097</v>
      </c>
      <c r="E23" s="48">
        <f t="shared" si="2"/>
        <v>47220</v>
      </c>
      <c r="F23" s="48">
        <f t="shared" si="3"/>
        <v>56095</v>
      </c>
      <c r="G23" s="48">
        <f t="shared" si="4"/>
        <v>41222</v>
      </c>
      <c r="H23" s="744">
        <v>3107</v>
      </c>
      <c r="I23" s="17" t="s">
        <v>252</v>
      </c>
      <c r="J23" s="46">
        <f t="shared" si="5"/>
        <v>57675</v>
      </c>
      <c r="K23" s="742">
        <v>29534</v>
      </c>
      <c r="L23" s="742">
        <v>28141</v>
      </c>
      <c r="M23" s="742">
        <v>23037</v>
      </c>
      <c r="N23" s="742">
        <v>34638</v>
      </c>
      <c r="O23" s="742">
        <v>28</v>
      </c>
      <c r="P23" s="46">
        <f t="shared" si="6"/>
        <v>9577</v>
      </c>
      <c r="Q23" s="742">
        <v>4791</v>
      </c>
      <c r="R23" s="742">
        <v>4786</v>
      </c>
      <c r="S23" s="744">
        <v>2993</v>
      </c>
      <c r="T23" s="744">
        <v>6584</v>
      </c>
      <c r="U23" s="46">
        <f t="shared" si="7"/>
        <v>30065</v>
      </c>
      <c r="V23" s="744">
        <v>15772</v>
      </c>
      <c r="W23" s="744">
        <v>14293</v>
      </c>
      <c r="X23" s="744">
        <v>15199</v>
      </c>
      <c r="Y23" s="744">
        <v>30065</v>
      </c>
      <c r="Z23" s="19" t="s">
        <v>11</v>
      </c>
    </row>
    <row r="24" spans="1:26" s="978" customFormat="1" ht="15.95" customHeight="1">
      <c r="A24" s="204" t="s">
        <v>254</v>
      </c>
      <c r="B24" s="390" t="s">
        <v>12</v>
      </c>
      <c r="C24" s="46">
        <f t="shared" si="1"/>
        <v>97308</v>
      </c>
      <c r="D24" s="48">
        <f t="shared" si="2"/>
        <v>47750</v>
      </c>
      <c r="E24" s="48">
        <f t="shared" si="2"/>
        <v>49558</v>
      </c>
      <c r="F24" s="48">
        <f t="shared" si="3"/>
        <v>53953</v>
      </c>
      <c r="G24" s="48">
        <f t="shared" si="4"/>
        <v>43355</v>
      </c>
      <c r="H24" s="744">
        <v>2112</v>
      </c>
      <c r="I24" s="17" t="s">
        <v>254</v>
      </c>
      <c r="J24" s="46">
        <f t="shared" si="5"/>
        <v>52183</v>
      </c>
      <c r="K24" s="742">
        <v>25071</v>
      </c>
      <c r="L24" s="742">
        <v>27112</v>
      </c>
      <c r="M24" s="742">
        <v>17656</v>
      </c>
      <c r="N24" s="742">
        <v>34527</v>
      </c>
      <c r="O24" s="742">
        <v>26</v>
      </c>
      <c r="P24" s="46">
        <f t="shared" si="6"/>
        <v>12468</v>
      </c>
      <c r="Q24" s="742">
        <v>6219</v>
      </c>
      <c r="R24" s="742">
        <v>6249</v>
      </c>
      <c r="S24" s="744">
        <v>3640</v>
      </c>
      <c r="T24" s="744">
        <v>8828</v>
      </c>
      <c r="U24" s="46">
        <f t="shared" si="7"/>
        <v>32657</v>
      </c>
      <c r="V24" s="744">
        <v>16460</v>
      </c>
      <c r="W24" s="744">
        <v>16197</v>
      </c>
      <c r="X24" s="744">
        <v>15585</v>
      </c>
      <c r="Y24" s="744">
        <v>32657</v>
      </c>
      <c r="Z24" s="19" t="s">
        <v>12</v>
      </c>
    </row>
    <row r="25" spans="1:26" s="978" customFormat="1" ht="15.95" customHeight="1">
      <c r="A25" s="204" t="s">
        <v>256</v>
      </c>
      <c r="B25" s="390" t="s">
        <v>13</v>
      </c>
      <c r="C25" s="46">
        <f t="shared" si="1"/>
        <v>70388</v>
      </c>
      <c r="D25" s="48">
        <f t="shared" si="2"/>
        <v>34643</v>
      </c>
      <c r="E25" s="48">
        <f t="shared" si="2"/>
        <v>35745</v>
      </c>
      <c r="F25" s="48">
        <f t="shared" si="3"/>
        <v>39558</v>
      </c>
      <c r="G25" s="48">
        <f t="shared" si="4"/>
        <v>30830</v>
      </c>
      <c r="H25" s="744">
        <v>1721</v>
      </c>
      <c r="I25" s="17" t="s">
        <v>256</v>
      </c>
      <c r="J25" s="46">
        <f t="shared" si="5"/>
        <v>38048</v>
      </c>
      <c r="K25" s="742">
        <v>18405</v>
      </c>
      <c r="L25" s="742">
        <v>19643</v>
      </c>
      <c r="M25" s="742">
        <v>13746</v>
      </c>
      <c r="N25" s="742">
        <v>24302</v>
      </c>
      <c r="O25" s="742">
        <v>20</v>
      </c>
      <c r="P25" s="46">
        <f t="shared" si="6"/>
        <v>9779</v>
      </c>
      <c r="Q25" s="742">
        <v>4973</v>
      </c>
      <c r="R25" s="742">
        <v>4806</v>
      </c>
      <c r="S25" s="744">
        <v>3251</v>
      </c>
      <c r="T25" s="744">
        <v>6528</v>
      </c>
      <c r="U25" s="46">
        <f t="shared" si="7"/>
        <v>22561</v>
      </c>
      <c r="V25" s="744">
        <v>11265</v>
      </c>
      <c r="W25" s="744">
        <v>11296</v>
      </c>
      <c r="X25" s="744">
        <v>11168</v>
      </c>
      <c r="Y25" s="744">
        <v>22561</v>
      </c>
      <c r="Z25" s="19" t="s">
        <v>13</v>
      </c>
    </row>
    <row r="26" spans="1:26" s="978" customFormat="1" ht="15.95" customHeight="1">
      <c r="A26" s="204" t="s">
        <v>258</v>
      </c>
      <c r="B26" s="390" t="s">
        <v>14</v>
      </c>
      <c r="C26" s="46">
        <f t="shared" si="1"/>
        <v>254828</v>
      </c>
      <c r="D26" s="48">
        <f t="shared" si="2"/>
        <v>129238</v>
      </c>
      <c r="E26" s="48">
        <f t="shared" si="2"/>
        <v>125590</v>
      </c>
      <c r="F26" s="48">
        <f t="shared" si="3"/>
        <v>151105</v>
      </c>
      <c r="G26" s="48">
        <f t="shared" si="4"/>
        <v>103723</v>
      </c>
      <c r="H26" s="744">
        <v>7527</v>
      </c>
      <c r="I26" s="17" t="s">
        <v>258</v>
      </c>
      <c r="J26" s="46">
        <f t="shared" si="5"/>
        <v>159786</v>
      </c>
      <c r="K26" s="742">
        <v>81015</v>
      </c>
      <c r="L26" s="742">
        <v>78771</v>
      </c>
      <c r="M26" s="742">
        <v>70185</v>
      </c>
      <c r="N26" s="742">
        <v>89601</v>
      </c>
      <c r="O26" s="742">
        <v>75</v>
      </c>
      <c r="P26" s="46">
        <f t="shared" si="6"/>
        <v>21787</v>
      </c>
      <c r="Q26" s="742">
        <v>10843</v>
      </c>
      <c r="R26" s="742">
        <v>10944</v>
      </c>
      <c r="S26" s="744">
        <v>7665</v>
      </c>
      <c r="T26" s="744">
        <v>14122</v>
      </c>
      <c r="U26" s="46">
        <f t="shared" si="7"/>
        <v>73255</v>
      </c>
      <c r="V26" s="744">
        <v>37380</v>
      </c>
      <c r="W26" s="744">
        <v>35875</v>
      </c>
      <c r="X26" s="744">
        <v>33520</v>
      </c>
      <c r="Y26" s="744">
        <v>73255</v>
      </c>
      <c r="Z26" s="19" t="s">
        <v>14</v>
      </c>
    </row>
    <row r="27" spans="1:26" s="978" customFormat="1" ht="15.95" customHeight="1">
      <c r="A27" s="204" t="s">
        <v>260</v>
      </c>
      <c r="B27" s="390" t="s">
        <v>15</v>
      </c>
      <c r="C27" s="46">
        <f t="shared" si="1"/>
        <v>23481</v>
      </c>
      <c r="D27" s="48">
        <f t="shared" si="2"/>
        <v>12049</v>
      </c>
      <c r="E27" s="48">
        <f t="shared" si="2"/>
        <v>11432</v>
      </c>
      <c r="F27" s="48">
        <f t="shared" si="3"/>
        <v>12738</v>
      </c>
      <c r="G27" s="48">
        <f t="shared" si="4"/>
        <v>10743</v>
      </c>
      <c r="H27" s="744">
        <v>650</v>
      </c>
      <c r="I27" s="17" t="s">
        <v>260</v>
      </c>
      <c r="J27" s="46">
        <f t="shared" si="5"/>
        <v>13281</v>
      </c>
      <c r="K27" s="742">
        <v>6781</v>
      </c>
      <c r="L27" s="742">
        <v>6500</v>
      </c>
      <c r="M27" s="742">
        <v>4473</v>
      </c>
      <c r="N27" s="742">
        <v>8808</v>
      </c>
      <c r="O27" s="742">
        <v>6</v>
      </c>
      <c r="P27" s="46">
        <f t="shared" si="6"/>
        <v>2740</v>
      </c>
      <c r="Q27" s="742">
        <v>1404</v>
      </c>
      <c r="R27" s="742">
        <v>1336</v>
      </c>
      <c r="S27" s="744">
        <v>805</v>
      </c>
      <c r="T27" s="744">
        <v>1935</v>
      </c>
      <c r="U27" s="46">
        <f t="shared" si="7"/>
        <v>7460</v>
      </c>
      <c r="V27" s="744">
        <v>3864</v>
      </c>
      <c r="W27" s="744">
        <v>3596</v>
      </c>
      <c r="X27" s="744">
        <v>3887</v>
      </c>
      <c r="Y27" s="744">
        <v>7460</v>
      </c>
      <c r="Z27" s="19" t="s">
        <v>15</v>
      </c>
    </row>
    <row r="28" spans="1:26" s="978" customFormat="1" ht="15.95" customHeight="1">
      <c r="A28" s="204" t="s">
        <v>262</v>
      </c>
      <c r="B28" s="390" t="s">
        <v>16</v>
      </c>
      <c r="C28" s="46">
        <f t="shared" si="1"/>
        <v>50857</v>
      </c>
      <c r="D28" s="48">
        <f t="shared" si="2"/>
        <v>24926</v>
      </c>
      <c r="E28" s="48">
        <f t="shared" si="2"/>
        <v>25931</v>
      </c>
      <c r="F28" s="48">
        <f t="shared" si="3"/>
        <v>26494</v>
      </c>
      <c r="G28" s="48">
        <f t="shared" si="4"/>
        <v>24363</v>
      </c>
      <c r="H28" s="744">
        <v>1121</v>
      </c>
      <c r="I28" s="17" t="s">
        <v>262</v>
      </c>
      <c r="J28" s="46">
        <f t="shared" si="5"/>
        <v>27447</v>
      </c>
      <c r="K28" s="742">
        <v>13044</v>
      </c>
      <c r="L28" s="742">
        <v>14403</v>
      </c>
      <c r="M28" s="742">
        <v>7738</v>
      </c>
      <c r="N28" s="742">
        <v>19709</v>
      </c>
      <c r="O28" s="742">
        <v>16</v>
      </c>
      <c r="P28" s="46">
        <f t="shared" si="6"/>
        <v>6301</v>
      </c>
      <c r="Q28" s="742">
        <v>3106</v>
      </c>
      <c r="R28" s="742">
        <v>3195</v>
      </c>
      <c r="S28" s="744">
        <v>1647</v>
      </c>
      <c r="T28" s="744">
        <v>4654</v>
      </c>
      <c r="U28" s="46">
        <f t="shared" si="7"/>
        <v>17109</v>
      </c>
      <c r="V28" s="744">
        <v>8776</v>
      </c>
      <c r="W28" s="744">
        <v>8333</v>
      </c>
      <c r="X28" s="744">
        <v>8691</v>
      </c>
      <c r="Y28" s="744">
        <v>17109</v>
      </c>
      <c r="Z28" s="19" t="s">
        <v>16</v>
      </c>
    </row>
    <row r="29" spans="1:26" s="978" customFormat="1" ht="15.95" customHeight="1">
      <c r="A29" s="204" t="s">
        <v>264</v>
      </c>
      <c r="B29" s="390" t="s">
        <v>17</v>
      </c>
      <c r="C29" s="46">
        <f t="shared" si="1"/>
        <v>24822</v>
      </c>
      <c r="D29" s="48">
        <f t="shared" si="2"/>
        <v>12303</v>
      </c>
      <c r="E29" s="48">
        <f t="shared" si="2"/>
        <v>12519</v>
      </c>
      <c r="F29" s="48">
        <f t="shared" si="3"/>
        <v>13932</v>
      </c>
      <c r="G29" s="48">
        <f t="shared" si="4"/>
        <v>10890</v>
      </c>
      <c r="H29" s="744">
        <v>590</v>
      </c>
      <c r="I29" s="17" t="s">
        <v>264</v>
      </c>
      <c r="J29" s="46">
        <f t="shared" si="5"/>
        <v>11966</v>
      </c>
      <c r="K29" s="742">
        <v>5839</v>
      </c>
      <c r="L29" s="742">
        <v>6127</v>
      </c>
      <c r="M29" s="742">
        <v>3620</v>
      </c>
      <c r="N29" s="742">
        <v>8346</v>
      </c>
      <c r="O29" s="742">
        <v>12</v>
      </c>
      <c r="P29" s="46">
        <f t="shared" si="6"/>
        <v>3708</v>
      </c>
      <c r="Q29" s="742">
        <v>1951</v>
      </c>
      <c r="R29" s="742">
        <v>1757</v>
      </c>
      <c r="S29" s="744">
        <v>1164</v>
      </c>
      <c r="T29" s="744">
        <v>2544</v>
      </c>
      <c r="U29" s="46">
        <f t="shared" si="7"/>
        <v>9148</v>
      </c>
      <c r="V29" s="744">
        <v>4513</v>
      </c>
      <c r="W29" s="744">
        <v>4635</v>
      </c>
      <c r="X29" s="744">
        <v>4888</v>
      </c>
      <c r="Y29" s="744">
        <v>9148</v>
      </c>
      <c r="Z29" s="19" t="s">
        <v>17</v>
      </c>
    </row>
    <row r="30" spans="1:26" s="978" customFormat="1" ht="15.95" customHeight="1">
      <c r="A30" s="204" t="s">
        <v>266</v>
      </c>
      <c r="B30" s="390" t="s">
        <v>18</v>
      </c>
      <c r="C30" s="46">
        <f t="shared" si="1"/>
        <v>16311</v>
      </c>
      <c r="D30" s="48">
        <f t="shared" si="2"/>
        <v>8057</v>
      </c>
      <c r="E30" s="48">
        <f t="shared" si="2"/>
        <v>8254</v>
      </c>
      <c r="F30" s="48">
        <f t="shared" si="3"/>
        <v>8833</v>
      </c>
      <c r="G30" s="48">
        <f t="shared" si="4"/>
        <v>7478</v>
      </c>
      <c r="H30" s="744">
        <v>379</v>
      </c>
      <c r="I30" s="17" t="s">
        <v>266</v>
      </c>
      <c r="J30" s="46">
        <f t="shared" si="5"/>
        <v>7772</v>
      </c>
      <c r="K30" s="742">
        <v>3757</v>
      </c>
      <c r="L30" s="742">
        <v>4015</v>
      </c>
      <c r="M30" s="742">
        <v>2257</v>
      </c>
      <c r="N30" s="742">
        <v>5515</v>
      </c>
      <c r="O30" s="742">
        <v>8</v>
      </c>
      <c r="P30" s="46">
        <f t="shared" si="6"/>
        <v>2804</v>
      </c>
      <c r="Q30" s="742">
        <v>1443</v>
      </c>
      <c r="R30" s="742">
        <v>1361</v>
      </c>
      <c r="S30" s="744">
        <v>841</v>
      </c>
      <c r="T30" s="744">
        <v>1963</v>
      </c>
      <c r="U30" s="46">
        <f t="shared" si="7"/>
        <v>5735</v>
      </c>
      <c r="V30" s="744">
        <v>2857</v>
      </c>
      <c r="W30" s="744">
        <v>2878</v>
      </c>
      <c r="X30" s="744">
        <v>3055</v>
      </c>
      <c r="Y30" s="744">
        <v>5735</v>
      </c>
      <c r="Z30" s="19" t="s">
        <v>18</v>
      </c>
    </row>
    <row r="31" spans="1:26" s="978" customFormat="1" ht="15.95" customHeight="1">
      <c r="A31" s="204" t="s">
        <v>268</v>
      </c>
      <c r="B31" s="390" t="s">
        <v>19</v>
      </c>
      <c r="C31" s="46">
        <f t="shared" si="1"/>
        <v>36480</v>
      </c>
      <c r="D31" s="48">
        <f t="shared" si="2"/>
        <v>17504</v>
      </c>
      <c r="E31" s="48">
        <f t="shared" si="2"/>
        <v>18976</v>
      </c>
      <c r="F31" s="48">
        <f t="shared" si="3"/>
        <v>22190</v>
      </c>
      <c r="G31" s="48">
        <f t="shared" si="4"/>
        <v>14290</v>
      </c>
      <c r="H31" s="744">
        <v>818</v>
      </c>
      <c r="I31" s="17" t="s">
        <v>268</v>
      </c>
      <c r="J31" s="46">
        <f t="shared" si="5"/>
        <v>17767</v>
      </c>
      <c r="K31" s="742">
        <v>8298</v>
      </c>
      <c r="L31" s="742">
        <v>9469</v>
      </c>
      <c r="M31" s="742">
        <v>5962</v>
      </c>
      <c r="N31" s="742">
        <v>11805</v>
      </c>
      <c r="O31" s="742">
        <v>14</v>
      </c>
      <c r="P31" s="46">
        <f t="shared" si="6"/>
        <v>3593</v>
      </c>
      <c r="Q31" s="742">
        <v>1769</v>
      </c>
      <c r="R31" s="742">
        <v>1824</v>
      </c>
      <c r="S31" s="744">
        <v>1108</v>
      </c>
      <c r="T31" s="744">
        <v>2485</v>
      </c>
      <c r="U31" s="46">
        <f t="shared" si="7"/>
        <v>15120</v>
      </c>
      <c r="V31" s="744">
        <v>7437</v>
      </c>
      <c r="W31" s="744">
        <v>7683</v>
      </c>
      <c r="X31" s="744">
        <v>8875</v>
      </c>
      <c r="Y31" s="744">
        <v>15120</v>
      </c>
      <c r="Z31" s="19" t="s">
        <v>19</v>
      </c>
    </row>
    <row r="32" spans="1:26" s="978" customFormat="1" ht="15.95" customHeight="1">
      <c r="A32" s="204" t="s">
        <v>270</v>
      </c>
      <c r="B32" s="390" t="s">
        <v>20</v>
      </c>
      <c r="C32" s="46">
        <f t="shared" si="1"/>
        <v>41839</v>
      </c>
      <c r="D32" s="48">
        <f t="shared" si="2"/>
        <v>20519</v>
      </c>
      <c r="E32" s="48">
        <f t="shared" si="2"/>
        <v>21320</v>
      </c>
      <c r="F32" s="48">
        <f t="shared" si="3"/>
        <v>22836</v>
      </c>
      <c r="G32" s="48">
        <f t="shared" si="4"/>
        <v>19003</v>
      </c>
      <c r="H32" s="744">
        <v>932</v>
      </c>
      <c r="I32" s="17" t="s">
        <v>270</v>
      </c>
      <c r="J32" s="46">
        <f t="shared" si="5"/>
        <v>23204</v>
      </c>
      <c r="K32" s="742">
        <v>11142</v>
      </c>
      <c r="L32" s="742">
        <v>12062</v>
      </c>
      <c r="M32" s="742">
        <v>7765</v>
      </c>
      <c r="N32" s="742">
        <v>15439</v>
      </c>
      <c r="O32" s="742">
        <v>15</v>
      </c>
      <c r="P32" s="46">
        <f t="shared" si="6"/>
        <v>4841</v>
      </c>
      <c r="Q32" s="742">
        <v>2419</v>
      </c>
      <c r="R32" s="742">
        <v>2422</v>
      </c>
      <c r="S32" s="744">
        <v>1277</v>
      </c>
      <c r="T32" s="744">
        <v>3564</v>
      </c>
      <c r="U32" s="46">
        <f t="shared" si="7"/>
        <v>13794</v>
      </c>
      <c r="V32" s="744">
        <v>6958</v>
      </c>
      <c r="W32" s="744">
        <v>6836</v>
      </c>
      <c r="X32" s="744">
        <v>6984</v>
      </c>
      <c r="Y32" s="744">
        <v>13794</v>
      </c>
      <c r="Z32" s="19" t="s">
        <v>20</v>
      </c>
    </row>
    <row r="33" spans="1:26" s="978" customFormat="1" ht="15.95" customHeight="1">
      <c r="A33" s="204" t="s">
        <v>272</v>
      </c>
      <c r="B33" s="390" t="s">
        <v>21</v>
      </c>
      <c r="C33" s="46">
        <f t="shared" si="1"/>
        <v>33693</v>
      </c>
      <c r="D33" s="48">
        <f t="shared" si="2"/>
        <v>17739</v>
      </c>
      <c r="E33" s="48">
        <f t="shared" si="2"/>
        <v>15954</v>
      </c>
      <c r="F33" s="48">
        <f t="shared" si="3"/>
        <v>20225</v>
      </c>
      <c r="G33" s="48">
        <f t="shared" si="4"/>
        <v>13468</v>
      </c>
      <c r="H33" s="744">
        <v>1716</v>
      </c>
      <c r="I33" s="17" t="s">
        <v>272</v>
      </c>
      <c r="J33" s="46">
        <f t="shared" si="5"/>
        <v>19676</v>
      </c>
      <c r="K33" s="742">
        <v>10458</v>
      </c>
      <c r="L33" s="742">
        <v>9218</v>
      </c>
      <c r="M33" s="742">
        <v>8192</v>
      </c>
      <c r="N33" s="742">
        <v>11484</v>
      </c>
      <c r="O33" s="742">
        <v>10</v>
      </c>
      <c r="P33" s="46">
        <f t="shared" si="6"/>
        <v>2954</v>
      </c>
      <c r="Q33" s="742">
        <v>1454</v>
      </c>
      <c r="R33" s="742">
        <v>1500</v>
      </c>
      <c r="S33" s="744">
        <v>970</v>
      </c>
      <c r="T33" s="744">
        <v>1984</v>
      </c>
      <c r="U33" s="46">
        <f t="shared" si="7"/>
        <v>11063</v>
      </c>
      <c r="V33" s="744">
        <v>5827</v>
      </c>
      <c r="W33" s="744">
        <v>5236</v>
      </c>
      <c r="X33" s="744">
        <v>5488</v>
      </c>
      <c r="Y33" s="744">
        <v>11063</v>
      </c>
      <c r="Z33" s="19" t="s">
        <v>21</v>
      </c>
    </row>
    <row r="34" spans="1:26" s="978" customFormat="1" ht="15.95" customHeight="1">
      <c r="A34" s="204" t="s">
        <v>274</v>
      </c>
      <c r="B34" s="390" t="s">
        <v>22</v>
      </c>
      <c r="C34" s="46">
        <f t="shared" si="1"/>
        <v>44476</v>
      </c>
      <c r="D34" s="48">
        <f t="shared" si="2"/>
        <v>23272</v>
      </c>
      <c r="E34" s="48">
        <f t="shared" si="2"/>
        <v>21204</v>
      </c>
      <c r="F34" s="48">
        <f t="shared" si="3"/>
        <v>26147</v>
      </c>
      <c r="G34" s="48">
        <f t="shared" si="4"/>
        <v>18329</v>
      </c>
      <c r="H34" s="744">
        <v>2005</v>
      </c>
      <c r="I34" s="17" t="s">
        <v>274</v>
      </c>
      <c r="J34" s="46">
        <f t="shared" si="5"/>
        <v>24293</v>
      </c>
      <c r="K34" s="742">
        <v>12669</v>
      </c>
      <c r="L34" s="742">
        <v>11624</v>
      </c>
      <c r="M34" s="742">
        <v>8928</v>
      </c>
      <c r="N34" s="742">
        <v>15365</v>
      </c>
      <c r="O34" s="742">
        <v>12</v>
      </c>
      <c r="P34" s="46">
        <f t="shared" si="6"/>
        <v>4250</v>
      </c>
      <c r="Q34" s="742">
        <v>2122</v>
      </c>
      <c r="R34" s="742">
        <v>2128</v>
      </c>
      <c r="S34" s="744">
        <v>1286</v>
      </c>
      <c r="T34" s="744">
        <v>2964</v>
      </c>
      <c r="U34" s="46">
        <f t="shared" si="7"/>
        <v>15933</v>
      </c>
      <c r="V34" s="744">
        <v>8481</v>
      </c>
      <c r="W34" s="744">
        <v>7452</v>
      </c>
      <c r="X34" s="744">
        <v>7725</v>
      </c>
      <c r="Y34" s="744">
        <v>15933</v>
      </c>
      <c r="Z34" s="19" t="s">
        <v>22</v>
      </c>
    </row>
    <row r="35" spans="1:26" s="978" customFormat="1" ht="15.95" customHeight="1">
      <c r="A35" s="204" t="s">
        <v>276</v>
      </c>
      <c r="B35" s="390" t="s">
        <v>23</v>
      </c>
      <c r="C35" s="46">
        <f t="shared" si="1"/>
        <v>119538</v>
      </c>
      <c r="D35" s="48">
        <f t="shared" si="2"/>
        <v>63056</v>
      </c>
      <c r="E35" s="48">
        <f t="shared" si="2"/>
        <v>56482</v>
      </c>
      <c r="F35" s="48">
        <f t="shared" si="3"/>
        <v>74390</v>
      </c>
      <c r="G35" s="48">
        <f t="shared" si="4"/>
        <v>45148</v>
      </c>
      <c r="H35" s="744">
        <v>4794</v>
      </c>
      <c r="I35" s="17" t="s">
        <v>276</v>
      </c>
      <c r="J35" s="46">
        <f t="shared" si="5"/>
        <v>79561</v>
      </c>
      <c r="K35" s="742">
        <v>42100</v>
      </c>
      <c r="L35" s="742">
        <v>37461</v>
      </c>
      <c r="M35" s="742">
        <v>37979</v>
      </c>
      <c r="N35" s="742">
        <v>41582</v>
      </c>
      <c r="O35" s="742">
        <v>28</v>
      </c>
      <c r="P35" s="46">
        <f t="shared" si="6"/>
        <v>5474</v>
      </c>
      <c r="Q35" s="742">
        <v>2698</v>
      </c>
      <c r="R35" s="742">
        <v>2776</v>
      </c>
      <c r="S35" s="744">
        <v>1908</v>
      </c>
      <c r="T35" s="744">
        <v>3566</v>
      </c>
      <c r="U35" s="46">
        <f t="shared" si="7"/>
        <v>34503</v>
      </c>
      <c r="V35" s="744">
        <v>18258</v>
      </c>
      <c r="W35" s="744">
        <v>16245</v>
      </c>
      <c r="X35" s="744">
        <v>18754</v>
      </c>
      <c r="Y35" s="744">
        <v>34503</v>
      </c>
      <c r="Z35" s="19" t="s">
        <v>23</v>
      </c>
    </row>
    <row r="36" spans="1:26" s="978" customFormat="1" ht="15.95" customHeight="1">
      <c r="A36" s="204" t="s">
        <v>278</v>
      </c>
      <c r="B36" s="390" t="s">
        <v>24</v>
      </c>
      <c r="C36" s="46">
        <f t="shared" si="1"/>
        <v>47152</v>
      </c>
      <c r="D36" s="48">
        <f t="shared" si="2"/>
        <v>23269</v>
      </c>
      <c r="E36" s="48">
        <f t="shared" si="2"/>
        <v>23883</v>
      </c>
      <c r="F36" s="48">
        <f t="shared" si="3"/>
        <v>24683</v>
      </c>
      <c r="G36" s="48">
        <f t="shared" si="4"/>
        <v>22469</v>
      </c>
      <c r="H36" s="744">
        <v>928</v>
      </c>
      <c r="I36" s="17" t="s">
        <v>278</v>
      </c>
      <c r="J36" s="46">
        <f t="shared" si="5"/>
        <v>24060</v>
      </c>
      <c r="K36" s="742">
        <v>11568</v>
      </c>
      <c r="L36" s="742">
        <v>12492</v>
      </c>
      <c r="M36" s="742">
        <v>7382</v>
      </c>
      <c r="N36" s="742">
        <v>16678</v>
      </c>
      <c r="O36" s="742">
        <v>12</v>
      </c>
      <c r="P36" s="46">
        <f t="shared" si="6"/>
        <v>8452</v>
      </c>
      <c r="Q36" s="742">
        <v>4359</v>
      </c>
      <c r="R36" s="742">
        <v>4093</v>
      </c>
      <c r="S36" s="744">
        <v>2661</v>
      </c>
      <c r="T36" s="744">
        <v>5791</v>
      </c>
      <c r="U36" s="46">
        <f t="shared" si="7"/>
        <v>14640</v>
      </c>
      <c r="V36" s="744">
        <v>7342</v>
      </c>
      <c r="W36" s="744">
        <v>7298</v>
      </c>
      <c r="X36" s="744">
        <v>7167</v>
      </c>
      <c r="Y36" s="744">
        <v>14640</v>
      </c>
      <c r="Z36" s="19" t="s">
        <v>24</v>
      </c>
    </row>
    <row r="37" spans="1:26" s="978" customFormat="1" ht="15.95" customHeight="1">
      <c r="A37" s="204" t="s">
        <v>280</v>
      </c>
      <c r="B37" s="390" t="s">
        <v>25</v>
      </c>
      <c r="C37" s="46">
        <f t="shared" si="1"/>
        <v>31678</v>
      </c>
      <c r="D37" s="48">
        <f t="shared" si="2"/>
        <v>15846</v>
      </c>
      <c r="E37" s="48">
        <f t="shared" si="2"/>
        <v>15832</v>
      </c>
      <c r="F37" s="48">
        <f t="shared" si="3"/>
        <v>17355</v>
      </c>
      <c r="G37" s="48">
        <f t="shared" si="4"/>
        <v>14323</v>
      </c>
      <c r="H37" s="744">
        <v>683</v>
      </c>
      <c r="I37" s="17" t="s">
        <v>280</v>
      </c>
      <c r="J37" s="46">
        <f t="shared" si="5"/>
        <v>16441</v>
      </c>
      <c r="K37" s="742">
        <v>8085</v>
      </c>
      <c r="L37" s="742">
        <v>8356</v>
      </c>
      <c r="M37" s="742">
        <v>4993</v>
      </c>
      <c r="N37" s="742">
        <v>11448</v>
      </c>
      <c r="O37" s="742">
        <v>8</v>
      </c>
      <c r="P37" s="46">
        <f t="shared" si="6"/>
        <v>3958</v>
      </c>
      <c r="Q37" s="742">
        <v>2011</v>
      </c>
      <c r="R37" s="742">
        <v>1947</v>
      </c>
      <c r="S37" s="744">
        <v>1083</v>
      </c>
      <c r="T37" s="744">
        <v>2875</v>
      </c>
      <c r="U37" s="46">
        <f t="shared" si="7"/>
        <v>11279</v>
      </c>
      <c r="V37" s="744">
        <v>5750</v>
      </c>
      <c r="W37" s="744">
        <v>5529</v>
      </c>
      <c r="X37" s="744">
        <v>5669</v>
      </c>
      <c r="Y37" s="744">
        <v>11279</v>
      </c>
      <c r="Z37" s="19" t="s">
        <v>25</v>
      </c>
    </row>
    <row r="38" spans="1:26" s="978" customFormat="1" ht="15.95" customHeight="1">
      <c r="A38" s="204" t="s">
        <v>282</v>
      </c>
      <c r="B38" s="390" t="s">
        <v>26</v>
      </c>
      <c r="C38" s="46">
        <f t="shared" si="1"/>
        <v>48721</v>
      </c>
      <c r="D38" s="48">
        <f t="shared" si="2"/>
        <v>24546</v>
      </c>
      <c r="E38" s="48">
        <f t="shared" si="2"/>
        <v>24175</v>
      </c>
      <c r="F38" s="48">
        <f t="shared" si="3"/>
        <v>29581</v>
      </c>
      <c r="G38" s="48">
        <f t="shared" si="4"/>
        <v>19140</v>
      </c>
      <c r="H38" s="744">
        <v>1159</v>
      </c>
      <c r="I38" s="17" t="s">
        <v>282</v>
      </c>
      <c r="J38" s="46">
        <f t="shared" si="5"/>
        <v>27987</v>
      </c>
      <c r="K38" s="742">
        <v>14330</v>
      </c>
      <c r="L38" s="742">
        <v>13657</v>
      </c>
      <c r="M38" s="742">
        <v>11793</v>
      </c>
      <c r="N38" s="742">
        <v>16194</v>
      </c>
      <c r="O38" s="742">
        <v>12</v>
      </c>
      <c r="P38" s="46">
        <f t="shared" si="6"/>
        <v>4489</v>
      </c>
      <c r="Q38" s="742">
        <v>2235</v>
      </c>
      <c r="R38" s="742">
        <v>2254</v>
      </c>
      <c r="S38" s="744">
        <v>1543</v>
      </c>
      <c r="T38" s="744">
        <v>2946</v>
      </c>
      <c r="U38" s="46">
        <f t="shared" si="7"/>
        <v>16245</v>
      </c>
      <c r="V38" s="744">
        <v>7981</v>
      </c>
      <c r="W38" s="744">
        <v>8264</v>
      </c>
      <c r="X38" s="744">
        <v>8755</v>
      </c>
      <c r="Y38" s="744">
        <v>16245</v>
      </c>
      <c r="Z38" s="19" t="s">
        <v>26</v>
      </c>
    </row>
    <row r="39" spans="1:26" s="978" customFormat="1" ht="15.95" customHeight="1" thickBot="1">
      <c r="A39" s="561" t="s">
        <v>284</v>
      </c>
      <c r="B39" s="562" t="s">
        <v>27</v>
      </c>
      <c r="C39" s="44">
        <f t="shared" si="1"/>
        <v>9613</v>
      </c>
      <c r="D39" s="36">
        <f t="shared" si="2"/>
        <v>5256</v>
      </c>
      <c r="E39" s="36">
        <f t="shared" si="2"/>
        <v>4357</v>
      </c>
      <c r="F39" s="36">
        <f t="shared" ref="F39" si="8">M39+S39+Y39</f>
        <v>6585</v>
      </c>
      <c r="G39" s="36">
        <f t="shared" ref="G39" si="9">N39+T39</f>
        <v>3028</v>
      </c>
      <c r="H39" s="745">
        <v>207</v>
      </c>
      <c r="I39" s="563" t="s">
        <v>284</v>
      </c>
      <c r="J39" s="36">
        <f t="shared" si="5"/>
        <v>3558</v>
      </c>
      <c r="K39" s="743">
        <v>1986</v>
      </c>
      <c r="L39" s="743">
        <v>1572</v>
      </c>
      <c r="M39" s="743">
        <v>1689</v>
      </c>
      <c r="N39" s="743">
        <v>1869</v>
      </c>
      <c r="O39" s="743">
        <v>5</v>
      </c>
      <c r="P39" s="36">
        <f t="shared" si="6"/>
        <v>2278</v>
      </c>
      <c r="Q39" s="743">
        <v>1328</v>
      </c>
      <c r="R39" s="743">
        <v>950</v>
      </c>
      <c r="S39" s="745">
        <v>1119</v>
      </c>
      <c r="T39" s="745">
        <v>1159</v>
      </c>
      <c r="U39" s="36">
        <f>V39+W39</f>
        <v>3777</v>
      </c>
      <c r="V39" s="745">
        <v>1942</v>
      </c>
      <c r="W39" s="745">
        <v>1835</v>
      </c>
      <c r="X39" s="745">
        <v>2183</v>
      </c>
      <c r="Y39" s="1201">
        <v>3777</v>
      </c>
      <c r="Z39" s="228" t="s">
        <v>27</v>
      </c>
    </row>
    <row r="40" spans="1:26" s="229" customFormat="1" ht="12" customHeight="1">
      <c r="A40" s="308" t="s">
        <v>637</v>
      </c>
      <c r="B40" s="308"/>
      <c r="H40" s="311" t="s">
        <v>698</v>
      </c>
      <c r="I40" s="308" t="s">
        <v>637</v>
      </c>
      <c r="Z40" s="311" t="s">
        <v>698</v>
      </c>
    </row>
    <row r="41" spans="1:26" s="170" customFormat="1" ht="12" customHeight="1">
      <c r="A41" s="467" t="s">
        <v>638</v>
      </c>
      <c r="B41" s="467"/>
      <c r="C41" s="467"/>
      <c r="D41" s="467"/>
      <c r="E41" s="467"/>
      <c r="F41" s="467"/>
      <c r="G41" s="467"/>
      <c r="H41" s="467"/>
      <c r="I41" s="467" t="s">
        <v>638</v>
      </c>
      <c r="J41" s="467"/>
      <c r="K41" s="467"/>
      <c r="L41" s="467"/>
      <c r="M41" s="467"/>
      <c r="N41" s="467"/>
      <c r="O41" s="467"/>
      <c r="P41" s="467"/>
      <c r="Z41" s="280" t="s">
        <v>1274</v>
      </c>
    </row>
    <row r="42" spans="1:26" s="978" customFormat="1" ht="12" customHeight="1">
      <c r="A42" s="467" t="s">
        <v>1454</v>
      </c>
      <c r="B42" s="467"/>
      <c r="C42" s="53"/>
      <c r="D42" s="53"/>
      <c r="E42" s="53"/>
      <c r="F42" s="53"/>
      <c r="G42" s="53"/>
      <c r="H42" s="53"/>
      <c r="I42" s="467" t="s">
        <v>1454</v>
      </c>
      <c r="J42" s="467"/>
      <c r="K42" s="53"/>
      <c r="L42" s="53"/>
      <c r="M42" s="53"/>
      <c r="N42" s="53"/>
      <c r="O42" s="53"/>
      <c r="P42" s="53"/>
      <c r="Z42" s="53"/>
    </row>
    <row r="43" spans="1:26" s="978" customFormat="1" ht="13.5">
      <c r="A43" s="53"/>
      <c r="B43" s="53"/>
      <c r="C43" s="53"/>
      <c r="D43" s="53"/>
      <c r="E43" s="53"/>
      <c r="F43" s="53"/>
      <c r="G43" s="53"/>
      <c r="H43" s="554"/>
      <c r="I43" s="554"/>
      <c r="J43" s="53"/>
      <c r="K43" s="53"/>
      <c r="L43" s="53"/>
      <c r="M43" s="554"/>
      <c r="N43" s="554"/>
      <c r="O43" s="554"/>
      <c r="P43" s="554"/>
      <c r="S43" s="554"/>
      <c r="T43" s="554"/>
      <c r="X43" s="554"/>
      <c r="Y43" s="554"/>
      <c r="Z43" s="53"/>
    </row>
    <row r="44" spans="1:26" s="978" customFormat="1" ht="13.5">
      <c r="A44" s="53"/>
      <c r="B44" s="53"/>
      <c r="C44" s="53"/>
      <c r="D44" s="53"/>
      <c r="E44" s="53"/>
      <c r="F44" s="53"/>
      <c r="G44" s="53"/>
      <c r="H44" s="554"/>
      <c r="I44" s="554"/>
      <c r="J44" s="53"/>
      <c r="K44" s="53"/>
      <c r="L44" s="53"/>
      <c r="M44" s="554"/>
      <c r="N44" s="554"/>
      <c r="O44" s="564"/>
      <c r="P44" s="554"/>
      <c r="S44" s="554"/>
      <c r="T44" s="554"/>
      <c r="X44" s="554"/>
      <c r="Y44" s="554"/>
      <c r="Z44" s="53"/>
    </row>
    <row r="45" spans="1:26" s="978" customFormat="1" ht="13.5">
      <c r="A45" s="53"/>
      <c r="B45" s="53"/>
      <c r="C45" s="53"/>
      <c r="D45" s="53"/>
      <c r="E45" s="53"/>
      <c r="F45" s="53"/>
      <c r="G45" s="53"/>
      <c r="H45" s="554"/>
      <c r="I45" s="554"/>
      <c r="J45" s="53"/>
      <c r="K45" s="53"/>
      <c r="L45" s="53"/>
      <c r="M45" s="554"/>
      <c r="N45" s="554"/>
      <c r="O45" s="564"/>
      <c r="P45" s="554"/>
      <c r="S45" s="554"/>
      <c r="T45" s="554"/>
      <c r="X45" s="554"/>
      <c r="Y45" s="554"/>
      <c r="Z45" s="53"/>
    </row>
    <row r="46" spans="1:26" s="978" customFormat="1" ht="13.5">
      <c r="A46" s="53"/>
      <c r="B46" s="53"/>
      <c r="C46" s="53"/>
      <c r="D46" s="53"/>
      <c r="E46" s="53"/>
      <c r="F46" s="53"/>
      <c r="G46" s="53"/>
      <c r="H46" s="554"/>
      <c r="I46" s="554"/>
      <c r="J46" s="53"/>
      <c r="K46" s="53"/>
      <c r="L46" s="53"/>
      <c r="M46" s="554"/>
      <c r="N46" s="554"/>
      <c r="O46" s="564"/>
      <c r="P46" s="554"/>
      <c r="S46" s="554"/>
      <c r="T46" s="554"/>
      <c r="X46" s="554"/>
      <c r="Y46" s="554"/>
      <c r="Z46" s="53"/>
    </row>
    <row r="47" spans="1:26" s="978" customFormat="1" ht="13.5">
      <c r="A47" s="53"/>
      <c r="B47" s="53"/>
      <c r="C47" s="53"/>
      <c r="D47" s="53"/>
      <c r="E47" s="53"/>
      <c r="F47" s="53"/>
      <c r="G47" s="53"/>
      <c r="H47" s="554"/>
      <c r="I47" s="554"/>
      <c r="J47" s="53"/>
      <c r="K47" s="53"/>
      <c r="L47" s="53"/>
      <c r="M47" s="554"/>
      <c r="N47" s="554"/>
      <c r="O47" s="564"/>
      <c r="P47" s="554"/>
      <c r="S47" s="554"/>
      <c r="T47" s="554"/>
      <c r="X47" s="554"/>
      <c r="Y47" s="554"/>
      <c r="Z47" s="53"/>
    </row>
    <row r="48" spans="1:26" s="978" customFormat="1" ht="13.5">
      <c r="A48" s="53"/>
      <c r="B48" s="53"/>
      <c r="C48" s="53"/>
      <c r="D48" s="53"/>
      <c r="E48" s="53"/>
      <c r="F48" s="53"/>
      <c r="G48" s="53"/>
      <c r="H48" s="554"/>
      <c r="I48" s="554"/>
      <c r="J48" s="53"/>
      <c r="K48" s="53"/>
      <c r="L48" s="53"/>
      <c r="M48" s="554"/>
      <c r="N48" s="554"/>
      <c r="O48" s="564"/>
      <c r="P48" s="554"/>
      <c r="S48" s="554"/>
      <c r="T48" s="554"/>
      <c r="X48" s="554"/>
      <c r="Y48" s="554"/>
      <c r="Z48" s="53"/>
    </row>
    <row r="49" spans="1:26" s="978" customFormat="1" ht="13.5">
      <c r="A49" s="53"/>
      <c r="B49" s="53"/>
      <c r="C49" s="53"/>
      <c r="D49" s="53"/>
      <c r="E49" s="53"/>
      <c r="F49" s="53"/>
      <c r="G49" s="53"/>
      <c r="H49" s="554"/>
      <c r="I49" s="554"/>
      <c r="J49" s="53"/>
      <c r="K49" s="53"/>
      <c r="L49" s="53"/>
      <c r="M49" s="554"/>
      <c r="N49" s="554"/>
      <c r="O49" s="564"/>
      <c r="P49" s="554"/>
      <c r="S49" s="554"/>
      <c r="T49" s="554"/>
      <c r="X49" s="554"/>
      <c r="Y49" s="554"/>
      <c r="Z49" s="53"/>
    </row>
    <row r="50" spans="1:26" s="978" customFormat="1" ht="13.5">
      <c r="A50" s="53"/>
      <c r="B50" s="53"/>
      <c r="C50" s="53"/>
      <c r="D50" s="53"/>
      <c r="E50" s="53"/>
      <c r="F50" s="53"/>
      <c r="G50" s="53"/>
      <c r="H50" s="554"/>
      <c r="I50" s="554"/>
      <c r="J50" s="53"/>
      <c r="K50" s="53"/>
      <c r="L50" s="53"/>
      <c r="M50" s="554"/>
      <c r="N50" s="554"/>
      <c r="O50" s="564"/>
      <c r="P50" s="554"/>
      <c r="S50" s="554"/>
      <c r="T50" s="554"/>
      <c r="X50" s="554"/>
      <c r="Y50" s="554"/>
      <c r="Z50" s="53"/>
    </row>
    <row r="51" spans="1:26" s="978" customFormat="1" ht="13.5">
      <c r="A51" s="53"/>
      <c r="B51" s="53"/>
      <c r="C51" s="53"/>
      <c r="D51" s="53"/>
      <c r="E51" s="53"/>
      <c r="F51" s="53"/>
      <c r="G51" s="53"/>
      <c r="H51" s="554"/>
      <c r="I51" s="554"/>
      <c r="J51" s="53"/>
      <c r="K51" s="53"/>
      <c r="L51" s="53"/>
      <c r="M51" s="554"/>
      <c r="N51" s="554"/>
      <c r="O51" s="564"/>
      <c r="P51" s="554"/>
      <c r="S51" s="554"/>
      <c r="T51" s="554"/>
      <c r="X51" s="554"/>
      <c r="Y51" s="554"/>
      <c r="Z51" s="53"/>
    </row>
    <row r="52" spans="1:26" s="978" customFormat="1" ht="13.5">
      <c r="A52" s="53"/>
      <c r="B52" s="53"/>
      <c r="C52" s="53"/>
      <c r="D52" s="53"/>
      <c r="E52" s="53"/>
      <c r="F52" s="53"/>
      <c r="G52" s="53"/>
      <c r="H52" s="554"/>
      <c r="I52" s="554"/>
      <c r="J52" s="53"/>
      <c r="K52" s="53"/>
      <c r="L52" s="53"/>
      <c r="M52" s="554"/>
      <c r="N52" s="554"/>
      <c r="O52" s="564"/>
      <c r="P52" s="554"/>
      <c r="S52" s="554"/>
      <c r="T52" s="554"/>
      <c r="X52" s="554"/>
      <c r="Y52" s="554"/>
      <c r="Z52" s="53"/>
    </row>
    <row r="53" spans="1:26" s="978" customFormat="1" ht="13.5">
      <c r="A53" s="53"/>
      <c r="B53" s="53"/>
      <c r="C53" s="53"/>
      <c r="D53" s="53"/>
      <c r="E53" s="53"/>
      <c r="F53" s="53"/>
      <c r="G53" s="53"/>
      <c r="H53" s="564"/>
      <c r="I53" s="564"/>
      <c r="J53" s="53"/>
      <c r="K53" s="53"/>
      <c r="L53" s="53"/>
      <c r="M53" s="554"/>
      <c r="N53" s="554"/>
      <c r="O53" s="564"/>
      <c r="P53" s="554"/>
      <c r="S53" s="564"/>
      <c r="T53" s="554"/>
      <c r="X53" s="554"/>
      <c r="Y53" s="554"/>
      <c r="Z53" s="53"/>
    </row>
    <row r="54" spans="1:26" s="978" customFormat="1" ht="13.5">
      <c r="A54" s="53"/>
      <c r="B54" s="53"/>
      <c r="C54" s="53"/>
      <c r="D54" s="53"/>
      <c r="E54" s="53"/>
      <c r="F54" s="53"/>
      <c r="G54" s="53"/>
      <c r="H54" s="564"/>
      <c r="I54" s="564"/>
      <c r="J54" s="53"/>
      <c r="K54" s="53"/>
      <c r="L54" s="53"/>
      <c r="M54" s="554"/>
      <c r="N54" s="554"/>
      <c r="O54" s="564"/>
      <c r="P54" s="554"/>
      <c r="S54" s="554"/>
      <c r="T54" s="554"/>
      <c r="X54" s="554"/>
      <c r="Y54" s="554"/>
      <c r="Z54" s="53"/>
    </row>
    <row r="55" spans="1:26" s="978" customFormat="1" ht="13.5">
      <c r="A55" s="53"/>
      <c r="B55" s="53"/>
      <c r="C55" s="53"/>
      <c r="D55" s="53"/>
      <c r="E55" s="53"/>
      <c r="F55" s="53"/>
      <c r="G55" s="53"/>
      <c r="H55" s="564"/>
      <c r="I55" s="564"/>
      <c r="J55" s="53"/>
      <c r="K55" s="53"/>
      <c r="L55" s="53"/>
      <c r="M55" s="554"/>
      <c r="N55" s="554"/>
      <c r="O55" s="564"/>
      <c r="P55" s="554"/>
      <c r="S55" s="554"/>
      <c r="T55" s="554"/>
      <c r="X55" s="554"/>
      <c r="Y55" s="554"/>
      <c r="Z55" s="53"/>
    </row>
    <row r="56" spans="1:26" s="978" customFormat="1" ht="13.5">
      <c r="A56" s="53"/>
      <c r="B56" s="53"/>
      <c r="C56" s="53"/>
      <c r="D56" s="53"/>
      <c r="E56" s="53"/>
      <c r="F56" s="53"/>
      <c r="G56" s="53"/>
      <c r="H56" s="564"/>
      <c r="I56" s="564"/>
      <c r="J56" s="53"/>
      <c r="K56" s="53"/>
      <c r="L56" s="53"/>
      <c r="M56" s="554"/>
      <c r="N56" s="554"/>
      <c r="O56" s="564"/>
      <c r="P56" s="554"/>
      <c r="S56" s="564"/>
      <c r="T56" s="554"/>
      <c r="X56" s="554"/>
      <c r="Y56" s="554"/>
      <c r="Z56" s="53"/>
    </row>
    <row r="57" spans="1:26" s="978" customFormat="1" ht="13.5">
      <c r="A57" s="53"/>
      <c r="B57" s="53"/>
      <c r="C57" s="53"/>
      <c r="D57" s="53"/>
      <c r="E57" s="53"/>
      <c r="F57" s="53"/>
      <c r="G57" s="53"/>
      <c r="H57" s="564"/>
      <c r="I57" s="564"/>
      <c r="J57" s="53"/>
      <c r="K57" s="53"/>
      <c r="L57" s="53"/>
      <c r="M57" s="554"/>
      <c r="N57" s="554"/>
      <c r="O57" s="564"/>
      <c r="P57" s="554"/>
      <c r="S57" s="554"/>
      <c r="T57" s="554"/>
      <c r="X57" s="554"/>
      <c r="Y57" s="554"/>
      <c r="Z57" s="53"/>
    </row>
    <row r="58" spans="1:26" s="978" customFormat="1" ht="13.5">
      <c r="A58" s="53"/>
      <c r="B58" s="53"/>
      <c r="C58" s="53"/>
      <c r="D58" s="53"/>
      <c r="E58" s="53"/>
      <c r="F58" s="53"/>
      <c r="G58" s="53"/>
      <c r="H58" s="564"/>
      <c r="I58" s="564"/>
      <c r="J58" s="53"/>
      <c r="K58" s="53"/>
      <c r="L58" s="53"/>
      <c r="M58" s="554"/>
      <c r="N58" s="554"/>
      <c r="O58" s="564"/>
      <c r="P58" s="554"/>
      <c r="S58" s="554"/>
      <c r="T58" s="554"/>
      <c r="X58" s="554"/>
      <c r="Y58" s="554"/>
      <c r="Z58" s="53"/>
    </row>
    <row r="59" spans="1:26" s="978" customFormat="1" ht="13.5">
      <c r="A59" s="53"/>
      <c r="B59" s="53"/>
      <c r="C59" s="53"/>
      <c r="D59" s="53"/>
      <c r="E59" s="53"/>
      <c r="F59" s="53"/>
      <c r="G59" s="53"/>
      <c r="H59" s="554"/>
      <c r="I59" s="554"/>
      <c r="J59" s="53"/>
      <c r="K59" s="53"/>
      <c r="L59" s="53"/>
      <c r="M59" s="554"/>
      <c r="N59" s="554"/>
      <c r="O59" s="564"/>
      <c r="P59" s="554"/>
      <c r="S59" s="554"/>
      <c r="T59" s="554"/>
      <c r="X59" s="554"/>
      <c r="Y59" s="554"/>
      <c r="Z59" s="53"/>
    </row>
    <row r="60" spans="1:26" s="978" customFormat="1" ht="13.5">
      <c r="A60" s="53"/>
      <c r="B60" s="53"/>
      <c r="C60" s="53"/>
      <c r="D60" s="53"/>
      <c r="E60" s="53"/>
      <c r="F60" s="53"/>
      <c r="G60" s="53"/>
      <c r="H60" s="554"/>
      <c r="I60" s="554"/>
      <c r="J60" s="53"/>
      <c r="K60" s="53"/>
      <c r="L60" s="53"/>
      <c r="M60" s="554"/>
      <c r="N60" s="554"/>
      <c r="O60" s="564"/>
      <c r="P60" s="554"/>
      <c r="S60" s="554"/>
      <c r="T60" s="554"/>
      <c r="X60" s="554"/>
      <c r="Y60" s="554"/>
      <c r="Z60" s="53"/>
    </row>
    <row r="61" spans="1:26" s="978" customFormat="1" ht="13.5">
      <c r="A61" s="53"/>
      <c r="B61" s="53"/>
      <c r="C61" s="53"/>
      <c r="D61" s="53"/>
      <c r="E61" s="53"/>
      <c r="F61" s="53"/>
      <c r="G61" s="53"/>
      <c r="H61" s="554"/>
      <c r="I61" s="554"/>
      <c r="J61" s="53"/>
      <c r="K61" s="53"/>
      <c r="L61" s="53"/>
      <c r="M61" s="554"/>
      <c r="N61" s="554"/>
      <c r="O61" s="564"/>
      <c r="P61" s="554"/>
      <c r="S61" s="554"/>
      <c r="T61" s="554"/>
      <c r="X61" s="554"/>
      <c r="Y61" s="554"/>
      <c r="Z61" s="53"/>
    </row>
    <row r="62" spans="1:26" s="978" customFormat="1" ht="13.5">
      <c r="A62" s="53"/>
      <c r="B62" s="53"/>
      <c r="C62" s="53"/>
      <c r="D62" s="53"/>
      <c r="E62" s="53"/>
      <c r="F62" s="53"/>
      <c r="G62" s="53"/>
      <c r="H62" s="564"/>
      <c r="I62" s="564"/>
      <c r="J62" s="53"/>
      <c r="K62" s="53"/>
      <c r="L62" s="53"/>
      <c r="M62" s="554"/>
      <c r="N62" s="554"/>
      <c r="O62" s="564"/>
      <c r="P62" s="554"/>
      <c r="S62" s="554"/>
      <c r="T62" s="554"/>
      <c r="X62" s="554"/>
      <c r="Y62" s="554"/>
      <c r="Z62" s="53"/>
    </row>
    <row r="63" spans="1:26" s="978" customFormat="1" ht="13.5">
      <c r="A63" s="53"/>
      <c r="B63" s="53"/>
      <c r="C63" s="53"/>
      <c r="D63" s="53"/>
      <c r="E63" s="53"/>
      <c r="F63" s="53"/>
      <c r="G63" s="53"/>
      <c r="H63" s="564"/>
      <c r="I63" s="564"/>
      <c r="J63" s="53"/>
      <c r="K63" s="53"/>
      <c r="L63" s="53"/>
      <c r="M63" s="554"/>
      <c r="N63" s="554"/>
      <c r="O63" s="564"/>
      <c r="P63" s="554"/>
      <c r="S63" s="554"/>
      <c r="T63" s="554"/>
      <c r="X63" s="554"/>
      <c r="Y63" s="554"/>
      <c r="Z63" s="53"/>
    </row>
    <row r="64" spans="1:26" s="978" customFormat="1" ht="13.5">
      <c r="A64" s="53"/>
      <c r="B64" s="53"/>
      <c r="C64" s="53"/>
      <c r="D64" s="53"/>
      <c r="E64" s="53"/>
      <c r="F64" s="53"/>
      <c r="G64" s="53"/>
      <c r="H64" s="564"/>
      <c r="I64" s="564"/>
      <c r="J64" s="53"/>
      <c r="K64" s="53"/>
      <c r="L64" s="53"/>
      <c r="M64" s="554"/>
      <c r="N64" s="554"/>
      <c r="O64" s="564"/>
      <c r="P64" s="554"/>
      <c r="S64" s="554"/>
      <c r="T64" s="554"/>
      <c r="X64" s="554"/>
      <c r="Y64" s="554"/>
      <c r="Z64" s="53"/>
    </row>
    <row r="65" spans="1:26" s="978" customFormat="1" ht="13.5">
      <c r="A65" s="53"/>
      <c r="B65" s="53"/>
      <c r="C65" s="53"/>
      <c r="D65" s="53"/>
      <c r="E65" s="53"/>
      <c r="F65" s="53"/>
      <c r="G65" s="53"/>
      <c r="H65" s="565"/>
      <c r="I65" s="566"/>
      <c r="J65" s="53"/>
      <c r="K65" s="53"/>
      <c r="L65" s="53"/>
      <c r="M65" s="567"/>
      <c r="N65" s="567"/>
      <c r="O65" s="565"/>
      <c r="P65" s="567"/>
      <c r="S65" s="567"/>
      <c r="T65" s="567"/>
      <c r="X65" s="567"/>
      <c r="Y65" s="567"/>
      <c r="Z65" s="53"/>
    </row>
    <row r="66" spans="1:26" s="978" customFormat="1" ht="11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Z66" s="53"/>
    </row>
    <row r="67" spans="1:26" s="978" customFormat="1" ht="11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Z67" s="53"/>
    </row>
    <row r="68" spans="1:26" s="978" customFormat="1" ht="11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Z68" s="53"/>
    </row>
    <row r="69" spans="1:26" s="978" customFormat="1" ht="11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Z69" s="53"/>
    </row>
    <row r="70" spans="1:26" s="978" customFormat="1" ht="11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Z70" s="53"/>
    </row>
    <row r="71" spans="1:26" s="978" customFormat="1" ht="11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Z71" s="53"/>
    </row>
    <row r="72" spans="1:26" s="978" customFormat="1" ht="11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Z72" s="53"/>
    </row>
    <row r="73" spans="1:26" s="978" customFormat="1" ht="11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Z73" s="53"/>
    </row>
    <row r="74" spans="1:26" s="978" customFormat="1" ht="11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Z74" s="53"/>
    </row>
    <row r="75" spans="1:26" s="978" customFormat="1" ht="11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Z75" s="53"/>
    </row>
    <row r="76" spans="1:26" s="978" customFormat="1" ht="11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Z76" s="53"/>
    </row>
    <row r="77" spans="1:26" s="978" customFormat="1" ht="11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Z77" s="53"/>
    </row>
    <row r="78" spans="1:26" s="978" customFormat="1" ht="11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Z78" s="53"/>
    </row>
    <row r="79" spans="1:26" s="978" customFormat="1" ht="11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Z79" s="53"/>
    </row>
    <row r="80" spans="1:26" s="978" customFormat="1" ht="11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Z80" s="53"/>
    </row>
    <row r="81" spans="1:26" s="978" customFormat="1" ht="11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Z81" s="53"/>
    </row>
    <row r="82" spans="1:26" s="978" customFormat="1" ht="11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Z82" s="53"/>
    </row>
    <row r="83" spans="1:26" s="978" customFormat="1" ht="11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Z83" s="53"/>
    </row>
    <row r="84" spans="1:26" s="978" customFormat="1" ht="11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Z84" s="53"/>
    </row>
    <row r="85" spans="1:26" s="978" customFormat="1" ht="11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Z85" s="53"/>
    </row>
    <row r="86" spans="1:26" s="978" customFormat="1" ht="11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Z86" s="53"/>
    </row>
    <row r="87" spans="1:26" s="978" customFormat="1" ht="11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Z87" s="53"/>
    </row>
    <row r="88" spans="1:26" s="978" customFormat="1" ht="11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Z88" s="53"/>
    </row>
    <row r="89" spans="1:26" s="978" customFormat="1" ht="11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Z89" s="53"/>
    </row>
    <row r="90" spans="1:26" s="978" customFormat="1" ht="11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Z90" s="53"/>
    </row>
    <row r="91" spans="1:26" s="978" customFormat="1" ht="11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Z91" s="53"/>
    </row>
    <row r="92" spans="1:26" s="978" customFormat="1" ht="11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Z92" s="53"/>
    </row>
    <row r="93" spans="1:26" s="978" customFormat="1" ht="11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Z93" s="53"/>
    </row>
    <row r="94" spans="1:26" s="978" customFormat="1" ht="11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Z94" s="53"/>
    </row>
    <row r="95" spans="1:26" s="978" customFormat="1" ht="11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Z95" s="53"/>
    </row>
    <row r="96" spans="1:26" s="978" customFormat="1" ht="11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Z96" s="53"/>
    </row>
    <row r="97" spans="1:26" s="978" customFormat="1" ht="11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Z97" s="53"/>
    </row>
    <row r="98" spans="1:26" s="978" customFormat="1" ht="11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Z98" s="53"/>
    </row>
    <row r="99" spans="1:26" s="978" customFormat="1" ht="11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Z99" s="53"/>
    </row>
    <row r="100" spans="1:26" s="978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Z100" s="53"/>
    </row>
    <row r="101" spans="1:26" s="978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Z101" s="53"/>
    </row>
    <row r="102" spans="1:26" s="978" customFormat="1" ht="11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Z102" s="53"/>
    </row>
    <row r="103" spans="1:26" s="978" customFormat="1" ht="11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Z103" s="53"/>
    </row>
    <row r="104" spans="1:26" s="978" customFormat="1" ht="11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Z104" s="53"/>
    </row>
    <row r="105" spans="1:26" s="978" customFormat="1" ht="11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Z105" s="53"/>
    </row>
    <row r="106" spans="1:26" s="978" customFormat="1" ht="11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Z106" s="53"/>
    </row>
  </sheetData>
  <sheetProtection selectLockedCells="1"/>
  <mergeCells count="47">
    <mergeCell ref="A12:B12"/>
    <mergeCell ref="A11:B11"/>
    <mergeCell ref="A15:B15"/>
    <mergeCell ref="P7:R7"/>
    <mergeCell ref="S7:T7"/>
    <mergeCell ref="S8:S10"/>
    <mergeCell ref="T8:T10"/>
    <mergeCell ref="Q9:Q10"/>
    <mergeCell ref="R9:R10"/>
    <mergeCell ref="A13:B13"/>
    <mergeCell ref="A14:B14"/>
    <mergeCell ref="S6:T6"/>
    <mergeCell ref="O6:R6"/>
    <mergeCell ref="G8:G10"/>
    <mergeCell ref="K9:K10"/>
    <mergeCell ref="L9:L10"/>
    <mergeCell ref="J7:N7"/>
    <mergeCell ref="H7:H10"/>
    <mergeCell ref="J8:L8"/>
    <mergeCell ref="M8:M10"/>
    <mergeCell ref="N8:N10"/>
    <mergeCell ref="J6:N6"/>
    <mergeCell ref="I6:I10"/>
    <mergeCell ref="O7:O10"/>
    <mergeCell ref="P8:R8"/>
    <mergeCell ref="A3:H3"/>
    <mergeCell ref="A4:H4"/>
    <mergeCell ref="I3:R3"/>
    <mergeCell ref="S3:Z3"/>
    <mergeCell ref="A6:B10"/>
    <mergeCell ref="J9:J10"/>
    <mergeCell ref="P9:P10"/>
    <mergeCell ref="Z6:Z10"/>
    <mergeCell ref="X8:X10"/>
    <mergeCell ref="Y8:Y10"/>
    <mergeCell ref="C6:G6"/>
    <mergeCell ref="C7:G7"/>
    <mergeCell ref="C8:E8"/>
    <mergeCell ref="D9:D10"/>
    <mergeCell ref="E9:E10"/>
    <mergeCell ref="F8:F10"/>
    <mergeCell ref="U6:Y6"/>
    <mergeCell ref="U7:Y7"/>
    <mergeCell ref="U8:W8"/>
    <mergeCell ref="U9:U10"/>
    <mergeCell ref="V9:V10"/>
    <mergeCell ref="W9:W10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view="pageBreakPreview" zoomScaleNormal="100" zoomScaleSheetLayoutView="100" workbookViewId="0">
      <selection activeCell="K8" sqref="K8"/>
    </sheetView>
  </sheetViews>
  <sheetFormatPr defaultRowHeight="14.25"/>
  <cols>
    <col min="1" max="1" width="8.125" style="88" customWidth="1"/>
    <col min="2" max="2" width="8.125" style="955" customWidth="1"/>
    <col min="3" max="3" width="10.125" style="955" customWidth="1"/>
    <col min="4" max="4" width="8.625" style="955" customWidth="1"/>
    <col min="5" max="5" width="9.625" style="955" customWidth="1"/>
    <col min="6" max="6" width="9.625" style="89" customWidth="1"/>
    <col min="7" max="7" width="10.625" style="89" customWidth="1"/>
    <col min="8" max="8" width="8.125" style="89" customWidth="1"/>
    <col min="9" max="9" width="9.625" style="89" customWidth="1"/>
    <col min="10" max="16384" width="9" style="89"/>
  </cols>
  <sheetData>
    <row r="1" spans="1:10" s="396" customFormat="1" ht="14.1" customHeight="1">
      <c r="A1" s="173" t="s">
        <v>1530</v>
      </c>
      <c r="B1" s="393"/>
      <c r="C1" s="393"/>
      <c r="D1" s="393"/>
      <c r="E1" s="393"/>
      <c r="I1" s="392" t="s">
        <v>46</v>
      </c>
    </row>
    <row r="2" spans="1:10" ht="14.1" customHeight="1">
      <c r="A2" s="94"/>
      <c r="I2" s="986"/>
    </row>
    <row r="3" spans="1:10" s="929" customFormat="1" ht="20.100000000000001" customHeight="1">
      <c r="A3" s="1475" t="s">
        <v>63</v>
      </c>
      <c r="B3" s="1475"/>
      <c r="C3" s="1475"/>
      <c r="D3" s="1475"/>
      <c r="E3" s="1475"/>
      <c r="F3" s="1475"/>
      <c r="G3" s="1475"/>
      <c r="H3" s="1475"/>
      <c r="I3" s="1475"/>
    </row>
    <row r="4" spans="1:10" s="936" customFormat="1" ht="24" customHeight="1">
      <c r="A4" s="1583" t="s">
        <v>64</v>
      </c>
      <c r="B4" s="1583"/>
      <c r="C4" s="1583"/>
      <c r="D4" s="1583"/>
      <c r="E4" s="1583"/>
      <c r="F4" s="1583"/>
      <c r="G4" s="1583"/>
      <c r="H4" s="1583"/>
      <c r="I4" s="1583"/>
    </row>
    <row r="5" spans="1:10" s="67" customFormat="1" ht="18" customHeight="1" thickBot="1">
      <c r="A5" s="67" t="s">
        <v>65</v>
      </c>
      <c r="H5" s="1940" t="s">
        <v>66</v>
      </c>
      <c r="I5" s="1940"/>
    </row>
    <row r="6" spans="1:10" s="978" customFormat="1" ht="53.25" customHeight="1">
      <c r="A6" s="1660" t="s">
        <v>1456</v>
      </c>
      <c r="B6" s="1941" t="s">
        <v>57</v>
      </c>
      <c r="C6" s="1677"/>
      <c r="D6" s="1491" t="s">
        <v>67</v>
      </c>
      <c r="E6" s="1677"/>
      <c r="F6" s="1491" t="s">
        <v>1455</v>
      </c>
      <c r="G6" s="1677"/>
      <c r="H6" s="1491" t="s">
        <v>68</v>
      </c>
      <c r="I6" s="1505"/>
    </row>
    <row r="7" spans="1:10" s="978" customFormat="1" ht="15.95" customHeight="1">
      <c r="A7" s="1662"/>
      <c r="B7" s="1679" t="s">
        <v>69</v>
      </c>
      <c r="C7" s="1671" t="s">
        <v>70</v>
      </c>
      <c r="D7" s="1671" t="s">
        <v>69</v>
      </c>
      <c r="E7" s="1671" t="s">
        <v>70</v>
      </c>
      <c r="F7" s="1671" t="s">
        <v>69</v>
      </c>
      <c r="G7" s="1671" t="s">
        <v>70</v>
      </c>
      <c r="H7" s="1671" t="s">
        <v>69</v>
      </c>
      <c r="I7" s="1669" t="s">
        <v>70</v>
      </c>
    </row>
    <row r="8" spans="1:10" s="978" customFormat="1" ht="15.95" customHeight="1">
      <c r="A8" s="1664"/>
      <c r="B8" s="1823"/>
      <c r="C8" s="1672"/>
      <c r="D8" s="1672"/>
      <c r="E8" s="1672"/>
      <c r="F8" s="1672"/>
      <c r="G8" s="1672"/>
      <c r="H8" s="1672"/>
      <c r="I8" s="1831"/>
    </row>
    <row r="9" spans="1:10" s="160" customFormat="1" ht="53.45" customHeight="1">
      <c r="A9" s="184" t="s">
        <v>701</v>
      </c>
      <c r="B9" s="1379">
        <v>74004950</v>
      </c>
      <c r="C9" s="1379">
        <v>2238358904</v>
      </c>
      <c r="D9" s="1379">
        <v>43621574</v>
      </c>
      <c r="E9" s="1379">
        <v>1259662768</v>
      </c>
      <c r="F9" s="1379">
        <v>8486004</v>
      </c>
      <c r="G9" s="1379">
        <v>274730894</v>
      </c>
      <c r="H9" s="1379">
        <v>21897372</v>
      </c>
      <c r="I9" s="1379">
        <v>703965241</v>
      </c>
      <c r="J9" s="550"/>
    </row>
    <row r="10" spans="1:10" s="160" customFormat="1" ht="53.45" customHeight="1">
      <c r="A10" s="184" t="s">
        <v>951</v>
      </c>
      <c r="B10" s="1379">
        <v>75414082</v>
      </c>
      <c r="C10" s="1379">
        <v>2391089189.2999997</v>
      </c>
      <c r="D10" s="1379">
        <v>45522883</v>
      </c>
      <c r="E10" s="1379">
        <v>1378290413.5</v>
      </c>
      <c r="F10" s="1379">
        <v>7987205</v>
      </c>
      <c r="G10" s="1379">
        <v>269355493.5</v>
      </c>
      <c r="H10" s="1379">
        <v>21903994</v>
      </c>
      <c r="I10" s="1379">
        <v>743443282.20000005</v>
      </c>
      <c r="J10" s="550"/>
    </row>
    <row r="11" spans="1:10" s="160" customFormat="1" ht="53.45" customHeight="1">
      <c r="A11" s="184" t="s">
        <v>952</v>
      </c>
      <c r="B11" s="1379">
        <v>75120529</v>
      </c>
      <c r="C11" s="1379">
        <v>2546762238</v>
      </c>
      <c r="D11" s="1379">
        <v>46006342</v>
      </c>
      <c r="E11" s="1379">
        <v>1486806693</v>
      </c>
      <c r="F11" s="1379">
        <v>7731059</v>
      </c>
      <c r="G11" s="1379">
        <v>278734428</v>
      </c>
      <c r="H11" s="1379">
        <v>21383125</v>
      </c>
      <c r="I11" s="1379">
        <v>781321117</v>
      </c>
      <c r="J11" s="550"/>
    </row>
    <row r="12" spans="1:10" s="160" customFormat="1" ht="53.45" customHeight="1">
      <c r="A12" s="184" t="s">
        <v>1049</v>
      </c>
      <c r="B12" s="1379">
        <v>76894185</v>
      </c>
      <c r="C12" s="1379">
        <v>2833141647</v>
      </c>
      <c r="D12" s="1379">
        <v>47634808</v>
      </c>
      <c r="E12" s="1379">
        <v>1671096268</v>
      </c>
      <c r="F12" s="1379">
        <v>7825713</v>
      </c>
      <c r="G12" s="1379">
        <v>305026306</v>
      </c>
      <c r="H12" s="1379">
        <v>21433664</v>
      </c>
      <c r="I12" s="1379">
        <v>857019072</v>
      </c>
      <c r="J12" s="550"/>
    </row>
    <row r="13" spans="1:10" s="160" customFormat="1" ht="53.45" customHeight="1">
      <c r="A13" s="969" t="s">
        <v>1388</v>
      </c>
      <c r="B13" s="1380">
        <f t="shared" ref="B13:I13" si="0">SUM(B15:B17)</f>
        <v>77034438</v>
      </c>
      <c r="C13" s="1380">
        <f t="shared" si="0"/>
        <v>3025045194</v>
      </c>
      <c r="D13" s="1380">
        <f t="shared" si="0"/>
        <v>47934183</v>
      </c>
      <c r="E13" s="1380">
        <f t="shared" si="0"/>
        <v>1790538225</v>
      </c>
      <c r="F13" s="1380">
        <f t="shared" si="0"/>
        <v>7734923</v>
      </c>
      <c r="G13" s="1380">
        <f t="shared" si="0"/>
        <v>321543486</v>
      </c>
      <c r="H13" s="1380">
        <f t="shared" si="0"/>
        <v>21365332</v>
      </c>
      <c r="I13" s="1380">
        <f t="shared" si="0"/>
        <v>912963481</v>
      </c>
      <c r="J13" s="550"/>
    </row>
    <row r="14" spans="1:10" s="978" customFormat="1" ht="30.95" customHeight="1">
      <c r="A14" s="551"/>
      <c r="B14" s="1381"/>
      <c r="C14" s="1381"/>
      <c r="D14" s="1381"/>
      <c r="E14" s="1381"/>
      <c r="F14" s="1381"/>
      <c r="G14" s="1381"/>
      <c r="H14" s="1381"/>
      <c r="I14" s="1381"/>
    </row>
    <row r="15" spans="1:10" s="978" customFormat="1" ht="57.95" customHeight="1">
      <c r="A15" s="552" t="s">
        <v>639</v>
      </c>
      <c r="B15" s="1382">
        <v>961213</v>
      </c>
      <c r="C15" s="1382">
        <v>1285111359</v>
      </c>
      <c r="D15" s="1383">
        <v>557585</v>
      </c>
      <c r="E15" s="1383">
        <v>732617685</v>
      </c>
      <c r="F15" s="1383">
        <v>101807</v>
      </c>
      <c r="G15" s="1383">
        <v>140151542</v>
      </c>
      <c r="H15" s="1383">
        <v>301821</v>
      </c>
      <c r="I15" s="1383">
        <v>412342131</v>
      </c>
    </row>
    <row r="16" spans="1:10" s="978" customFormat="1" ht="57.95" customHeight="1">
      <c r="A16" s="552" t="s">
        <v>640</v>
      </c>
      <c r="B16" s="1382">
        <v>48283202</v>
      </c>
      <c r="C16" s="1382">
        <v>1096361297</v>
      </c>
      <c r="D16" s="1383">
        <v>29971942</v>
      </c>
      <c r="E16" s="1383">
        <v>667752581</v>
      </c>
      <c r="F16" s="1383">
        <v>4921244</v>
      </c>
      <c r="G16" s="1383">
        <v>114752100</v>
      </c>
      <c r="H16" s="1383">
        <v>13390016</v>
      </c>
      <c r="I16" s="1383">
        <v>313856616</v>
      </c>
    </row>
    <row r="17" spans="1:9" s="978" customFormat="1" ht="57.95" customHeight="1" thickBot="1">
      <c r="A17" s="553" t="s">
        <v>641</v>
      </c>
      <c r="B17" s="1382">
        <v>27790023</v>
      </c>
      <c r="C17" s="1382">
        <v>643572538</v>
      </c>
      <c r="D17" s="1383">
        <v>17404656</v>
      </c>
      <c r="E17" s="1383">
        <v>390167959</v>
      </c>
      <c r="F17" s="1383">
        <v>2711872</v>
      </c>
      <c r="G17" s="1383">
        <v>66639844</v>
      </c>
      <c r="H17" s="1383">
        <v>7673495</v>
      </c>
      <c r="I17" s="1384">
        <v>186764734</v>
      </c>
    </row>
    <row r="18" spans="1:9" s="229" customFormat="1" ht="12.95" customHeight="1">
      <c r="A18" s="308" t="s">
        <v>1459</v>
      </c>
      <c r="B18" s="109"/>
      <c r="C18" s="109"/>
      <c r="D18" s="109"/>
      <c r="E18" s="109"/>
      <c r="F18" s="109"/>
      <c r="G18" s="109"/>
      <c r="H18" s="109"/>
      <c r="I18" s="311" t="s">
        <v>698</v>
      </c>
    </row>
    <row r="19" spans="1:9" s="170" customFormat="1" ht="12.95" customHeight="1">
      <c r="A19" s="1939" t="s">
        <v>1458</v>
      </c>
      <c r="B19" s="1939"/>
      <c r="C19" s="1939"/>
      <c r="D19" s="1939"/>
      <c r="E19" s="1939"/>
    </row>
    <row r="20" spans="1:9" s="978" customFormat="1" ht="12.95" customHeight="1">
      <c r="A20" s="984" t="s">
        <v>1457</v>
      </c>
      <c r="B20" s="53"/>
      <c r="C20" s="53"/>
      <c r="D20" s="53"/>
      <c r="E20" s="53"/>
    </row>
    <row r="21" spans="1:9" s="978" customFormat="1" ht="13.5">
      <c r="A21" s="53"/>
      <c r="B21" s="53"/>
      <c r="C21" s="53"/>
      <c r="D21" s="554"/>
      <c r="E21" s="554"/>
      <c r="F21" s="554"/>
      <c r="G21" s="554"/>
      <c r="H21" s="554"/>
      <c r="I21" s="554"/>
    </row>
    <row r="22" spans="1:9" s="978" customFormat="1" ht="11.25">
      <c r="A22" s="53"/>
      <c r="B22" s="53"/>
      <c r="C22" s="53"/>
      <c r="D22" s="53"/>
      <c r="E22" s="53"/>
      <c r="F22" s="53"/>
      <c r="G22" s="53"/>
      <c r="H22" s="53"/>
      <c r="I22" s="53"/>
    </row>
    <row r="23" spans="1:9" s="978" customFormat="1" ht="13.5">
      <c r="A23" s="53"/>
      <c r="B23" s="53"/>
      <c r="C23" s="53"/>
      <c r="D23" s="554"/>
      <c r="E23" s="554"/>
      <c r="F23" s="554"/>
      <c r="G23" s="554"/>
      <c r="H23" s="554"/>
      <c r="I23" s="554"/>
    </row>
    <row r="24" spans="1:9" s="978" customFormat="1" ht="11.25">
      <c r="A24" s="53"/>
      <c r="B24" s="53"/>
      <c r="C24" s="53"/>
      <c r="D24" s="53"/>
      <c r="E24" s="53"/>
    </row>
    <row r="25" spans="1:9" s="978" customFormat="1" ht="11.25">
      <c r="A25" s="53"/>
      <c r="B25" s="53"/>
      <c r="C25" s="53"/>
      <c r="D25" s="53"/>
      <c r="E25" s="53"/>
    </row>
    <row r="26" spans="1:9" s="978" customFormat="1" ht="11.25">
      <c r="A26" s="53"/>
      <c r="B26" s="53"/>
      <c r="C26" s="53"/>
      <c r="D26" s="53"/>
      <c r="E26" s="53"/>
    </row>
    <row r="27" spans="1:9" s="978" customFormat="1" ht="11.25">
      <c r="A27" s="53"/>
      <c r="B27" s="53"/>
      <c r="C27" s="53"/>
      <c r="D27" s="53"/>
      <c r="E27" s="53"/>
    </row>
    <row r="28" spans="1:9" s="978" customFormat="1" ht="11.25">
      <c r="A28" s="53"/>
      <c r="B28" s="53"/>
      <c r="C28" s="53"/>
      <c r="D28" s="53"/>
      <c r="E28" s="53"/>
    </row>
    <row r="29" spans="1:9" s="978" customFormat="1" ht="11.25">
      <c r="A29" s="53"/>
      <c r="B29" s="53"/>
      <c r="C29" s="53"/>
      <c r="D29" s="53"/>
      <c r="E29" s="53"/>
    </row>
    <row r="30" spans="1:9" s="978" customFormat="1" ht="11.25">
      <c r="A30" s="53"/>
      <c r="B30" s="53"/>
      <c r="C30" s="53"/>
      <c r="D30" s="53"/>
      <c r="E30" s="53"/>
    </row>
    <row r="31" spans="1:9" s="978" customFormat="1" ht="11.25">
      <c r="A31" s="53"/>
      <c r="B31" s="53"/>
      <c r="C31" s="53"/>
      <c r="D31" s="53"/>
      <c r="E31" s="53"/>
    </row>
    <row r="32" spans="1:9" s="978" customFormat="1" ht="11.25">
      <c r="A32" s="53"/>
      <c r="B32" s="53"/>
      <c r="C32" s="53"/>
      <c r="D32" s="53"/>
      <c r="E32" s="53"/>
    </row>
    <row r="33" spans="1:5" s="978" customFormat="1" ht="11.25">
      <c r="A33" s="53"/>
      <c r="B33" s="53"/>
      <c r="C33" s="53"/>
      <c r="D33" s="53"/>
      <c r="E33" s="53"/>
    </row>
    <row r="34" spans="1:5" s="978" customFormat="1" ht="11.25">
      <c r="A34" s="53"/>
      <c r="B34" s="53"/>
      <c r="C34" s="53"/>
      <c r="D34" s="53"/>
      <c r="E34" s="53"/>
    </row>
    <row r="35" spans="1:5" s="978" customFormat="1" ht="11.25">
      <c r="A35" s="53"/>
      <c r="B35" s="53"/>
      <c r="C35" s="53"/>
      <c r="D35" s="53"/>
      <c r="E35" s="53"/>
    </row>
    <row r="36" spans="1:5" s="978" customFormat="1" ht="11.25">
      <c r="A36" s="53"/>
      <c r="B36" s="53"/>
      <c r="C36" s="53"/>
      <c r="D36" s="53"/>
      <c r="E36" s="53"/>
    </row>
    <row r="37" spans="1:5" s="978" customFormat="1" ht="11.25">
      <c r="A37" s="53"/>
      <c r="B37" s="53"/>
      <c r="C37" s="53"/>
      <c r="D37" s="53"/>
      <c r="E37" s="53"/>
    </row>
    <row r="38" spans="1:5" s="978" customFormat="1" ht="11.25"/>
    <row r="39" spans="1:5" s="978" customFormat="1" ht="11.25"/>
    <row r="40" spans="1:5" s="978" customFormat="1" ht="11.25"/>
    <row r="41" spans="1:5" s="978" customFormat="1" ht="11.25">
      <c r="A41" s="53"/>
      <c r="B41" s="53"/>
      <c r="C41" s="53"/>
      <c r="D41" s="53"/>
      <c r="E41" s="53"/>
    </row>
    <row r="42" spans="1:5" s="978" customFormat="1" ht="11.25">
      <c r="A42" s="53"/>
      <c r="B42" s="53"/>
      <c r="C42" s="53"/>
      <c r="D42" s="53"/>
      <c r="E42" s="53"/>
    </row>
    <row r="43" spans="1:5" s="978" customFormat="1" ht="11.25">
      <c r="A43" s="53"/>
      <c r="B43" s="53"/>
      <c r="C43" s="53"/>
      <c r="D43" s="53"/>
      <c r="E43" s="53"/>
    </row>
    <row r="44" spans="1:5" s="978" customFormat="1" ht="11.25">
      <c r="A44" s="53"/>
      <c r="B44" s="53"/>
      <c r="C44" s="53"/>
      <c r="D44" s="53"/>
      <c r="E44" s="53"/>
    </row>
    <row r="45" spans="1:5" s="978" customFormat="1" ht="11.25">
      <c r="A45" s="53"/>
      <c r="B45" s="53"/>
      <c r="C45" s="53"/>
      <c r="D45" s="53"/>
      <c r="E45" s="53"/>
    </row>
    <row r="46" spans="1:5" s="978" customFormat="1" ht="11.25">
      <c r="A46" s="53"/>
      <c r="B46" s="53"/>
      <c r="C46" s="53"/>
      <c r="D46" s="53"/>
      <c r="E46" s="53"/>
    </row>
    <row r="47" spans="1:5" s="978" customFormat="1" ht="11.25">
      <c r="A47" s="53"/>
      <c r="B47" s="53"/>
      <c r="C47" s="53"/>
      <c r="D47" s="53"/>
      <c r="E47" s="53"/>
    </row>
    <row r="48" spans="1:5" s="978" customFormat="1" ht="11.25">
      <c r="A48" s="53"/>
      <c r="B48" s="53"/>
      <c r="C48" s="53"/>
      <c r="D48" s="53"/>
      <c r="E48" s="53"/>
    </row>
    <row r="49" spans="1:5" s="978" customFormat="1" ht="11.25">
      <c r="A49" s="53"/>
      <c r="B49" s="53"/>
      <c r="C49" s="53"/>
      <c r="D49" s="53"/>
      <c r="E49" s="53"/>
    </row>
    <row r="50" spans="1:5" s="978" customFormat="1" ht="11.25">
      <c r="A50" s="53"/>
      <c r="B50" s="53"/>
      <c r="C50" s="53"/>
      <c r="D50" s="53"/>
      <c r="E50" s="53"/>
    </row>
    <row r="51" spans="1:5" s="978" customFormat="1" ht="11.25">
      <c r="A51" s="53"/>
      <c r="B51" s="53"/>
      <c r="C51" s="53"/>
      <c r="D51" s="53"/>
      <c r="E51" s="53"/>
    </row>
    <row r="52" spans="1:5" s="978" customFormat="1" ht="11.25">
      <c r="A52" s="53"/>
      <c r="B52" s="53"/>
      <c r="C52" s="53"/>
      <c r="D52" s="53"/>
      <c r="E52" s="53"/>
    </row>
    <row r="53" spans="1:5" s="978" customFormat="1" ht="11.25">
      <c r="A53" s="53"/>
      <c r="B53" s="53"/>
      <c r="C53" s="53"/>
      <c r="D53" s="53"/>
      <c r="E53" s="53"/>
    </row>
    <row r="54" spans="1:5" s="978" customFormat="1" ht="11.25">
      <c r="A54" s="53"/>
      <c r="B54" s="53"/>
      <c r="C54" s="53"/>
      <c r="D54" s="53"/>
      <c r="E54" s="53"/>
    </row>
    <row r="55" spans="1:5" s="978" customFormat="1" ht="11.25">
      <c r="A55" s="53"/>
      <c r="B55" s="53"/>
      <c r="C55" s="53"/>
      <c r="D55" s="53"/>
      <c r="E55" s="53"/>
    </row>
    <row r="56" spans="1:5" s="978" customFormat="1" ht="11.25">
      <c r="A56" s="53"/>
      <c r="B56" s="53"/>
      <c r="C56" s="53"/>
      <c r="D56" s="53"/>
      <c r="E56" s="53"/>
    </row>
    <row r="57" spans="1:5" s="978" customFormat="1" ht="11.25">
      <c r="A57" s="53"/>
      <c r="B57" s="53"/>
      <c r="C57" s="53"/>
      <c r="D57" s="53"/>
      <c r="E57" s="53"/>
    </row>
    <row r="58" spans="1:5" s="978" customFormat="1" ht="11.25">
      <c r="A58" s="53"/>
      <c r="B58" s="53"/>
      <c r="C58" s="53"/>
      <c r="D58" s="53"/>
      <c r="E58" s="53"/>
    </row>
    <row r="59" spans="1:5" s="978" customFormat="1" ht="11.25">
      <c r="A59" s="53"/>
      <c r="B59" s="53"/>
      <c r="C59" s="53"/>
      <c r="D59" s="53"/>
      <c r="E59" s="53"/>
    </row>
    <row r="60" spans="1:5" s="978" customFormat="1" ht="11.25">
      <c r="A60" s="53"/>
      <c r="B60" s="53"/>
      <c r="C60" s="53"/>
      <c r="D60" s="53"/>
      <c r="E60" s="53"/>
    </row>
    <row r="61" spans="1:5" s="978" customFormat="1" ht="11.25">
      <c r="A61" s="53"/>
      <c r="B61" s="53"/>
      <c r="C61" s="53"/>
      <c r="D61" s="53"/>
      <c r="E61" s="53"/>
    </row>
    <row r="62" spans="1:5" s="978" customFormat="1" ht="11.25">
      <c r="A62" s="53"/>
      <c r="B62" s="53"/>
      <c r="C62" s="53"/>
      <c r="D62" s="53"/>
      <c r="E62" s="53"/>
    </row>
    <row r="63" spans="1:5" s="978" customFormat="1" ht="11.25">
      <c r="A63" s="53"/>
      <c r="B63" s="53"/>
      <c r="C63" s="53"/>
      <c r="D63" s="53"/>
      <c r="E63" s="53"/>
    </row>
    <row r="64" spans="1:5" s="978" customFormat="1" ht="11.25">
      <c r="A64" s="53"/>
      <c r="B64" s="53"/>
      <c r="C64" s="53"/>
      <c r="D64" s="53"/>
      <c r="E64" s="53"/>
    </row>
    <row r="65" spans="1:5" s="978" customFormat="1" ht="11.25">
      <c r="A65" s="53"/>
      <c r="B65" s="53"/>
      <c r="C65" s="53"/>
      <c r="D65" s="53"/>
      <c r="E65" s="53"/>
    </row>
    <row r="66" spans="1:5" s="978" customFormat="1" ht="11.25">
      <c r="A66" s="53"/>
      <c r="B66" s="53"/>
      <c r="C66" s="53"/>
      <c r="D66" s="53"/>
      <c r="E66" s="53"/>
    </row>
    <row r="67" spans="1:5" s="978" customFormat="1" ht="11.25">
      <c r="A67" s="53"/>
      <c r="B67" s="53"/>
      <c r="C67" s="53"/>
      <c r="D67" s="53"/>
      <c r="E67" s="53"/>
    </row>
    <row r="68" spans="1:5" s="978" customFormat="1" ht="11.25">
      <c r="A68" s="53"/>
      <c r="B68" s="53"/>
      <c r="C68" s="53"/>
      <c r="D68" s="53"/>
      <c r="E68" s="53"/>
    </row>
    <row r="69" spans="1:5" s="978" customFormat="1" ht="11.25">
      <c r="A69" s="53"/>
      <c r="B69" s="53"/>
      <c r="C69" s="53"/>
      <c r="D69" s="53"/>
      <c r="E69" s="53"/>
    </row>
    <row r="70" spans="1:5" s="978" customFormat="1" ht="11.25">
      <c r="A70" s="53"/>
      <c r="B70" s="53"/>
      <c r="C70" s="53"/>
      <c r="D70" s="53"/>
      <c r="E70" s="53"/>
    </row>
    <row r="71" spans="1:5" s="978" customFormat="1" ht="11.25">
      <c r="A71" s="53"/>
      <c r="B71" s="53"/>
      <c r="C71" s="53"/>
      <c r="D71" s="53"/>
      <c r="E71" s="53"/>
    </row>
    <row r="72" spans="1:5" s="978" customFormat="1" ht="11.25">
      <c r="A72" s="53"/>
      <c r="B72" s="53"/>
      <c r="C72" s="53"/>
      <c r="D72" s="53"/>
      <c r="E72" s="53"/>
    </row>
    <row r="73" spans="1:5" s="978" customFormat="1" ht="11.25">
      <c r="A73" s="53"/>
      <c r="B73" s="53"/>
      <c r="C73" s="53"/>
      <c r="D73" s="53"/>
      <c r="E73" s="53"/>
    </row>
    <row r="74" spans="1:5" s="978" customFormat="1" ht="11.25">
      <c r="A74" s="53"/>
      <c r="B74" s="53"/>
      <c r="C74" s="53"/>
      <c r="D74" s="53"/>
      <c r="E74" s="53"/>
    </row>
    <row r="75" spans="1:5" s="978" customFormat="1" ht="11.25">
      <c r="A75" s="53"/>
      <c r="B75" s="53"/>
      <c r="C75" s="53"/>
      <c r="D75" s="53"/>
      <c r="E75" s="53"/>
    </row>
    <row r="76" spans="1:5" s="978" customFormat="1" ht="11.25">
      <c r="A76" s="53"/>
      <c r="B76" s="53"/>
      <c r="C76" s="53"/>
      <c r="D76" s="53"/>
      <c r="E76" s="53"/>
    </row>
    <row r="77" spans="1:5" s="978" customFormat="1" ht="11.25">
      <c r="A77" s="53"/>
      <c r="B77" s="53"/>
      <c r="C77" s="53"/>
      <c r="D77" s="53"/>
      <c r="E77" s="53"/>
    </row>
    <row r="78" spans="1:5" s="978" customFormat="1" ht="11.25">
      <c r="A78" s="53"/>
      <c r="B78" s="53"/>
      <c r="C78" s="53"/>
      <c r="D78" s="53"/>
      <c r="E78" s="53"/>
    </row>
    <row r="79" spans="1:5" s="978" customFormat="1" ht="11.25">
      <c r="A79" s="53"/>
      <c r="B79" s="53"/>
      <c r="C79" s="53"/>
      <c r="D79" s="53"/>
      <c r="E79" s="53"/>
    </row>
    <row r="80" spans="1:5" s="978" customFormat="1" ht="11.25">
      <c r="A80" s="53"/>
      <c r="B80" s="53"/>
      <c r="C80" s="53"/>
      <c r="D80" s="53"/>
      <c r="E80" s="53"/>
    </row>
    <row r="81" spans="1:5" s="978" customFormat="1" ht="11.25">
      <c r="A81" s="53"/>
      <c r="B81" s="53"/>
      <c r="C81" s="53"/>
      <c r="D81" s="53"/>
      <c r="E81" s="53"/>
    </row>
    <row r="82" spans="1:5" s="978" customFormat="1" ht="11.25">
      <c r="A82" s="53"/>
      <c r="B82" s="53"/>
      <c r="C82" s="53"/>
      <c r="D82" s="53"/>
      <c r="E82" s="53"/>
    </row>
    <row r="83" spans="1:5" s="978" customFormat="1" ht="11.25">
      <c r="A83" s="53"/>
      <c r="B83" s="53"/>
      <c r="C83" s="53"/>
      <c r="D83" s="53"/>
      <c r="E83" s="53"/>
    </row>
    <row r="84" spans="1:5" s="978" customFormat="1" ht="11.25">
      <c r="A84" s="53"/>
      <c r="B84" s="53"/>
      <c r="C84" s="53"/>
      <c r="D84" s="53"/>
      <c r="E84" s="53"/>
    </row>
  </sheetData>
  <sheetProtection selectLockedCells="1"/>
  <mergeCells count="17">
    <mergeCell ref="A3:I3"/>
    <mergeCell ref="A4:I4"/>
    <mergeCell ref="H5:I5"/>
    <mergeCell ref="A6:A8"/>
    <mergeCell ref="B6:C6"/>
    <mergeCell ref="A19:E19"/>
    <mergeCell ref="D6:E6"/>
    <mergeCell ref="F6:G6"/>
    <mergeCell ref="H6:I6"/>
    <mergeCell ref="B7:B8"/>
    <mergeCell ref="G7:G8"/>
    <mergeCell ref="H7:H8"/>
    <mergeCell ref="C7:C8"/>
    <mergeCell ref="D7:D8"/>
    <mergeCell ref="E7:E8"/>
    <mergeCell ref="F7:F8"/>
    <mergeCell ref="I7:I8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view="pageBreakPreview" zoomScaleNormal="100" zoomScaleSheetLayoutView="100" workbookViewId="0">
      <selection activeCell="AD2" sqref="AD2"/>
    </sheetView>
  </sheetViews>
  <sheetFormatPr defaultColWidth="8.75" defaultRowHeight="14.25"/>
  <cols>
    <col min="1" max="2" width="11.625" style="548" customWidth="1"/>
    <col min="3" max="3" width="11.625" style="530" customWidth="1"/>
    <col min="4" max="4" width="13.125" style="530" customWidth="1"/>
    <col min="5" max="5" width="13.625" style="530" customWidth="1"/>
    <col min="6" max="6" width="13" style="530" customWidth="1"/>
    <col min="7" max="7" width="8.875" style="549" customWidth="1"/>
    <col min="8" max="11" width="20.375" style="530" customWidth="1"/>
    <col min="12" max="16384" width="8.75" style="530"/>
  </cols>
  <sheetData>
    <row r="1" spans="1:15" s="829" customFormat="1" ht="14.1" customHeight="1">
      <c r="G1" s="801" t="s">
        <v>1531</v>
      </c>
    </row>
    <row r="2" spans="1:15" ht="14.1" customHeight="1">
      <c r="A2" s="530"/>
      <c r="B2" s="530"/>
      <c r="F2" s="68"/>
      <c r="G2" s="55"/>
    </row>
    <row r="3" spans="1:15" s="974" customFormat="1" ht="20.100000000000001" customHeight="1">
      <c r="A3" s="1946" t="s">
        <v>71</v>
      </c>
      <c r="B3" s="1946"/>
      <c r="C3" s="1946"/>
      <c r="D3" s="1946"/>
      <c r="E3" s="1946"/>
      <c r="F3" s="1946"/>
      <c r="G3" s="1946"/>
    </row>
    <row r="4" spans="1:15" s="975" customFormat="1" ht="24" customHeight="1">
      <c r="A4" s="1947" t="s">
        <v>72</v>
      </c>
      <c r="B4" s="1947"/>
      <c r="C4" s="1947"/>
      <c r="D4" s="1947"/>
      <c r="E4" s="1947"/>
      <c r="F4" s="1947"/>
      <c r="G4" s="1947"/>
    </row>
    <row r="5" spans="1:15" s="532" customFormat="1" ht="18" customHeight="1" thickBot="1">
      <c r="A5" s="531" t="s">
        <v>73</v>
      </c>
      <c r="G5" s="533" t="s">
        <v>74</v>
      </c>
    </row>
    <row r="6" spans="1:15" s="532" customFormat="1" ht="20.100000000000001" customHeight="1">
      <c r="A6" s="1948" t="s">
        <v>575</v>
      </c>
      <c r="B6" s="1951" t="s">
        <v>75</v>
      </c>
      <c r="C6" s="1948"/>
      <c r="D6" s="1951" t="s">
        <v>76</v>
      </c>
      <c r="E6" s="1954"/>
      <c r="F6" s="1954"/>
      <c r="G6" s="1659" t="s">
        <v>576</v>
      </c>
    </row>
    <row r="7" spans="1:15" s="532" customFormat="1" ht="20.100000000000001" customHeight="1">
      <c r="A7" s="1949"/>
      <c r="B7" s="1952"/>
      <c r="C7" s="1953"/>
      <c r="D7" s="1955"/>
      <c r="E7" s="1956"/>
      <c r="F7" s="1956"/>
      <c r="G7" s="1957"/>
    </row>
    <row r="8" spans="1:15" s="532" customFormat="1" ht="27" customHeight="1">
      <c r="A8" s="1949"/>
      <c r="B8" s="1942" t="s">
        <v>1275</v>
      </c>
      <c r="C8" s="1942" t="s">
        <v>1276</v>
      </c>
      <c r="D8" s="1958"/>
      <c r="E8" s="1942" t="s">
        <v>1277</v>
      </c>
      <c r="F8" s="1944" t="s">
        <v>577</v>
      </c>
      <c r="G8" s="1957"/>
    </row>
    <row r="9" spans="1:15" s="532" customFormat="1" ht="27" customHeight="1">
      <c r="A9" s="1950"/>
      <c r="B9" s="1943"/>
      <c r="C9" s="1943"/>
      <c r="D9" s="1943"/>
      <c r="E9" s="1943"/>
      <c r="F9" s="1945"/>
      <c r="G9" s="1663"/>
    </row>
    <row r="10" spans="1:15" s="535" customFormat="1" ht="51.95" customHeight="1">
      <c r="A10" s="534">
        <v>74004950</v>
      </c>
      <c r="B10" s="534">
        <v>81477362</v>
      </c>
      <c r="C10" s="534">
        <v>414266100</v>
      </c>
      <c r="D10" s="534">
        <v>2981746240</v>
      </c>
      <c r="E10" s="534">
        <v>2238358904</v>
      </c>
      <c r="F10" s="534">
        <v>743387336</v>
      </c>
      <c r="G10" s="111" t="s">
        <v>701</v>
      </c>
    </row>
    <row r="11" spans="1:15" s="535" customFormat="1" ht="51.95" customHeight="1">
      <c r="A11" s="534">
        <v>75325106</v>
      </c>
      <c r="B11" s="534">
        <v>83040671</v>
      </c>
      <c r="C11" s="534">
        <v>429890075</v>
      </c>
      <c r="D11" s="534">
        <v>3186045668.0999994</v>
      </c>
      <c r="E11" s="534">
        <v>2390757506</v>
      </c>
      <c r="F11" s="534">
        <v>795288162.29999995</v>
      </c>
      <c r="G11" s="111" t="s">
        <v>951</v>
      </c>
    </row>
    <row r="12" spans="1:15" s="535" customFormat="1" ht="51.95" customHeight="1">
      <c r="A12" s="534">
        <v>75120529</v>
      </c>
      <c r="B12" s="534">
        <v>83426696</v>
      </c>
      <c r="C12" s="534">
        <v>445034704</v>
      </c>
      <c r="D12" s="534">
        <v>3398782665</v>
      </c>
      <c r="E12" s="534">
        <v>2546762238</v>
      </c>
      <c r="F12" s="534">
        <v>852020427</v>
      </c>
      <c r="G12" s="111" t="s">
        <v>952</v>
      </c>
    </row>
    <row r="13" spans="1:15" s="535" customFormat="1" ht="51.95" customHeight="1">
      <c r="A13" s="534">
        <v>76894185</v>
      </c>
      <c r="B13" s="534">
        <v>85633421</v>
      </c>
      <c r="C13" s="534">
        <v>471623182</v>
      </c>
      <c r="D13" s="534">
        <v>3777076219</v>
      </c>
      <c r="E13" s="534">
        <v>2833141647</v>
      </c>
      <c r="F13" s="534">
        <v>943934572</v>
      </c>
      <c r="G13" s="111" t="s">
        <v>1049</v>
      </c>
    </row>
    <row r="14" spans="1:15" s="535" customFormat="1" ht="51.95" customHeight="1">
      <c r="A14" s="536">
        <f>SUM(A16:A18)</f>
        <v>77034438</v>
      </c>
      <c r="B14" s="536">
        <f t="shared" ref="B14:F14" si="0">SUM(B16:B18)</f>
        <v>85847508</v>
      </c>
      <c r="C14" s="536">
        <f t="shared" si="0"/>
        <v>491979027</v>
      </c>
      <c r="D14" s="536">
        <f t="shared" si="0"/>
        <v>4036624136</v>
      </c>
      <c r="E14" s="536">
        <f t="shared" si="0"/>
        <v>3025045194</v>
      </c>
      <c r="F14" s="536">
        <f t="shared" si="0"/>
        <v>1011578943</v>
      </c>
      <c r="G14" s="537" t="s">
        <v>1388</v>
      </c>
      <c r="H14" s="538"/>
      <c r="I14" s="538"/>
      <c r="J14" s="538"/>
    </row>
    <row r="15" spans="1:15" s="535" customFormat="1" ht="42" customHeight="1">
      <c r="A15" s="534"/>
      <c r="B15" s="534"/>
      <c r="C15" s="534"/>
      <c r="D15" s="534"/>
      <c r="E15" s="534"/>
      <c r="F15" s="534"/>
      <c r="G15" s="341"/>
      <c r="H15" s="538"/>
      <c r="I15" s="538"/>
      <c r="J15" s="538"/>
    </row>
    <row r="16" spans="1:15" s="535" customFormat="1" ht="54.95" customHeight="1">
      <c r="A16" s="722">
        <v>961213</v>
      </c>
      <c r="B16" s="722">
        <v>9838982</v>
      </c>
      <c r="C16" s="722">
        <v>14022190</v>
      </c>
      <c r="D16" s="722">
        <v>1587913658</v>
      </c>
      <c r="E16" s="722">
        <v>1285111359</v>
      </c>
      <c r="F16" s="746">
        <v>302802300</v>
      </c>
      <c r="G16" s="539" t="s">
        <v>639</v>
      </c>
      <c r="H16" s="538"/>
      <c r="I16" s="538"/>
      <c r="J16" s="538"/>
      <c r="K16" s="538"/>
      <c r="L16" s="538"/>
      <c r="M16" s="538"/>
      <c r="N16" s="538"/>
      <c r="O16" s="538"/>
    </row>
    <row r="17" spans="1:15" s="535" customFormat="1" ht="54.95" customHeight="1">
      <c r="A17" s="722">
        <v>48283202</v>
      </c>
      <c r="B17" s="722">
        <v>48218503</v>
      </c>
      <c r="C17" s="722">
        <v>75735524</v>
      </c>
      <c r="D17" s="722">
        <v>1557863179</v>
      </c>
      <c r="E17" s="722">
        <v>1096361297</v>
      </c>
      <c r="F17" s="746">
        <v>461501882</v>
      </c>
      <c r="G17" s="539" t="s">
        <v>640</v>
      </c>
      <c r="H17" s="538"/>
      <c r="I17" s="538"/>
      <c r="J17" s="538"/>
      <c r="K17" s="538"/>
      <c r="L17" s="538"/>
      <c r="M17" s="538"/>
      <c r="N17" s="538"/>
      <c r="O17" s="538"/>
    </row>
    <row r="18" spans="1:15" s="535" customFormat="1" ht="54.75" customHeight="1" thickBot="1">
      <c r="A18" s="723">
        <v>27790023</v>
      </c>
      <c r="B18" s="723">
        <v>27790023</v>
      </c>
      <c r="C18" s="723">
        <v>402221313</v>
      </c>
      <c r="D18" s="723">
        <v>890847299</v>
      </c>
      <c r="E18" s="723">
        <v>643572538</v>
      </c>
      <c r="F18" s="1009">
        <v>247274761</v>
      </c>
      <c r="G18" s="540" t="s">
        <v>641</v>
      </c>
      <c r="H18" s="538"/>
      <c r="I18" s="538"/>
      <c r="J18" s="538"/>
      <c r="K18" s="538"/>
      <c r="L18" s="538"/>
      <c r="M18" s="538"/>
      <c r="N18" s="538"/>
      <c r="O18" s="538"/>
    </row>
    <row r="19" spans="1:15" s="543" customFormat="1" ht="11.1" customHeight="1">
      <c r="A19" s="308" t="s">
        <v>1462</v>
      </c>
      <c r="B19" s="541"/>
      <c r="C19" s="541"/>
      <c r="D19" s="542"/>
      <c r="E19" s="541"/>
      <c r="G19" s="311" t="s">
        <v>698</v>
      </c>
    </row>
    <row r="20" spans="1:15" s="544" customFormat="1" ht="11.1" customHeight="1">
      <c r="A20" s="543" t="s">
        <v>642</v>
      </c>
      <c r="G20" s="543"/>
    </row>
    <row r="21" spans="1:15" s="545" customFormat="1" ht="11.1" customHeight="1">
      <c r="A21" s="543" t="s">
        <v>1460</v>
      </c>
      <c r="B21" s="1385"/>
      <c r="C21" s="1386"/>
      <c r="D21" s="1386"/>
      <c r="E21" s="1386"/>
      <c r="F21" s="1386"/>
      <c r="G21" s="1385"/>
    </row>
    <row r="22" spans="1:15" s="545" customFormat="1" ht="10.5">
      <c r="A22" s="1387" t="s">
        <v>1461</v>
      </c>
      <c r="B22" s="1388"/>
      <c r="G22" s="1388"/>
    </row>
    <row r="23" spans="1:15" s="532" customFormat="1" ht="11.25">
      <c r="A23" s="546"/>
      <c r="B23" s="547"/>
      <c r="G23" s="547"/>
    </row>
    <row r="24" spans="1:15" s="532" customFormat="1" ht="11.25">
      <c r="A24" s="547"/>
      <c r="B24" s="547"/>
      <c r="G24" s="547"/>
    </row>
    <row r="25" spans="1:15" s="532" customFormat="1" ht="11.25">
      <c r="A25" s="547"/>
      <c r="B25" s="547"/>
      <c r="G25" s="547"/>
    </row>
    <row r="26" spans="1:15" s="532" customFormat="1" ht="11.25">
      <c r="A26" s="547"/>
      <c r="B26" s="547"/>
      <c r="G26" s="547"/>
    </row>
    <row r="27" spans="1:15" s="532" customFormat="1" ht="11.25">
      <c r="A27" s="547"/>
      <c r="B27" s="547"/>
      <c r="G27" s="547"/>
    </row>
    <row r="28" spans="1:15" s="532" customFormat="1" ht="11.25">
      <c r="A28" s="547"/>
      <c r="B28" s="547"/>
      <c r="G28" s="547"/>
    </row>
    <row r="29" spans="1:15" s="532" customFormat="1" ht="11.25">
      <c r="A29" s="547"/>
      <c r="B29" s="547"/>
      <c r="G29" s="547"/>
    </row>
    <row r="30" spans="1:15" s="532" customFormat="1" ht="11.25">
      <c r="A30" s="547"/>
      <c r="B30" s="547"/>
      <c r="G30" s="547"/>
    </row>
    <row r="31" spans="1:15" s="532" customFormat="1" ht="11.25">
      <c r="A31" s="547"/>
      <c r="B31" s="547"/>
      <c r="G31" s="547"/>
    </row>
    <row r="32" spans="1:15" s="532" customFormat="1" ht="11.25">
      <c r="A32" s="547"/>
      <c r="B32" s="547"/>
      <c r="G32" s="547"/>
    </row>
    <row r="33" spans="1:7" s="532" customFormat="1" ht="11.25">
      <c r="A33" s="547"/>
      <c r="B33" s="547"/>
      <c r="G33" s="547"/>
    </row>
    <row r="34" spans="1:7" s="532" customFormat="1" ht="11.25">
      <c r="A34" s="547"/>
      <c r="B34" s="547"/>
      <c r="G34" s="547"/>
    </row>
    <row r="35" spans="1:7" s="532" customFormat="1" ht="11.25">
      <c r="A35" s="547"/>
      <c r="B35" s="547"/>
      <c r="G35" s="547"/>
    </row>
    <row r="36" spans="1:7" s="532" customFormat="1" ht="11.25">
      <c r="A36" s="547"/>
      <c r="B36" s="547"/>
      <c r="G36" s="547"/>
    </row>
    <row r="37" spans="1:7" s="532" customFormat="1" ht="11.25">
      <c r="A37" s="547"/>
      <c r="B37" s="547"/>
      <c r="G37" s="547"/>
    </row>
    <row r="38" spans="1:7" s="532" customFormat="1" ht="11.25"/>
    <row r="39" spans="1:7" s="532" customFormat="1" ht="11.25"/>
    <row r="40" spans="1:7" s="532" customFormat="1" ht="11.25">
      <c r="A40" s="547"/>
      <c r="B40" s="547"/>
      <c r="G40" s="547"/>
    </row>
    <row r="41" spans="1:7" s="532" customFormat="1" ht="11.25">
      <c r="A41" s="547"/>
      <c r="B41" s="547"/>
      <c r="G41" s="547"/>
    </row>
    <row r="42" spans="1:7" s="532" customFormat="1" ht="11.25">
      <c r="A42" s="547"/>
      <c r="B42" s="547"/>
      <c r="G42" s="547"/>
    </row>
    <row r="43" spans="1:7" s="532" customFormat="1" ht="11.25">
      <c r="A43" s="547"/>
      <c r="B43" s="547"/>
      <c r="G43" s="547"/>
    </row>
    <row r="44" spans="1:7" s="532" customFormat="1" ht="11.25">
      <c r="A44" s="547"/>
      <c r="B44" s="547"/>
      <c r="G44" s="547"/>
    </row>
    <row r="45" spans="1:7" s="532" customFormat="1" ht="11.25">
      <c r="A45" s="547"/>
      <c r="B45" s="547"/>
      <c r="G45" s="547"/>
    </row>
    <row r="46" spans="1:7" s="532" customFormat="1" ht="11.25">
      <c r="A46" s="547"/>
      <c r="B46" s="547"/>
      <c r="G46" s="547"/>
    </row>
    <row r="47" spans="1:7" s="532" customFormat="1" ht="11.25">
      <c r="A47" s="547"/>
      <c r="B47" s="547"/>
      <c r="G47" s="547"/>
    </row>
    <row r="48" spans="1:7" s="532" customFormat="1" ht="11.25">
      <c r="A48" s="547"/>
      <c r="B48" s="547"/>
      <c r="G48" s="547"/>
    </row>
    <row r="49" spans="1:7" s="532" customFormat="1" ht="11.25">
      <c r="A49" s="547"/>
      <c r="B49" s="547"/>
      <c r="G49" s="547"/>
    </row>
    <row r="50" spans="1:7" s="532" customFormat="1" ht="11.25">
      <c r="A50" s="547"/>
      <c r="B50" s="547"/>
      <c r="G50" s="547"/>
    </row>
    <row r="51" spans="1:7" s="532" customFormat="1" ht="11.25">
      <c r="A51" s="547"/>
      <c r="B51" s="547"/>
      <c r="G51" s="547"/>
    </row>
    <row r="52" spans="1:7" s="532" customFormat="1" ht="11.25">
      <c r="A52" s="547"/>
      <c r="B52" s="547"/>
      <c r="G52" s="547"/>
    </row>
    <row r="53" spans="1:7" s="532" customFormat="1" ht="11.25">
      <c r="A53" s="547"/>
      <c r="B53" s="547"/>
      <c r="G53" s="547"/>
    </row>
    <row r="54" spans="1:7" s="532" customFormat="1" ht="11.25">
      <c r="A54" s="547"/>
      <c r="B54" s="547"/>
      <c r="G54" s="547"/>
    </row>
    <row r="55" spans="1:7" s="532" customFormat="1" ht="11.25">
      <c r="A55" s="547"/>
      <c r="B55" s="547"/>
      <c r="G55" s="547"/>
    </row>
    <row r="56" spans="1:7" s="532" customFormat="1" ht="11.25">
      <c r="A56" s="547"/>
      <c r="B56" s="547"/>
      <c r="G56" s="547"/>
    </row>
    <row r="57" spans="1:7" s="532" customFormat="1" ht="11.25">
      <c r="A57" s="547"/>
      <c r="B57" s="547"/>
      <c r="G57" s="547"/>
    </row>
    <row r="58" spans="1:7" s="532" customFormat="1" ht="11.25">
      <c r="A58" s="547"/>
      <c r="B58" s="547"/>
      <c r="G58" s="547"/>
    </row>
    <row r="59" spans="1:7" s="532" customFormat="1" ht="11.25">
      <c r="A59" s="547"/>
      <c r="B59" s="547"/>
      <c r="G59" s="547"/>
    </row>
    <row r="60" spans="1:7" s="532" customFormat="1" ht="11.25">
      <c r="A60" s="547"/>
      <c r="B60" s="547"/>
      <c r="G60" s="547"/>
    </row>
    <row r="61" spans="1:7" s="532" customFormat="1" ht="11.25">
      <c r="A61" s="547"/>
      <c r="B61" s="547"/>
      <c r="G61" s="547"/>
    </row>
    <row r="62" spans="1:7" s="532" customFormat="1" ht="11.25">
      <c r="A62" s="547"/>
      <c r="B62" s="547"/>
      <c r="G62" s="547"/>
    </row>
    <row r="63" spans="1:7" s="532" customFormat="1" ht="11.25">
      <c r="A63" s="547"/>
      <c r="B63" s="547"/>
      <c r="G63" s="547"/>
    </row>
    <row r="64" spans="1:7" s="532" customFormat="1" ht="11.25">
      <c r="A64" s="547"/>
      <c r="B64" s="547"/>
      <c r="G64" s="547"/>
    </row>
    <row r="65" spans="1:7" s="532" customFormat="1" ht="11.25">
      <c r="A65" s="547"/>
      <c r="B65" s="547"/>
      <c r="G65" s="547"/>
    </row>
    <row r="66" spans="1:7" s="532" customFormat="1" ht="11.25">
      <c r="A66" s="547"/>
      <c r="B66" s="547"/>
      <c r="G66" s="547"/>
    </row>
    <row r="67" spans="1:7" s="532" customFormat="1" ht="11.25">
      <c r="A67" s="547"/>
      <c r="B67" s="547"/>
      <c r="G67" s="547"/>
    </row>
    <row r="68" spans="1:7" s="532" customFormat="1" ht="11.25">
      <c r="A68" s="547"/>
      <c r="B68" s="547"/>
      <c r="G68" s="547"/>
    </row>
    <row r="69" spans="1:7" s="532" customFormat="1" ht="11.25">
      <c r="A69" s="547"/>
      <c r="B69" s="547"/>
      <c r="G69" s="547"/>
    </row>
    <row r="70" spans="1:7" s="532" customFormat="1" ht="11.25">
      <c r="A70" s="547"/>
      <c r="B70" s="547"/>
      <c r="G70" s="547"/>
    </row>
    <row r="71" spans="1:7" s="532" customFormat="1" ht="11.25">
      <c r="A71" s="547"/>
      <c r="B71" s="547"/>
      <c r="G71" s="547"/>
    </row>
    <row r="72" spans="1:7" s="532" customFormat="1" ht="11.25">
      <c r="A72" s="547"/>
      <c r="B72" s="547"/>
      <c r="G72" s="547"/>
    </row>
  </sheetData>
  <sheetProtection selectLockedCells="1"/>
  <mergeCells count="11">
    <mergeCell ref="E8:E9"/>
    <mergeCell ref="F8:F9"/>
    <mergeCell ref="A3:G3"/>
    <mergeCell ref="A4:G4"/>
    <mergeCell ref="A6:A9"/>
    <mergeCell ref="B6:C7"/>
    <mergeCell ref="D6:F7"/>
    <mergeCell ref="G6:G9"/>
    <mergeCell ref="B8:B9"/>
    <mergeCell ref="C8:C9"/>
    <mergeCell ref="D8:D9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view="pageBreakPreview" zoomScaleNormal="100" zoomScaleSheetLayoutView="100" workbookViewId="0">
      <selection activeCell="AD2" sqref="AD2"/>
    </sheetView>
  </sheetViews>
  <sheetFormatPr defaultColWidth="10" defaultRowHeight="14.25"/>
  <cols>
    <col min="1" max="1" width="6.125" style="529" customWidth="1"/>
    <col min="2" max="2" width="10.625" style="507" customWidth="1"/>
    <col min="3" max="3" width="9.75" style="508" customWidth="1"/>
    <col min="4" max="5" width="8" style="508" customWidth="1"/>
    <col min="6" max="6" width="7.625" style="508" customWidth="1"/>
    <col min="7" max="7" width="8.125" style="509" customWidth="1"/>
    <col min="8" max="8" width="8.375" style="509" customWidth="1"/>
    <col min="9" max="9" width="8.125" style="509" customWidth="1"/>
    <col min="10" max="10" width="7.75" style="509" customWidth="1"/>
    <col min="11" max="16384" width="10" style="509"/>
  </cols>
  <sheetData>
    <row r="1" spans="1:10" s="828" customFormat="1" ht="14.1" customHeight="1">
      <c r="A1" s="822" t="s">
        <v>1532</v>
      </c>
      <c r="B1" s="826"/>
      <c r="C1" s="827"/>
      <c r="D1" s="827"/>
      <c r="E1" s="827"/>
      <c r="F1" s="827"/>
      <c r="J1" s="825" t="s">
        <v>345</v>
      </c>
    </row>
    <row r="2" spans="1:10" ht="14.1" customHeight="1">
      <c r="A2" s="976"/>
      <c r="J2" s="471"/>
    </row>
    <row r="3" spans="1:10" s="510" customFormat="1" ht="19.5" customHeight="1">
      <c r="A3" s="1959" t="s">
        <v>346</v>
      </c>
      <c r="B3" s="1959"/>
      <c r="C3" s="1959"/>
      <c r="D3" s="1959"/>
      <c r="E3" s="1959"/>
      <c r="F3" s="1959"/>
      <c r="G3" s="1959"/>
      <c r="H3" s="1959"/>
      <c r="I3" s="1959"/>
      <c r="J3" s="1959"/>
    </row>
    <row r="4" spans="1:10" s="511" customFormat="1" ht="24" customHeight="1">
      <c r="A4" s="1960" t="s">
        <v>347</v>
      </c>
      <c r="B4" s="1960"/>
      <c r="C4" s="1960"/>
      <c r="D4" s="1960"/>
      <c r="E4" s="1960"/>
      <c r="F4" s="1960"/>
      <c r="G4" s="1960"/>
      <c r="H4" s="1960"/>
      <c r="I4" s="1960"/>
      <c r="J4" s="1960"/>
    </row>
    <row r="5" spans="1:10" s="513" customFormat="1" ht="18" customHeight="1" thickBot="1">
      <c r="A5" s="512" t="s">
        <v>77</v>
      </c>
      <c r="B5" s="512"/>
      <c r="J5" s="514" t="s">
        <v>78</v>
      </c>
    </row>
    <row r="6" spans="1:10" s="513" customFormat="1" ht="18" customHeight="1">
      <c r="A6" s="1660" t="s">
        <v>348</v>
      </c>
      <c r="B6" s="1571"/>
      <c r="C6" s="1964" t="s">
        <v>721</v>
      </c>
      <c r="D6" s="1965"/>
      <c r="E6" s="1966"/>
      <c r="F6" s="1961" t="s">
        <v>919</v>
      </c>
      <c r="G6" s="1961"/>
      <c r="H6" s="1961" t="s">
        <v>920</v>
      </c>
      <c r="I6" s="1961" t="s">
        <v>921</v>
      </c>
      <c r="J6" s="1972" t="s">
        <v>922</v>
      </c>
    </row>
    <row r="7" spans="1:10" s="513" customFormat="1" ht="18" customHeight="1">
      <c r="A7" s="1662"/>
      <c r="B7" s="1620"/>
      <c r="C7" s="1967"/>
      <c r="D7" s="1968"/>
      <c r="E7" s="1969"/>
      <c r="F7" s="1962"/>
      <c r="G7" s="1962"/>
      <c r="H7" s="1962"/>
      <c r="I7" s="1962"/>
      <c r="J7" s="1973"/>
    </row>
    <row r="8" spans="1:10" s="513" customFormat="1" ht="18" customHeight="1">
      <c r="A8" s="1662"/>
      <c r="B8" s="1620"/>
      <c r="C8" s="515"/>
      <c r="D8" s="1970" t="s">
        <v>633</v>
      </c>
      <c r="E8" s="1970" t="s">
        <v>634</v>
      </c>
      <c r="F8" s="1962" t="s">
        <v>923</v>
      </c>
      <c r="G8" s="1962" t="s">
        <v>924</v>
      </c>
      <c r="H8" s="1962"/>
      <c r="I8" s="1962"/>
      <c r="J8" s="1973"/>
    </row>
    <row r="9" spans="1:10" s="513" customFormat="1" ht="18" customHeight="1">
      <c r="A9" s="1664"/>
      <c r="B9" s="1621"/>
      <c r="C9" s="516"/>
      <c r="D9" s="1971"/>
      <c r="E9" s="1971"/>
      <c r="F9" s="1975"/>
      <c r="G9" s="1975"/>
      <c r="H9" s="1963"/>
      <c r="I9" s="1963"/>
      <c r="J9" s="1974"/>
    </row>
    <row r="10" spans="1:10" s="513" customFormat="1" ht="17.850000000000001" customHeight="1">
      <c r="A10" s="1978" t="s">
        <v>867</v>
      </c>
      <c r="B10" s="1979"/>
      <c r="C10" s="478">
        <v>1005589</v>
      </c>
      <c r="D10" s="478">
        <v>616499</v>
      </c>
      <c r="E10" s="478">
        <v>389090</v>
      </c>
      <c r="F10" s="478">
        <v>59804</v>
      </c>
      <c r="G10" s="478">
        <v>551481</v>
      </c>
      <c r="H10" s="478">
        <v>440614</v>
      </c>
      <c r="I10" s="478">
        <v>6657</v>
      </c>
      <c r="J10" s="478">
        <v>6837</v>
      </c>
    </row>
    <row r="11" spans="1:10" s="513" customFormat="1" ht="17.850000000000001" customHeight="1">
      <c r="A11" s="1978" t="s">
        <v>951</v>
      </c>
      <c r="B11" s="1979"/>
      <c r="C11" s="478">
        <v>1016983</v>
      </c>
      <c r="D11" s="478">
        <v>615733</v>
      </c>
      <c r="E11" s="478">
        <v>401250</v>
      </c>
      <c r="F11" s="478">
        <v>64813</v>
      </c>
      <c r="G11" s="478">
        <v>558757</v>
      </c>
      <c r="H11" s="478">
        <v>440672</v>
      </c>
      <c r="I11" s="478">
        <v>8144</v>
      </c>
      <c r="J11" s="478">
        <v>9410</v>
      </c>
    </row>
    <row r="12" spans="1:10" s="513" customFormat="1" ht="17.850000000000001" customHeight="1">
      <c r="A12" s="1978" t="s">
        <v>952</v>
      </c>
      <c r="B12" s="1979"/>
      <c r="C12" s="478">
        <v>1042430</v>
      </c>
      <c r="D12" s="478">
        <v>624613</v>
      </c>
      <c r="E12" s="478">
        <v>417817</v>
      </c>
      <c r="F12" s="478">
        <v>74083</v>
      </c>
      <c r="G12" s="478">
        <v>582456</v>
      </c>
      <c r="H12" s="478">
        <v>437866</v>
      </c>
      <c r="I12" s="478">
        <v>9703</v>
      </c>
      <c r="J12" s="478">
        <v>12405</v>
      </c>
    </row>
    <row r="13" spans="1:10" s="513" customFormat="1" ht="17.850000000000001" customHeight="1">
      <c r="A13" s="1978" t="s">
        <v>1049</v>
      </c>
      <c r="B13" s="1979"/>
      <c r="C13" s="478">
        <v>1049466</v>
      </c>
      <c r="D13" s="478">
        <v>623962</v>
      </c>
      <c r="E13" s="478">
        <v>425504</v>
      </c>
      <c r="F13" s="478">
        <v>80314</v>
      </c>
      <c r="G13" s="478">
        <v>594974</v>
      </c>
      <c r="H13" s="478">
        <v>425753</v>
      </c>
      <c r="I13" s="478">
        <v>12668</v>
      </c>
      <c r="J13" s="478">
        <v>16071</v>
      </c>
    </row>
    <row r="14" spans="1:10" s="517" customFormat="1" ht="17.850000000000001" customHeight="1">
      <c r="A14" s="1976">
        <v>2017</v>
      </c>
      <c r="B14" s="1977"/>
      <c r="C14" s="889">
        <f>SUM(C16:C38)</f>
        <v>1049832</v>
      </c>
      <c r="D14" s="889">
        <f t="shared" ref="D14:J14" si="0">SUM(D16:D38)</f>
        <v>622837</v>
      </c>
      <c r="E14" s="889">
        <f t="shared" si="0"/>
        <v>426995</v>
      </c>
      <c r="F14" s="889">
        <f t="shared" si="0"/>
        <v>85343</v>
      </c>
      <c r="G14" s="889">
        <f t="shared" si="0"/>
        <v>604861</v>
      </c>
      <c r="H14" s="889">
        <f t="shared" si="0"/>
        <v>402826</v>
      </c>
      <c r="I14" s="889">
        <f t="shared" si="0"/>
        <v>13996</v>
      </c>
      <c r="J14" s="889">
        <f t="shared" si="0"/>
        <v>19863</v>
      </c>
    </row>
    <row r="15" spans="1:10" s="513" customFormat="1" ht="11.1" customHeight="1">
      <c r="A15" s="518"/>
      <c r="B15" s="519"/>
      <c r="C15" s="478"/>
      <c r="D15" s="478"/>
      <c r="E15" s="478"/>
      <c r="F15" s="478"/>
      <c r="G15" s="478"/>
      <c r="H15" s="478"/>
      <c r="I15" s="478"/>
      <c r="J15" s="478"/>
    </row>
    <row r="16" spans="1:10" s="513" customFormat="1" ht="17.45" customHeight="1">
      <c r="A16" s="518" t="s">
        <v>240</v>
      </c>
      <c r="B16" s="520" t="s">
        <v>241</v>
      </c>
      <c r="C16" s="890">
        <f>SUM(D16:E16)</f>
        <v>202183</v>
      </c>
      <c r="D16" s="742">
        <v>122029</v>
      </c>
      <c r="E16" s="742">
        <v>80154</v>
      </c>
      <c r="F16" s="742">
        <v>14164</v>
      </c>
      <c r="G16" s="891">
        <v>119699</v>
      </c>
      <c r="H16" s="742">
        <v>74624</v>
      </c>
      <c r="I16" s="892">
        <v>4016</v>
      </c>
      <c r="J16" s="893">
        <v>3844</v>
      </c>
    </row>
    <row r="17" spans="1:10" s="513" customFormat="1" ht="17.45" customHeight="1">
      <c r="A17" s="518" t="s">
        <v>242</v>
      </c>
      <c r="B17" s="520" t="s">
        <v>243</v>
      </c>
      <c r="C17" s="890">
        <f t="shared" ref="C17:C38" si="1">SUM(D17:E17)</f>
        <v>119976</v>
      </c>
      <c r="D17" s="742">
        <v>75160</v>
      </c>
      <c r="E17" s="742">
        <v>44816</v>
      </c>
      <c r="F17" s="742">
        <v>9390</v>
      </c>
      <c r="G17" s="742">
        <v>78509</v>
      </c>
      <c r="H17" s="742">
        <v>38485</v>
      </c>
      <c r="I17" s="892">
        <v>1376</v>
      </c>
      <c r="J17" s="893">
        <v>1606</v>
      </c>
    </row>
    <row r="18" spans="1:10" s="513" customFormat="1" ht="17.45" customHeight="1">
      <c r="A18" s="518" t="s">
        <v>244</v>
      </c>
      <c r="B18" s="520" t="s">
        <v>245</v>
      </c>
      <c r="C18" s="890">
        <f t="shared" si="1"/>
        <v>59079</v>
      </c>
      <c r="D18" s="742">
        <v>36529</v>
      </c>
      <c r="E18" s="742">
        <v>22550</v>
      </c>
      <c r="F18" s="742">
        <v>3681</v>
      </c>
      <c r="G18" s="742">
        <v>36313</v>
      </c>
      <c r="H18" s="742">
        <v>21047</v>
      </c>
      <c r="I18" s="892">
        <v>558</v>
      </c>
      <c r="J18" s="893">
        <v>1161</v>
      </c>
    </row>
    <row r="19" spans="1:10" s="513" customFormat="1" ht="17.45" customHeight="1">
      <c r="A19" s="518" t="s">
        <v>246</v>
      </c>
      <c r="B19" s="520" t="s">
        <v>247</v>
      </c>
      <c r="C19" s="890">
        <f t="shared" si="1"/>
        <v>52285</v>
      </c>
      <c r="D19" s="742">
        <v>27449</v>
      </c>
      <c r="E19" s="742">
        <v>24836</v>
      </c>
      <c r="F19" s="742">
        <v>5023</v>
      </c>
      <c r="G19" s="742">
        <v>25838</v>
      </c>
      <c r="H19" s="742">
        <v>24420</v>
      </c>
      <c r="I19" s="892">
        <v>771</v>
      </c>
      <c r="J19" s="893">
        <v>1256</v>
      </c>
    </row>
    <row r="20" spans="1:10" s="513" customFormat="1" ht="17.45" customHeight="1">
      <c r="A20" s="518" t="s">
        <v>248</v>
      </c>
      <c r="B20" s="520" t="s">
        <v>249</v>
      </c>
      <c r="C20" s="890">
        <f t="shared" si="1"/>
        <v>175318</v>
      </c>
      <c r="D20" s="742">
        <v>104944</v>
      </c>
      <c r="E20" s="742">
        <v>70374</v>
      </c>
      <c r="F20" s="742">
        <v>13195</v>
      </c>
      <c r="G20" s="742">
        <v>111766</v>
      </c>
      <c r="H20" s="742">
        <v>59449</v>
      </c>
      <c r="I20" s="892">
        <v>2610</v>
      </c>
      <c r="J20" s="893">
        <v>1493</v>
      </c>
    </row>
    <row r="21" spans="1:10" s="513" customFormat="1" ht="17.45" customHeight="1">
      <c r="A21" s="518" t="s">
        <v>250</v>
      </c>
      <c r="B21" s="520" t="s">
        <v>251</v>
      </c>
      <c r="C21" s="890">
        <f t="shared" si="1"/>
        <v>33852</v>
      </c>
      <c r="D21" s="742">
        <v>18101</v>
      </c>
      <c r="E21" s="742">
        <v>15751</v>
      </c>
      <c r="F21" s="742">
        <v>2831</v>
      </c>
      <c r="G21" s="742">
        <v>15507</v>
      </c>
      <c r="H21" s="742">
        <v>16391</v>
      </c>
      <c r="I21" s="892">
        <v>829</v>
      </c>
      <c r="J21" s="893">
        <v>1125</v>
      </c>
    </row>
    <row r="22" spans="1:10" s="513" customFormat="1" ht="17.45" customHeight="1">
      <c r="A22" s="518" t="s">
        <v>252</v>
      </c>
      <c r="B22" s="520" t="s">
        <v>253</v>
      </c>
      <c r="C22" s="890">
        <f t="shared" si="1"/>
        <v>43233</v>
      </c>
      <c r="D22" s="742">
        <v>26829</v>
      </c>
      <c r="E22" s="742">
        <v>16404</v>
      </c>
      <c r="F22" s="742">
        <v>3844</v>
      </c>
      <c r="G22" s="742">
        <v>26511</v>
      </c>
      <c r="H22" s="742">
        <v>15633</v>
      </c>
      <c r="I22" s="892">
        <v>269</v>
      </c>
      <c r="J22" s="893">
        <v>820</v>
      </c>
    </row>
    <row r="23" spans="1:10" s="513" customFormat="1" ht="17.45" customHeight="1">
      <c r="A23" s="518" t="s">
        <v>254</v>
      </c>
      <c r="B23" s="520" t="s">
        <v>255</v>
      </c>
      <c r="C23" s="890">
        <f t="shared" si="1"/>
        <v>30264</v>
      </c>
      <c r="D23" s="742">
        <v>16681</v>
      </c>
      <c r="E23" s="742">
        <v>13583</v>
      </c>
      <c r="F23" s="742">
        <v>2617</v>
      </c>
      <c r="G23" s="742">
        <v>13069</v>
      </c>
      <c r="H23" s="742">
        <v>15950</v>
      </c>
      <c r="I23" s="892">
        <v>308</v>
      </c>
      <c r="J23" s="893">
        <v>937</v>
      </c>
    </row>
    <row r="24" spans="1:10" s="513" customFormat="1" ht="17.45" customHeight="1">
      <c r="A24" s="518" t="s">
        <v>256</v>
      </c>
      <c r="B24" s="520" t="s">
        <v>257</v>
      </c>
      <c r="C24" s="890">
        <f t="shared" si="1"/>
        <v>21963</v>
      </c>
      <c r="D24" s="742">
        <v>11861</v>
      </c>
      <c r="E24" s="742">
        <v>10102</v>
      </c>
      <c r="F24" s="742">
        <v>2011</v>
      </c>
      <c r="G24" s="742">
        <v>10171</v>
      </c>
      <c r="H24" s="742">
        <v>10789</v>
      </c>
      <c r="I24" s="892">
        <v>250</v>
      </c>
      <c r="J24" s="893">
        <v>753</v>
      </c>
    </row>
    <row r="25" spans="1:10" s="513" customFormat="1" ht="17.45" customHeight="1">
      <c r="A25" s="518" t="s">
        <v>258</v>
      </c>
      <c r="B25" s="520" t="s">
        <v>259</v>
      </c>
      <c r="C25" s="890">
        <f t="shared" si="1"/>
        <v>114099</v>
      </c>
      <c r="D25" s="742">
        <v>65722</v>
      </c>
      <c r="E25" s="742">
        <v>48377</v>
      </c>
      <c r="F25" s="742">
        <v>8286</v>
      </c>
      <c r="G25" s="742">
        <v>61684</v>
      </c>
      <c r="H25" s="742">
        <v>41000</v>
      </c>
      <c r="I25" s="892">
        <v>1472</v>
      </c>
      <c r="J25" s="893">
        <v>1657</v>
      </c>
    </row>
    <row r="26" spans="1:10" s="513" customFormat="1" ht="17.45" customHeight="1">
      <c r="A26" s="518" t="s">
        <v>260</v>
      </c>
      <c r="B26" s="520" t="s">
        <v>261</v>
      </c>
      <c r="C26" s="890">
        <f t="shared" si="1"/>
        <v>8232</v>
      </c>
      <c r="D26" s="742">
        <v>4988</v>
      </c>
      <c r="E26" s="742">
        <v>3244</v>
      </c>
      <c r="F26" s="742">
        <v>850</v>
      </c>
      <c r="G26" s="742">
        <v>4116</v>
      </c>
      <c r="H26" s="742">
        <v>3741</v>
      </c>
      <c r="I26" s="892">
        <v>72</v>
      </c>
      <c r="J26" s="893">
        <v>303</v>
      </c>
    </row>
    <row r="27" spans="1:10" s="513" customFormat="1" ht="17.45" customHeight="1">
      <c r="A27" s="518" t="s">
        <v>262</v>
      </c>
      <c r="B27" s="520" t="s">
        <v>263</v>
      </c>
      <c r="C27" s="890">
        <f t="shared" si="1"/>
        <v>15068</v>
      </c>
      <c r="D27" s="742">
        <v>8721</v>
      </c>
      <c r="E27" s="742">
        <v>6347</v>
      </c>
      <c r="F27" s="742">
        <v>1363</v>
      </c>
      <c r="G27" s="742">
        <v>6143</v>
      </c>
      <c r="H27" s="742">
        <v>8203</v>
      </c>
      <c r="I27" s="892">
        <v>96</v>
      </c>
      <c r="J27" s="893">
        <v>626</v>
      </c>
    </row>
    <row r="28" spans="1:10" s="513" customFormat="1" ht="17.45" customHeight="1">
      <c r="A28" s="518" t="s">
        <v>264</v>
      </c>
      <c r="B28" s="520" t="s">
        <v>265</v>
      </c>
      <c r="C28" s="890">
        <f t="shared" si="1"/>
        <v>7589</v>
      </c>
      <c r="D28" s="742">
        <v>4256</v>
      </c>
      <c r="E28" s="742">
        <v>3333</v>
      </c>
      <c r="F28" s="742">
        <v>816</v>
      </c>
      <c r="G28" s="742">
        <v>2962</v>
      </c>
      <c r="H28" s="742">
        <v>4263</v>
      </c>
      <c r="I28" s="892">
        <v>58</v>
      </c>
      <c r="J28" s="893">
        <v>306</v>
      </c>
    </row>
    <row r="29" spans="1:10" s="513" customFormat="1" ht="17.45" customHeight="1">
      <c r="A29" s="518" t="s">
        <v>266</v>
      </c>
      <c r="B29" s="520" t="s">
        <v>267</v>
      </c>
      <c r="C29" s="890">
        <f t="shared" si="1"/>
        <v>4670</v>
      </c>
      <c r="D29" s="742">
        <v>2649</v>
      </c>
      <c r="E29" s="742">
        <v>2021</v>
      </c>
      <c r="F29" s="742">
        <v>534</v>
      </c>
      <c r="G29" s="742">
        <v>1884</v>
      </c>
      <c r="H29" s="742">
        <v>2560</v>
      </c>
      <c r="I29" s="892">
        <v>34</v>
      </c>
      <c r="J29" s="893">
        <v>192</v>
      </c>
    </row>
    <row r="30" spans="1:10" s="513" customFormat="1" ht="17.45" customHeight="1">
      <c r="A30" s="518" t="s">
        <v>268</v>
      </c>
      <c r="B30" s="520" t="s">
        <v>269</v>
      </c>
      <c r="C30" s="890">
        <f t="shared" si="1"/>
        <v>11499</v>
      </c>
      <c r="D30" s="742">
        <v>6376</v>
      </c>
      <c r="E30" s="742">
        <v>5123</v>
      </c>
      <c r="F30" s="742">
        <v>1070</v>
      </c>
      <c r="G30" s="742">
        <v>4535</v>
      </c>
      <c r="H30" s="742">
        <v>6477</v>
      </c>
      <c r="I30" s="892">
        <v>79</v>
      </c>
      <c r="J30" s="893">
        <v>408</v>
      </c>
    </row>
    <row r="31" spans="1:10" s="513" customFormat="1" ht="17.45" customHeight="1">
      <c r="A31" s="518" t="s">
        <v>270</v>
      </c>
      <c r="B31" s="520" t="s">
        <v>271</v>
      </c>
      <c r="C31" s="890">
        <f t="shared" si="1"/>
        <v>14394</v>
      </c>
      <c r="D31" s="742">
        <v>7972</v>
      </c>
      <c r="E31" s="742">
        <v>6422</v>
      </c>
      <c r="F31" s="742">
        <v>1253</v>
      </c>
      <c r="G31" s="742">
        <v>6569</v>
      </c>
      <c r="H31" s="742">
        <v>7164</v>
      </c>
      <c r="I31" s="892">
        <v>103</v>
      </c>
      <c r="J31" s="893">
        <v>558</v>
      </c>
    </row>
    <row r="32" spans="1:10" s="513" customFormat="1" ht="17.45" customHeight="1">
      <c r="A32" s="518" t="s">
        <v>272</v>
      </c>
      <c r="B32" s="520" t="s">
        <v>273</v>
      </c>
      <c r="C32" s="890">
        <f t="shared" si="1"/>
        <v>16738</v>
      </c>
      <c r="D32" s="742">
        <v>10665</v>
      </c>
      <c r="E32" s="742">
        <v>6073</v>
      </c>
      <c r="F32" s="742">
        <v>2021</v>
      </c>
      <c r="G32" s="742">
        <v>10984</v>
      </c>
      <c r="H32" s="742">
        <v>5390</v>
      </c>
      <c r="I32" s="892">
        <v>90</v>
      </c>
      <c r="J32" s="893">
        <v>274</v>
      </c>
    </row>
    <row r="33" spans="1:11" s="513" customFormat="1" ht="17.45" customHeight="1">
      <c r="A33" s="518" t="s">
        <v>274</v>
      </c>
      <c r="B33" s="520" t="s">
        <v>275</v>
      </c>
      <c r="C33" s="890">
        <f t="shared" si="1"/>
        <v>22879</v>
      </c>
      <c r="D33" s="742">
        <v>14560</v>
      </c>
      <c r="E33" s="742">
        <v>8319</v>
      </c>
      <c r="F33" s="742">
        <v>2440</v>
      </c>
      <c r="G33" s="742">
        <v>13570</v>
      </c>
      <c r="H33" s="742">
        <v>8699</v>
      </c>
      <c r="I33" s="892">
        <v>83</v>
      </c>
      <c r="J33" s="893">
        <v>527</v>
      </c>
    </row>
    <row r="34" spans="1:11" s="513" customFormat="1" ht="17.45" customHeight="1">
      <c r="A34" s="518" t="s">
        <v>276</v>
      </c>
      <c r="B34" s="520" t="s">
        <v>277</v>
      </c>
      <c r="C34" s="890">
        <f t="shared" si="1"/>
        <v>55013</v>
      </c>
      <c r="D34" s="742">
        <v>33809</v>
      </c>
      <c r="E34" s="742">
        <v>21204</v>
      </c>
      <c r="F34" s="742">
        <v>5628</v>
      </c>
      <c r="G34" s="742">
        <v>36488</v>
      </c>
      <c r="H34" s="742">
        <v>17472</v>
      </c>
      <c r="I34" s="892">
        <v>465</v>
      </c>
      <c r="J34" s="893">
        <v>588</v>
      </c>
    </row>
    <row r="35" spans="1:11" s="513" customFormat="1" ht="17.45" customHeight="1">
      <c r="A35" s="518" t="s">
        <v>278</v>
      </c>
      <c r="B35" s="520" t="s">
        <v>279</v>
      </c>
      <c r="C35" s="890">
        <f t="shared" si="1"/>
        <v>12495</v>
      </c>
      <c r="D35" s="742">
        <v>6888</v>
      </c>
      <c r="E35" s="742">
        <v>5607</v>
      </c>
      <c r="F35" s="742">
        <v>1349</v>
      </c>
      <c r="G35" s="742">
        <v>4922</v>
      </c>
      <c r="H35" s="742">
        <v>6918</v>
      </c>
      <c r="I35" s="892">
        <v>138</v>
      </c>
      <c r="J35" s="893">
        <v>517</v>
      </c>
    </row>
    <row r="36" spans="1:11" s="513" customFormat="1" ht="17.45" customHeight="1">
      <c r="A36" s="518" t="s">
        <v>280</v>
      </c>
      <c r="B36" s="520" t="s">
        <v>281</v>
      </c>
      <c r="C36" s="890">
        <f t="shared" si="1"/>
        <v>9845</v>
      </c>
      <c r="D36" s="742">
        <v>5631</v>
      </c>
      <c r="E36" s="742">
        <v>4214</v>
      </c>
      <c r="F36" s="742">
        <v>953</v>
      </c>
      <c r="G36" s="742">
        <v>4019</v>
      </c>
      <c r="H36" s="742">
        <v>5338</v>
      </c>
      <c r="I36" s="892">
        <v>76</v>
      </c>
      <c r="J36" s="893">
        <v>412</v>
      </c>
    </row>
    <row r="37" spans="1:11" s="513" customFormat="1" ht="17.45" customHeight="1">
      <c r="A37" s="518" t="s">
        <v>282</v>
      </c>
      <c r="B37" s="520" t="s">
        <v>283</v>
      </c>
      <c r="C37" s="890">
        <f t="shared" si="1"/>
        <v>16193</v>
      </c>
      <c r="D37" s="742">
        <v>9347</v>
      </c>
      <c r="E37" s="742">
        <v>6846</v>
      </c>
      <c r="F37" s="742">
        <v>1692</v>
      </c>
      <c r="G37" s="742">
        <v>8408</v>
      </c>
      <c r="H37" s="742">
        <v>7166</v>
      </c>
      <c r="I37" s="892">
        <v>217</v>
      </c>
      <c r="J37" s="893">
        <v>402</v>
      </c>
    </row>
    <row r="38" spans="1:11" s="513" customFormat="1" ht="17.45" customHeight="1" thickBot="1">
      <c r="A38" s="518" t="s">
        <v>668</v>
      </c>
      <c r="B38" s="520" t="s">
        <v>285</v>
      </c>
      <c r="C38" s="890">
        <f t="shared" si="1"/>
        <v>2965</v>
      </c>
      <c r="D38" s="742">
        <v>1670</v>
      </c>
      <c r="E38" s="742">
        <v>1295</v>
      </c>
      <c r="F38" s="742">
        <v>332</v>
      </c>
      <c r="G38" s="742">
        <v>1194</v>
      </c>
      <c r="H38" s="742">
        <v>1647</v>
      </c>
      <c r="I38" s="894">
        <v>26</v>
      </c>
      <c r="J38" s="895">
        <v>98</v>
      </c>
    </row>
    <row r="39" spans="1:11" s="525" customFormat="1" ht="12.95" customHeight="1">
      <c r="A39" s="521" t="s">
        <v>1391</v>
      </c>
      <c r="B39" s="522"/>
      <c r="C39" s="523"/>
      <c r="D39" s="523"/>
      <c r="E39" s="523"/>
      <c r="F39" s="523"/>
      <c r="G39" s="523"/>
      <c r="H39" s="523"/>
      <c r="I39" s="523"/>
      <c r="J39" s="1389" t="s">
        <v>1392</v>
      </c>
      <c r="K39" s="524"/>
    </row>
    <row r="40" spans="1:11" s="513" customFormat="1" ht="11.25">
      <c r="A40" s="526" t="s">
        <v>1463</v>
      </c>
      <c r="B40" s="512"/>
    </row>
    <row r="41" spans="1:11" s="513" customFormat="1" ht="11.25">
      <c r="A41" s="527"/>
      <c r="B41" s="528"/>
      <c r="C41" s="527"/>
      <c r="D41" s="527"/>
      <c r="E41" s="527"/>
      <c r="F41" s="527"/>
    </row>
    <row r="42" spans="1:11" s="513" customFormat="1" ht="11.25">
      <c r="A42" s="527"/>
      <c r="B42" s="528"/>
      <c r="C42" s="527"/>
      <c r="D42" s="527"/>
      <c r="E42" s="527"/>
      <c r="F42" s="527"/>
    </row>
    <row r="43" spans="1:11" s="513" customFormat="1" ht="11.25">
      <c r="A43" s="527"/>
      <c r="B43" s="528"/>
      <c r="C43" s="527"/>
      <c r="D43" s="527"/>
      <c r="E43" s="527"/>
      <c r="F43" s="527"/>
    </row>
    <row r="44" spans="1:11" s="513" customFormat="1" ht="11.25">
      <c r="A44" s="527"/>
      <c r="B44" s="528"/>
      <c r="C44" s="527"/>
      <c r="D44" s="527"/>
      <c r="E44" s="527"/>
      <c r="F44" s="527"/>
    </row>
    <row r="45" spans="1:11" s="513" customFormat="1" ht="11.25">
      <c r="A45" s="527"/>
      <c r="B45" s="528"/>
      <c r="C45" s="527"/>
      <c r="D45" s="527"/>
      <c r="E45" s="527"/>
      <c r="F45" s="527"/>
    </row>
    <row r="46" spans="1:11" s="513" customFormat="1" ht="11.25">
      <c r="A46" s="527"/>
      <c r="B46" s="528"/>
      <c r="C46" s="527"/>
      <c r="D46" s="527"/>
      <c r="E46" s="527"/>
      <c r="F46" s="527"/>
    </row>
    <row r="47" spans="1:11" s="513" customFormat="1" ht="11.25">
      <c r="A47" s="527"/>
      <c r="B47" s="528"/>
      <c r="C47" s="527"/>
      <c r="D47" s="527"/>
      <c r="E47" s="527"/>
      <c r="F47" s="527"/>
    </row>
    <row r="48" spans="1:11" s="513" customFormat="1" ht="11.25">
      <c r="A48" s="527"/>
      <c r="B48" s="528"/>
      <c r="C48" s="527"/>
      <c r="D48" s="527"/>
      <c r="E48" s="527"/>
      <c r="F48" s="527"/>
    </row>
    <row r="49" spans="1:6" s="513" customFormat="1" ht="11.25">
      <c r="A49" s="527"/>
      <c r="B49" s="528"/>
      <c r="C49" s="527"/>
      <c r="D49" s="527"/>
      <c r="E49" s="527"/>
      <c r="F49" s="527"/>
    </row>
    <row r="50" spans="1:6" s="513" customFormat="1" ht="11.25">
      <c r="A50" s="527"/>
      <c r="B50" s="528"/>
      <c r="C50" s="527"/>
      <c r="D50" s="527"/>
      <c r="E50" s="527"/>
      <c r="F50" s="527"/>
    </row>
    <row r="51" spans="1:6" s="513" customFormat="1" ht="11.25">
      <c r="A51" s="527"/>
      <c r="B51" s="528"/>
      <c r="C51" s="527"/>
      <c r="D51" s="527"/>
      <c r="E51" s="527"/>
      <c r="F51" s="527"/>
    </row>
    <row r="52" spans="1:6" s="513" customFormat="1" ht="11.25">
      <c r="A52" s="527"/>
      <c r="B52" s="528"/>
      <c r="C52" s="527"/>
      <c r="D52" s="527"/>
      <c r="E52" s="527"/>
      <c r="F52" s="527"/>
    </row>
    <row r="53" spans="1:6" s="513" customFormat="1" ht="11.25">
      <c r="A53" s="527"/>
      <c r="B53" s="528"/>
      <c r="C53" s="527"/>
      <c r="D53" s="527"/>
      <c r="E53" s="527"/>
      <c r="F53" s="527"/>
    </row>
    <row r="54" spans="1:6" s="513" customFormat="1" ht="11.25">
      <c r="A54" s="527"/>
      <c r="B54" s="528"/>
      <c r="C54" s="527"/>
      <c r="D54" s="527"/>
      <c r="E54" s="527"/>
      <c r="F54" s="527"/>
    </row>
    <row r="55" spans="1:6" s="513" customFormat="1" ht="11.25">
      <c r="A55" s="527"/>
      <c r="B55" s="528"/>
      <c r="C55" s="527"/>
      <c r="D55" s="527"/>
      <c r="E55" s="527"/>
      <c r="F55" s="527"/>
    </row>
    <row r="56" spans="1:6" s="513" customFormat="1" ht="11.25">
      <c r="A56" s="527"/>
      <c r="B56" s="528"/>
      <c r="C56" s="527"/>
      <c r="D56" s="527"/>
      <c r="E56" s="527"/>
      <c r="F56" s="527"/>
    </row>
    <row r="57" spans="1:6" s="513" customFormat="1" ht="11.25">
      <c r="A57" s="527"/>
      <c r="B57" s="528"/>
      <c r="C57" s="527"/>
      <c r="D57" s="527"/>
      <c r="E57" s="527"/>
      <c r="F57" s="527"/>
    </row>
    <row r="58" spans="1:6" s="513" customFormat="1" ht="11.25">
      <c r="A58" s="527"/>
      <c r="B58" s="528"/>
      <c r="C58" s="527"/>
      <c r="D58" s="527"/>
      <c r="E58" s="527"/>
      <c r="F58" s="527"/>
    </row>
    <row r="59" spans="1:6" s="513" customFormat="1" ht="11.25">
      <c r="A59" s="527"/>
      <c r="B59" s="528"/>
      <c r="C59" s="527"/>
      <c r="D59" s="527"/>
      <c r="E59" s="527"/>
      <c r="F59" s="527"/>
    </row>
    <row r="60" spans="1:6" s="513" customFormat="1" ht="11.25">
      <c r="A60" s="527"/>
      <c r="B60" s="528"/>
      <c r="C60" s="527"/>
      <c r="D60" s="527"/>
      <c r="E60" s="527"/>
      <c r="F60" s="527"/>
    </row>
    <row r="61" spans="1:6" s="513" customFormat="1" ht="11.25">
      <c r="A61" s="527"/>
      <c r="B61" s="528"/>
      <c r="C61" s="527"/>
      <c r="D61" s="527"/>
      <c r="E61" s="527"/>
      <c r="F61" s="527"/>
    </row>
    <row r="62" spans="1:6" s="513" customFormat="1" ht="11.25">
      <c r="A62" s="527"/>
      <c r="B62" s="528"/>
      <c r="C62" s="527"/>
      <c r="D62" s="527"/>
      <c r="E62" s="527"/>
      <c r="F62" s="527"/>
    </row>
    <row r="63" spans="1:6" s="513" customFormat="1" ht="11.25">
      <c r="A63" s="527"/>
      <c r="B63" s="528"/>
      <c r="C63" s="527"/>
      <c r="D63" s="527"/>
      <c r="E63" s="527"/>
      <c r="F63" s="527"/>
    </row>
    <row r="64" spans="1:6" s="513" customFormat="1" ht="11.25">
      <c r="A64" s="527"/>
      <c r="B64" s="528"/>
      <c r="C64" s="527"/>
      <c r="D64" s="527"/>
      <c r="E64" s="527"/>
      <c r="F64" s="527"/>
    </row>
    <row r="65" spans="1:6" s="513" customFormat="1" ht="11.25">
      <c r="A65" s="527"/>
      <c r="B65" s="528"/>
      <c r="C65" s="527"/>
      <c r="D65" s="527"/>
      <c r="E65" s="527"/>
      <c r="F65" s="527"/>
    </row>
    <row r="66" spans="1:6" s="513" customFormat="1" ht="11.25">
      <c r="A66" s="527"/>
      <c r="B66" s="528"/>
      <c r="C66" s="527"/>
      <c r="D66" s="527"/>
      <c r="E66" s="527"/>
      <c r="F66" s="527"/>
    </row>
    <row r="67" spans="1:6" s="513" customFormat="1" ht="11.25">
      <c r="A67" s="527"/>
      <c r="B67" s="528"/>
      <c r="C67" s="527"/>
      <c r="D67" s="527"/>
      <c r="E67" s="527"/>
      <c r="F67" s="527"/>
    </row>
    <row r="68" spans="1:6" s="513" customFormat="1" ht="11.25">
      <c r="A68" s="527"/>
      <c r="B68" s="528"/>
      <c r="C68" s="527"/>
      <c r="D68" s="527"/>
      <c r="E68" s="527"/>
      <c r="F68" s="527"/>
    </row>
    <row r="69" spans="1:6" s="513" customFormat="1" ht="11.25">
      <c r="A69" s="527"/>
      <c r="B69" s="528"/>
      <c r="C69" s="527"/>
      <c r="D69" s="527"/>
      <c r="E69" s="527"/>
      <c r="F69" s="527"/>
    </row>
    <row r="70" spans="1:6" s="513" customFormat="1" ht="11.25">
      <c r="A70" s="527"/>
      <c r="B70" s="528"/>
      <c r="C70" s="527"/>
      <c r="D70" s="527"/>
      <c r="E70" s="527"/>
      <c r="F70" s="527"/>
    </row>
    <row r="71" spans="1:6" s="513" customFormat="1" ht="11.25">
      <c r="A71" s="527"/>
      <c r="B71" s="528"/>
      <c r="C71" s="527"/>
      <c r="D71" s="527"/>
      <c r="E71" s="527"/>
      <c r="F71" s="527"/>
    </row>
    <row r="72" spans="1:6" s="513" customFormat="1" ht="11.25">
      <c r="A72" s="527"/>
      <c r="B72" s="528"/>
      <c r="C72" s="527"/>
      <c r="D72" s="527"/>
      <c r="E72" s="527"/>
      <c r="F72" s="527"/>
    </row>
    <row r="73" spans="1:6" s="513" customFormat="1" ht="11.25">
      <c r="A73" s="527"/>
      <c r="B73" s="528"/>
      <c r="C73" s="527"/>
      <c r="D73" s="527"/>
      <c r="E73" s="527"/>
      <c r="F73" s="527"/>
    </row>
    <row r="74" spans="1:6" s="513" customFormat="1" ht="11.25">
      <c r="A74" s="527"/>
      <c r="B74" s="528"/>
      <c r="C74" s="527"/>
      <c r="D74" s="527"/>
      <c r="E74" s="527"/>
      <c r="F74" s="527"/>
    </row>
    <row r="75" spans="1:6" s="513" customFormat="1" ht="11.25">
      <c r="A75" s="527"/>
      <c r="B75" s="528"/>
      <c r="C75" s="527"/>
      <c r="D75" s="527"/>
      <c r="E75" s="527"/>
      <c r="F75" s="527"/>
    </row>
    <row r="76" spans="1:6" s="513" customFormat="1" ht="11.25">
      <c r="A76" s="527"/>
      <c r="B76" s="528"/>
      <c r="C76" s="527"/>
      <c r="D76" s="527"/>
      <c r="E76" s="527"/>
      <c r="F76" s="527"/>
    </row>
    <row r="77" spans="1:6" s="513" customFormat="1" ht="11.25">
      <c r="A77" s="527"/>
      <c r="B77" s="528"/>
      <c r="C77" s="527"/>
      <c r="D77" s="527"/>
      <c r="E77" s="527"/>
      <c r="F77" s="527"/>
    </row>
    <row r="78" spans="1:6" s="513" customFormat="1" ht="11.25">
      <c r="A78" s="527"/>
      <c r="B78" s="528"/>
      <c r="C78" s="527"/>
      <c r="D78" s="527"/>
      <c r="E78" s="527"/>
      <c r="F78" s="527"/>
    </row>
    <row r="79" spans="1:6" s="513" customFormat="1" ht="11.25">
      <c r="A79" s="527"/>
      <c r="B79" s="528"/>
      <c r="C79" s="527"/>
      <c r="D79" s="527"/>
      <c r="E79" s="527"/>
      <c r="F79" s="527"/>
    </row>
    <row r="80" spans="1:6" s="513" customFormat="1" ht="11.25">
      <c r="A80" s="527"/>
      <c r="B80" s="528"/>
      <c r="C80" s="527"/>
      <c r="D80" s="527"/>
      <c r="E80" s="527"/>
      <c r="F80" s="527"/>
    </row>
    <row r="81" spans="1:10" s="513" customFormat="1" ht="11.25">
      <c r="A81" s="527"/>
      <c r="B81" s="528"/>
      <c r="C81" s="527"/>
      <c r="D81" s="527"/>
      <c r="E81" s="527"/>
      <c r="F81" s="527"/>
    </row>
    <row r="82" spans="1:10" s="513" customFormat="1" ht="11.25">
      <c r="A82" s="527"/>
      <c r="B82" s="528"/>
      <c r="C82" s="527"/>
      <c r="D82" s="527"/>
      <c r="E82" s="527"/>
      <c r="F82" s="527"/>
    </row>
    <row r="83" spans="1:10" s="513" customFormat="1" ht="11.25">
      <c r="A83" s="527"/>
      <c r="B83" s="528"/>
      <c r="C83" s="527"/>
      <c r="D83" s="527"/>
      <c r="E83" s="527"/>
      <c r="F83" s="527"/>
    </row>
    <row r="84" spans="1:10" s="513" customFormat="1" ht="11.25">
      <c r="A84" s="527"/>
      <c r="B84" s="528"/>
      <c r="C84" s="527"/>
      <c r="D84" s="527"/>
      <c r="E84" s="527"/>
      <c r="F84" s="527"/>
    </row>
    <row r="85" spans="1:10" s="513" customFormat="1" ht="11.25">
      <c r="A85" s="527"/>
      <c r="B85" s="528"/>
      <c r="C85" s="527"/>
      <c r="D85" s="527"/>
      <c r="E85" s="527"/>
      <c r="F85" s="527"/>
    </row>
    <row r="86" spans="1:10" s="513" customFormat="1" ht="11.25">
      <c r="A86" s="527"/>
      <c r="B86" s="528"/>
      <c r="C86" s="527"/>
      <c r="D86" s="527"/>
      <c r="E86" s="527"/>
      <c r="F86" s="527"/>
    </row>
    <row r="87" spans="1:10" s="513" customFormat="1" ht="11.25">
      <c r="A87" s="527"/>
      <c r="B87" s="528"/>
      <c r="C87" s="527"/>
      <c r="D87" s="527"/>
      <c r="E87" s="527"/>
      <c r="F87" s="527"/>
    </row>
    <row r="88" spans="1:10" s="513" customFormat="1" ht="11.25">
      <c r="A88" s="527"/>
      <c r="B88" s="528"/>
      <c r="C88" s="527"/>
      <c r="D88" s="527"/>
      <c r="E88" s="527"/>
      <c r="F88" s="527"/>
    </row>
    <row r="89" spans="1:10" s="513" customFormat="1" ht="11.25">
      <c r="A89" s="527"/>
      <c r="B89" s="528"/>
      <c r="C89" s="527"/>
      <c r="D89" s="527"/>
      <c r="E89" s="527"/>
      <c r="F89" s="527"/>
    </row>
    <row r="90" spans="1:10" s="513" customFormat="1" ht="11.25">
      <c r="A90" s="527"/>
      <c r="B90" s="528"/>
      <c r="C90" s="527"/>
      <c r="D90" s="527"/>
      <c r="E90" s="527"/>
      <c r="F90" s="527"/>
    </row>
    <row r="91" spans="1:10" s="513" customFormat="1" ht="11.25">
      <c r="A91" s="527"/>
      <c r="B91" s="528"/>
      <c r="C91" s="527"/>
      <c r="D91" s="527"/>
      <c r="E91" s="527"/>
      <c r="F91" s="527"/>
    </row>
    <row r="92" spans="1:10" s="513" customFormat="1">
      <c r="A92" s="527"/>
      <c r="B92" s="507"/>
      <c r="C92" s="508"/>
      <c r="D92" s="508"/>
      <c r="E92" s="508"/>
      <c r="F92" s="508"/>
      <c r="G92" s="509"/>
      <c r="H92" s="509"/>
      <c r="I92" s="509"/>
      <c r="J92" s="509"/>
    </row>
  </sheetData>
  <sheetProtection selectLockedCells="1"/>
  <mergeCells count="17">
    <mergeCell ref="A14:B14"/>
    <mergeCell ref="A10:B10"/>
    <mergeCell ref="A11:B11"/>
    <mergeCell ref="A12:B12"/>
    <mergeCell ref="A13:B13"/>
    <mergeCell ref="A3:J3"/>
    <mergeCell ref="A4:J4"/>
    <mergeCell ref="A6:B9"/>
    <mergeCell ref="F6:G7"/>
    <mergeCell ref="H6:H9"/>
    <mergeCell ref="C6:E7"/>
    <mergeCell ref="D8:D9"/>
    <mergeCell ref="E8:E9"/>
    <mergeCell ref="I6:I9"/>
    <mergeCell ref="J6:J9"/>
    <mergeCell ref="F8:F9"/>
    <mergeCell ref="G8:G9"/>
  </mergeCells>
  <phoneticPr fontId="7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C16:C38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view="pageBreakPreview" zoomScaleNormal="100" zoomScaleSheetLayoutView="100" workbookViewId="0">
      <selection activeCell="AD2" sqref="AD2"/>
    </sheetView>
  </sheetViews>
  <sheetFormatPr defaultColWidth="9" defaultRowHeight="14.25"/>
  <cols>
    <col min="1" max="1" width="5.625" style="96" customWidth="1"/>
    <col min="2" max="2" width="11.125" style="96" customWidth="1"/>
    <col min="3" max="3" width="9.625" style="96" customWidth="1"/>
    <col min="4" max="4" width="12.5" style="96" customWidth="1"/>
    <col min="5" max="5" width="10.375" style="96" customWidth="1"/>
    <col min="6" max="6" width="12.625" style="96" customWidth="1"/>
    <col min="7" max="7" width="9.125" style="96" customWidth="1"/>
    <col min="8" max="8" width="11.125" style="96" customWidth="1"/>
    <col min="9" max="9" width="7.625" style="96" customWidth="1"/>
    <col min="10" max="10" width="8.125" style="96" customWidth="1"/>
    <col min="11" max="11" width="11.625" style="96" customWidth="1"/>
    <col min="12" max="12" width="8.125" style="96" customWidth="1"/>
    <col min="13" max="13" width="11" style="96" customWidth="1"/>
    <col min="14" max="14" width="8.125" style="96" customWidth="1"/>
    <col min="15" max="15" width="9.125" style="96" customWidth="1"/>
    <col min="16" max="16" width="8.125" style="96" customWidth="1"/>
    <col min="17" max="17" width="10.625" style="96" customWidth="1"/>
    <col min="18" max="18" width="8" style="96" customWidth="1"/>
    <col min="19" max="19" width="10.5" style="96" customWidth="1"/>
    <col min="20" max="20" width="8" style="96" customWidth="1"/>
    <col min="21" max="21" width="9.875" style="96" customWidth="1"/>
    <col min="22" max="22" width="8" style="96" customWidth="1"/>
    <col min="23" max="23" width="9.875" style="96" customWidth="1"/>
    <col min="24" max="24" width="8" style="96" customWidth="1"/>
    <col min="25" max="25" width="9.875" style="96" customWidth="1"/>
    <col min="26" max="26" width="10.125" style="96" customWidth="1"/>
    <col min="27" max="16384" width="9" style="96"/>
  </cols>
  <sheetData>
    <row r="1" spans="1:26" s="803" customFormat="1" ht="14.1" customHeight="1">
      <c r="A1" s="822" t="s">
        <v>46</v>
      </c>
      <c r="B1" s="823"/>
      <c r="E1" s="824"/>
      <c r="H1" s="801" t="s">
        <v>1533</v>
      </c>
      <c r="I1" s="822" t="s">
        <v>1534</v>
      </c>
      <c r="Q1" s="823"/>
      <c r="R1" s="823"/>
      <c r="S1" s="823"/>
      <c r="Z1" s="825" t="s">
        <v>1535</v>
      </c>
    </row>
    <row r="2" spans="1:26" s="179" customFormat="1" ht="14.1" customHeight="1">
      <c r="A2" s="468"/>
      <c r="B2" s="469"/>
      <c r="E2" s="470"/>
      <c r="I2" s="468"/>
      <c r="M2" s="471"/>
      <c r="Q2" s="469"/>
      <c r="R2" s="469"/>
      <c r="S2" s="469"/>
      <c r="Y2" s="2012"/>
      <c r="Z2" s="2012"/>
    </row>
    <row r="3" spans="1:26" s="929" customFormat="1" ht="20.100000000000001" customHeight="1">
      <c r="A3" s="2013" t="s">
        <v>79</v>
      </c>
      <c r="B3" s="2013"/>
      <c r="C3" s="2013"/>
      <c r="D3" s="2013"/>
      <c r="E3" s="2013"/>
      <c r="F3" s="2013"/>
      <c r="G3" s="2013"/>
      <c r="H3" s="2013"/>
      <c r="I3" s="2013" t="s">
        <v>80</v>
      </c>
      <c r="J3" s="2013"/>
      <c r="K3" s="2013"/>
      <c r="L3" s="2013"/>
      <c r="M3" s="2013"/>
      <c r="N3" s="2013"/>
      <c r="O3" s="2013"/>
      <c r="P3" s="2013"/>
      <c r="Q3" s="2013"/>
      <c r="R3" s="2013" t="s">
        <v>81</v>
      </c>
      <c r="S3" s="2013"/>
      <c r="T3" s="2013"/>
      <c r="U3" s="2013"/>
      <c r="V3" s="2013"/>
      <c r="W3" s="2013"/>
      <c r="X3" s="2013"/>
      <c r="Y3" s="2013"/>
      <c r="Z3" s="2013"/>
    </row>
    <row r="4" spans="1:26" s="936" customFormat="1" ht="24" customHeight="1">
      <c r="A4" s="2014" t="s">
        <v>881</v>
      </c>
      <c r="B4" s="2014"/>
      <c r="C4" s="2014"/>
      <c r="D4" s="2014"/>
      <c r="E4" s="2014"/>
      <c r="F4" s="2014"/>
      <c r="G4" s="2014"/>
      <c r="H4" s="2014"/>
      <c r="I4" s="472"/>
      <c r="J4" s="977"/>
      <c r="K4" s="977"/>
      <c r="L4" s="977"/>
      <c r="M4" s="977"/>
      <c r="N4" s="472"/>
      <c r="O4" s="472"/>
      <c r="P4" s="472"/>
      <c r="Q4" s="472"/>
      <c r="R4" s="472"/>
      <c r="S4" s="472"/>
      <c r="T4" s="977"/>
      <c r="U4" s="977"/>
      <c r="V4" s="977"/>
      <c r="W4" s="977"/>
      <c r="X4" s="977"/>
      <c r="Y4" s="977"/>
      <c r="Z4" s="977"/>
    </row>
    <row r="5" spans="1:26" s="67" customFormat="1" ht="18" customHeight="1" thickBot="1">
      <c r="A5" s="473" t="s">
        <v>82</v>
      </c>
      <c r="B5" s="473"/>
      <c r="C5" s="473"/>
      <c r="D5" s="473"/>
      <c r="E5" s="473"/>
      <c r="F5" s="473"/>
      <c r="G5" s="473"/>
      <c r="H5" s="474" t="s">
        <v>882</v>
      </c>
      <c r="I5" s="473" t="s">
        <v>82</v>
      </c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73"/>
      <c r="U5" s="473"/>
      <c r="V5" s="473"/>
      <c r="W5" s="473"/>
      <c r="X5" s="473"/>
      <c r="Y5" s="473"/>
      <c r="Z5" s="474" t="s">
        <v>882</v>
      </c>
    </row>
    <row r="6" spans="1:26" ht="15.75" customHeight="1">
      <c r="A6" s="1660" t="s">
        <v>49</v>
      </c>
      <c r="B6" s="1571"/>
      <c r="C6" s="1993" t="s">
        <v>883</v>
      </c>
      <c r="D6" s="1994"/>
      <c r="E6" s="2007" t="s">
        <v>83</v>
      </c>
      <c r="F6" s="1996"/>
      <c r="G6" s="1996"/>
      <c r="H6" s="1996"/>
      <c r="I6" s="2008" t="s">
        <v>884</v>
      </c>
      <c r="J6" s="2011" t="s">
        <v>801</v>
      </c>
      <c r="K6" s="1996"/>
      <c r="L6" s="1996"/>
      <c r="M6" s="1996"/>
      <c r="N6" s="1996"/>
      <c r="O6" s="1996"/>
      <c r="P6" s="1996"/>
      <c r="Q6" s="1996"/>
      <c r="R6" s="1996" t="s">
        <v>801</v>
      </c>
      <c r="S6" s="1997"/>
      <c r="T6" s="1994" t="s">
        <v>84</v>
      </c>
      <c r="U6" s="1994"/>
      <c r="V6" s="1994"/>
      <c r="W6" s="1994"/>
      <c r="X6" s="1994"/>
      <c r="Y6" s="2002"/>
      <c r="Z6" s="1659" t="s">
        <v>807</v>
      </c>
    </row>
    <row r="7" spans="1:26" ht="15.75" customHeight="1">
      <c r="A7" s="1662"/>
      <c r="B7" s="1620"/>
      <c r="C7" s="1995"/>
      <c r="D7" s="1986"/>
      <c r="E7" s="2003" t="s">
        <v>761</v>
      </c>
      <c r="F7" s="2004"/>
      <c r="G7" s="2004"/>
      <c r="H7" s="2004"/>
      <c r="I7" s="2009"/>
      <c r="J7" s="2005" t="s">
        <v>885</v>
      </c>
      <c r="K7" s="2004"/>
      <c r="L7" s="2004"/>
      <c r="M7" s="2004"/>
      <c r="N7" s="2004"/>
      <c r="O7" s="2006"/>
      <c r="P7" s="1985" t="s">
        <v>1281</v>
      </c>
      <c r="Q7" s="1991"/>
      <c r="R7" s="1988" t="s">
        <v>86</v>
      </c>
      <c r="S7" s="1986"/>
      <c r="T7" s="1988" t="s">
        <v>1282</v>
      </c>
      <c r="U7" s="1986"/>
      <c r="V7" s="1985" t="s">
        <v>87</v>
      </c>
      <c r="W7" s="1986"/>
      <c r="X7" s="1985" t="s">
        <v>88</v>
      </c>
      <c r="Y7" s="1991"/>
      <c r="Z7" s="1661"/>
    </row>
    <row r="8" spans="1:26" ht="36" customHeight="1">
      <c r="A8" s="1662"/>
      <c r="B8" s="1620"/>
      <c r="C8" s="1995"/>
      <c r="D8" s="1986"/>
      <c r="E8" s="1986" t="s">
        <v>1284</v>
      </c>
      <c r="F8" s="1986"/>
      <c r="G8" s="1990" t="s">
        <v>1278</v>
      </c>
      <c r="H8" s="2000"/>
      <c r="I8" s="2009"/>
      <c r="J8" s="1990" t="s">
        <v>1279</v>
      </c>
      <c r="K8" s="1995"/>
      <c r="L8" s="1986" t="s">
        <v>1283</v>
      </c>
      <c r="M8" s="1986"/>
      <c r="N8" s="1991" t="s">
        <v>1280</v>
      </c>
      <c r="O8" s="1995"/>
      <c r="P8" s="1986"/>
      <c r="Q8" s="1991"/>
      <c r="R8" s="1995"/>
      <c r="S8" s="1986"/>
      <c r="T8" s="1995"/>
      <c r="U8" s="1986"/>
      <c r="V8" s="1986"/>
      <c r="W8" s="1986"/>
      <c r="X8" s="1986"/>
      <c r="Y8" s="1991"/>
      <c r="Z8" s="1661"/>
    </row>
    <row r="9" spans="1:26" ht="12" customHeight="1">
      <c r="A9" s="1662"/>
      <c r="B9" s="1620"/>
      <c r="C9" s="1988" t="s">
        <v>578</v>
      </c>
      <c r="D9" s="1985" t="s">
        <v>89</v>
      </c>
      <c r="E9" s="1985" t="s">
        <v>578</v>
      </c>
      <c r="F9" s="1985" t="s">
        <v>89</v>
      </c>
      <c r="G9" s="1988" t="s">
        <v>578</v>
      </c>
      <c r="H9" s="1990" t="s">
        <v>89</v>
      </c>
      <c r="I9" s="2009"/>
      <c r="J9" s="1988" t="s">
        <v>578</v>
      </c>
      <c r="K9" s="1985" t="s">
        <v>89</v>
      </c>
      <c r="L9" s="1988" t="s">
        <v>578</v>
      </c>
      <c r="M9" s="1985" t="s">
        <v>89</v>
      </c>
      <c r="N9" s="1988" t="s">
        <v>578</v>
      </c>
      <c r="O9" s="1985" t="s">
        <v>89</v>
      </c>
      <c r="P9" s="1988" t="s">
        <v>578</v>
      </c>
      <c r="Q9" s="1999" t="s">
        <v>89</v>
      </c>
      <c r="R9" s="1988" t="s">
        <v>578</v>
      </c>
      <c r="S9" s="1985" t="s">
        <v>89</v>
      </c>
      <c r="T9" s="1988" t="s">
        <v>578</v>
      </c>
      <c r="U9" s="1985" t="s">
        <v>89</v>
      </c>
      <c r="V9" s="1988" t="s">
        <v>578</v>
      </c>
      <c r="W9" s="1985" t="s">
        <v>89</v>
      </c>
      <c r="X9" s="1988" t="s">
        <v>578</v>
      </c>
      <c r="Y9" s="1990" t="s">
        <v>89</v>
      </c>
      <c r="Z9" s="1661"/>
    </row>
    <row r="10" spans="1:26" ht="12" customHeight="1">
      <c r="A10" s="1662"/>
      <c r="B10" s="1620"/>
      <c r="C10" s="1988"/>
      <c r="D10" s="1986"/>
      <c r="E10" s="1985"/>
      <c r="F10" s="1986"/>
      <c r="G10" s="1988"/>
      <c r="H10" s="1991"/>
      <c r="I10" s="2009"/>
      <c r="J10" s="1988"/>
      <c r="K10" s="1986"/>
      <c r="L10" s="1988"/>
      <c r="M10" s="1986"/>
      <c r="N10" s="1988"/>
      <c r="O10" s="1986"/>
      <c r="P10" s="1988"/>
      <c r="Q10" s="2000"/>
      <c r="R10" s="1988"/>
      <c r="S10" s="1986"/>
      <c r="T10" s="1988"/>
      <c r="U10" s="1986"/>
      <c r="V10" s="1988"/>
      <c r="W10" s="1986"/>
      <c r="X10" s="1988"/>
      <c r="Y10" s="1991"/>
      <c r="Z10" s="1661"/>
    </row>
    <row r="11" spans="1:26" ht="12" customHeight="1">
      <c r="A11" s="1664"/>
      <c r="B11" s="1621"/>
      <c r="C11" s="1989"/>
      <c r="D11" s="1987"/>
      <c r="E11" s="1998"/>
      <c r="F11" s="1987"/>
      <c r="G11" s="1989"/>
      <c r="H11" s="1992"/>
      <c r="I11" s="2010"/>
      <c r="J11" s="1989"/>
      <c r="K11" s="1987"/>
      <c r="L11" s="1989"/>
      <c r="M11" s="1987"/>
      <c r="N11" s="1989"/>
      <c r="O11" s="1987"/>
      <c r="P11" s="1989"/>
      <c r="Q11" s="2001"/>
      <c r="R11" s="1989"/>
      <c r="S11" s="1987"/>
      <c r="T11" s="1989"/>
      <c r="U11" s="1987"/>
      <c r="V11" s="1989"/>
      <c r="W11" s="1987"/>
      <c r="X11" s="1989"/>
      <c r="Y11" s="1992"/>
      <c r="Z11" s="1663"/>
    </row>
    <row r="12" spans="1:26" ht="15.95" customHeight="1">
      <c r="A12" s="1980" t="s">
        <v>886</v>
      </c>
      <c r="B12" s="1981"/>
      <c r="C12" s="475">
        <v>274025</v>
      </c>
      <c r="D12" s="475">
        <v>878777661</v>
      </c>
      <c r="E12" s="475">
        <v>135399</v>
      </c>
      <c r="F12" s="475">
        <v>310483643</v>
      </c>
      <c r="G12" s="476">
        <v>5716</v>
      </c>
      <c r="H12" s="476">
        <v>53969977</v>
      </c>
      <c r="I12" s="477" t="s">
        <v>701</v>
      </c>
      <c r="J12" s="478">
        <v>38074</v>
      </c>
      <c r="K12" s="478">
        <v>176648815</v>
      </c>
      <c r="L12" s="479">
        <v>34496</v>
      </c>
      <c r="M12" s="479">
        <v>181930649</v>
      </c>
      <c r="N12" s="480">
        <v>419</v>
      </c>
      <c r="O12" s="480">
        <v>673353</v>
      </c>
      <c r="P12" s="481">
        <v>4898</v>
      </c>
      <c r="Q12" s="481">
        <v>21114810</v>
      </c>
      <c r="R12" s="481">
        <v>44826</v>
      </c>
      <c r="S12" s="481">
        <v>101719125</v>
      </c>
      <c r="T12" s="482">
        <v>213</v>
      </c>
      <c r="U12" s="482">
        <v>2612980</v>
      </c>
      <c r="V12" s="483">
        <v>8852</v>
      </c>
      <c r="W12" s="483">
        <v>27562208</v>
      </c>
      <c r="X12" s="483">
        <v>1132</v>
      </c>
      <c r="Y12" s="483">
        <v>2062101</v>
      </c>
      <c r="Z12" s="218" t="s">
        <v>701</v>
      </c>
    </row>
    <row r="13" spans="1:26" ht="15.95" customHeight="1">
      <c r="A13" s="1980" t="s">
        <v>951</v>
      </c>
      <c r="B13" s="1981"/>
      <c r="C13" s="475">
        <v>281397</v>
      </c>
      <c r="D13" s="475">
        <v>925234535</v>
      </c>
      <c r="E13" s="475">
        <v>132829</v>
      </c>
      <c r="F13" s="475">
        <v>309450157</v>
      </c>
      <c r="G13" s="476">
        <v>6601</v>
      </c>
      <c r="H13" s="476">
        <v>60763373</v>
      </c>
      <c r="I13" s="477" t="s">
        <v>951</v>
      </c>
      <c r="J13" s="478">
        <v>42824</v>
      </c>
      <c r="K13" s="478">
        <v>190905690</v>
      </c>
      <c r="L13" s="479">
        <v>37646</v>
      </c>
      <c r="M13" s="479">
        <v>202035128</v>
      </c>
      <c r="N13" s="480">
        <v>502</v>
      </c>
      <c r="O13" s="480">
        <v>840892</v>
      </c>
      <c r="P13" s="481">
        <v>4922</v>
      </c>
      <c r="Q13" s="481">
        <v>21243429</v>
      </c>
      <c r="R13" s="481">
        <v>47851</v>
      </c>
      <c r="S13" s="481">
        <v>111211657</v>
      </c>
      <c r="T13" s="482">
        <v>164</v>
      </c>
      <c r="U13" s="482">
        <v>1873460</v>
      </c>
      <c r="V13" s="483">
        <v>6929</v>
      </c>
      <c r="W13" s="483">
        <v>24772897</v>
      </c>
      <c r="X13" s="483">
        <v>1129</v>
      </c>
      <c r="Y13" s="483">
        <v>2137855</v>
      </c>
      <c r="Z13" s="218" t="s">
        <v>951</v>
      </c>
    </row>
    <row r="14" spans="1:26" ht="15.95" customHeight="1">
      <c r="A14" s="1980" t="s">
        <v>952</v>
      </c>
      <c r="B14" s="1981"/>
      <c r="C14" s="475">
        <v>298377</v>
      </c>
      <c r="D14" s="475">
        <v>1012000331</v>
      </c>
      <c r="E14" s="475">
        <v>130006</v>
      </c>
      <c r="F14" s="475">
        <v>306776830</v>
      </c>
      <c r="G14" s="476">
        <v>8702</v>
      </c>
      <c r="H14" s="476">
        <v>76478296</v>
      </c>
      <c r="I14" s="477" t="s">
        <v>952</v>
      </c>
      <c r="J14" s="478">
        <v>51520</v>
      </c>
      <c r="K14" s="478">
        <v>221722690</v>
      </c>
      <c r="L14" s="479">
        <v>41138</v>
      </c>
      <c r="M14" s="479">
        <v>227077431</v>
      </c>
      <c r="N14" s="480">
        <v>659</v>
      </c>
      <c r="O14" s="480">
        <v>1152692</v>
      </c>
      <c r="P14" s="481">
        <v>4941</v>
      </c>
      <c r="Q14" s="481">
        <v>21465164</v>
      </c>
      <c r="R14" s="481">
        <v>51114</v>
      </c>
      <c r="S14" s="481">
        <v>120550361</v>
      </c>
      <c r="T14" s="482">
        <v>159</v>
      </c>
      <c r="U14" s="482">
        <v>2112769</v>
      </c>
      <c r="V14" s="483">
        <v>8725</v>
      </c>
      <c r="W14" s="483">
        <v>32012186</v>
      </c>
      <c r="X14" s="483">
        <v>1413</v>
      </c>
      <c r="Y14" s="483">
        <v>2827907</v>
      </c>
      <c r="Z14" s="218" t="s">
        <v>952</v>
      </c>
    </row>
    <row r="15" spans="1:26" ht="15.95" customHeight="1">
      <c r="A15" s="1980" t="s">
        <v>1049</v>
      </c>
      <c r="B15" s="1981"/>
      <c r="C15" s="475">
        <v>317744</v>
      </c>
      <c r="D15" s="475">
        <v>1127143960</v>
      </c>
      <c r="E15" s="475">
        <v>126912</v>
      </c>
      <c r="F15" s="475">
        <v>301964081</v>
      </c>
      <c r="G15" s="476">
        <v>12461</v>
      </c>
      <c r="H15" s="476">
        <v>107358932</v>
      </c>
      <c r="I15" s="477" t="s">
        <v>1049</v>
      </c>
      <c r="J15" s="478">
        <v>61897</v>
      </c>
      <c r="K15" s="478">
        <v>267007754</v>
      </c>
      <c r="L15" s="479">
        <v>44390</v>
      </c>
      <c r="M15" s="479">
        <v>253708041</v>
      </c>
      <c r="N15" s="480">
        <v>869</v>
      </c>
      <c r="O15" s="480">
        <v>1561666</v>
      </c>
      <c r="P15" s="481">
        <v>4825</v>
      </c>
      <c r="Q15" s="481">
        <v>20952564</v>
      </c>
      <c r="R15" s="481">
        <v>54233</v>
      </c>
      <c r="S15" s="481">
        <v>129516455</v>
      </c>
      <c r="T15" s="482">
        <v>129</v>
      </c>
      <c r="U15" s="482">
        <v>1775540</v>
      </c>
      <c r="V15" s="483">
        <v>10609</v>
      </c>
      <c r="W15" s="483">
        <v>40254325</v>
      </c>
      <c r="X15" s="483">
        <v>1419</v>
      </c>
      <c r="Y15" s="483">
        <v>3044602</v>
      </c>
      <c r="Z15" s="218" t="s">
        <v>1049</v>
      </c>
    </row>
    <row r="16" spans="1:26" ht="15.95" customHeight="1">
      <c r="A16" s="1982">
        <v>2017</v>
      </c>
      <c r="B16" s="1983"/>
      <c r="C16" s="484">
        <f>SUM(C18:C40)</f>
        <v>337626</v>
      </c>
      <c r="D16" s="484">
        <f t="shared" ref="D16:G16" si="0">SUM(D18:D40)</f>
        <v>1246677481</v>
      </c>
      <c r="E16" s="484">
        <f t="shared" si="0"/>
        <v>123709</v>
      </c>
      <c r="F16" s="484">
        <f t="shared" si="0"/>
        <v>297669128</v>
      </c>
      <c r="G16" s="484">
        <f t="shared" si="0"/>
        <v>17713</v>
      </c>
      <c r="H16" s="484">
        <f>SUM(H18:H40)</f>
        <v>152746135</v>
      </c>
      <c r="I16" s="485">
        <v>2017</v>
      </c>
      <c r="J16" s="486">
        <f>SUM(J18:J40)</f>
        <v>73176</v>
      </c>
      <c r="K16" s="486">
        <f t="shared" ref="K16:Y16" si="1">SUM(K18:K40)</f>
        <v>312483340</v>
      </c>
      <c r="L16" s="486">
        <f t="shared" si="1"/>
        <v>47652</v>
      </c>
      <c r="M16" s="486">
        <f t="shared" si="1"/>
        <v>277941582</v>
      </c>
      <c r="N16" s="486">
        <f t="shared" si="1"/>
        <v>1088</v>
      </c>
      <c r="O16" s="486">
        <f t="shared" si="1"/>
        <v>2040780</v>
      </c>
      <c r="P16" s="486">
        <f t="shared" si="1"/>
        <v>4831</v>
      </c>
      <c r="Q16" s="486">
        <f t="shared" si="1"/>
        <v>21747689</v>
      </c>
      <c r="R16" s="486">
        <f t="shared" si="1"/>
        <v>57730</v>
      </c>
      <c r="S16" s="486">
        <f t="shared" si="1"/>
        <v>139830198</v>
      </c>
      <c r="T16" s="486">
        <f t="shared" si="1"/>
        <v>160</v>
      </c>
      <c r="U16" s="486">
        <f t="shared" si="1"/>
        <v>2357659</v>
      </c>
      <c r="V16" s="486">
        <f t="shared" si="1"/>
        <v>10208</v>
      </c>
      <c r="W16" s="486">
        <f t="shared" si="1"/>
        <v>37063900</v>
      </c>
      <c r="X16" s="486">
        <f t="shared" si="1"/>
        <v>1359</v>
      </c>
      <c r="Y16" s="486">
        <f t="shared" si="1"/>
        <v>2797070</v>
      </c>
      <c r="Z16" s="487">
        <v>2017</v>
      </c>
    </row>
    <row r="17" spans="1:26" ht="12" customHeight="1">
      <c r="A17" s="488"/>
      <c r="B17" s="489"/>
      <c r="C17" s="490"/>
      <c r="D17" s="490"/>
      <c r="E17" s="490"/>
      <c r="F17" s="490"/>
      <c r="G17" s="490"/>
      <c r="H17" s="490"/>
      <c r="I17" s="491"/>
      <c r="J17" s="483"/>
      <c r="K17" s="483"/>
      <c r="L17" s="483"/>
      <c r="M17" s="483"/>
      <c r="N17" s="492"/>
      <c r="O17" s="492"/>
      <c r="P17" s="492"/>
      <c r="Q17" s="492"/>
      <c r="R17" s="492"/>
      <c r="S17" s="492"/>
      <c r="T17" s="483"/>
      <c r="U17" s="483"/>
      <c r="V17" s="483"/>
      <c r="W17" s="483"/>
      <c r="X17" s="483"/>
      <c r="Y17" s="483"/>
      <c r="Z17" s="493"/>
    </row>
    <row r="18" spans="1:26" ht="15.6" customHeight="1">
      <c r="A18" s="494" t="s">
        <v>240</v>
      </c>
      <c r="B18" s="495" t="s">
        <v>241</v>
      </c>
      <c r="C18" s="1000">
        <f t="shared" ref="C18:C40" si="2">SUM(E18+G18+J18+L18+N18+P18+R18+T18+V18+X18)</f>
        <v>54392</v>
      </c>
      <c r="D18" s="475">
        <f>SUM(F18+H18+K18+M18+O18+Q18+S18+U18+W18+Y18)</f>
        <v>256252364</v>
      </c>
      <c r="E18" s="1000">
        <v>14223</v>
      </c>
      <c r="F18" s="1000">
        <v>35276840</v>
      </c>
      <c r="G18" s="1000">
        <v>4427</v>
      </c>
      <c r="H18" s="1000">
        <v>45004204</v>
      </c>
      <c r="I18" s="496" t="s">
        <v>240</v>
      </c>
      <c r="J18" s="1003">
        <v>12852</v>
      </c>
      <c r="K18" s="1003">
        <v>59491376</v>
      </c>
      <c r="L18" s="1003">
        <v>10839</v>
      </c>
      <c r="M18" s="1003">
        <v>80067217</v>
      </c>
      <c r="N18" s="1004">
        <v>286</v>
      </c>
      <c r="O18" s="1004">
        <v>599869</v>
      </c>
      <c r="P18" s="1004">
        <v>919</v>
      </c>
      <c r="Q18" s="1004">
        <v>4142253</v>
      </c>
      <c r="R18" s="1004">
        <v>8706</v>
      </c>
      <c r="S18" s="1004">
        <v>24521502</v>
      </c>
      <c r="T18" s="1003">
        <v>31</v>
      </c>
      <c r="U18" s="1003">
        <v>439484</v>
      </c>
      <c r="V18" s="1003">
        <v>1871</v>
      </c>
      <c r="W18" s="1003">
        <v>6172899</v>
      </c>
      <c r="X18" s="1003">
        <v>238</v>
      </c>
      <c r="Y18" s="1003">
        <v>536720</v>
      </c>
      <c r="Z18" s="497" t="s">
        <v>887</v>
      </c>
    </row>
    <row r="19" spans="1:26" ht="15.6" customHeight="1">
      <c r="A19" s="494" t="s">
        <v>242</v>
      </c>
      <c r="B19" s="495" t="s">
        <v>243</v>
      </c>
      <c r="C19" s="1000">
        <f t="shared" si="2"/>
        <v>33940</v>
      </c>
      <c r="D19" s="1000">
        <v>129283932</v>
      </c>
      <c r="E19" s="1000">
        <v>11773</v>
      </c>
      <c r="F19" s="1000">
        <v>27785340</v>
      </c>
      <c r="G19" s="1000">
        <v>1875</v>
      </c>
      <c r="H19" s="1000">
        <v>16947028</v>
      </c>
      <c r="I19" s="496" t="s">
        <v>242</v>
      </c>
      <c r="J19" s="1003">
        <v>7218</v>
      </c>
      <c r="K19" s="1003">
        <v>30280756</v>
      </c>
      <c r="L19" s="1003">
        <v>5392</v>
      </c>
      <c r="M19" s="1003">
        <v>31390770</v>
      </c>
      <c r="N19" s="1004">
        <v>107</v>
      </c>
      <c r="O19" s="1004">
        <v>215888</v>
      </c>
      <c r="P19" s="1004">
        <v>549</v>
      </c>
      <c r="Q19" s="1004">
        <v>2361341</v>
      </c>
      <c r="R19" s="1004">
        <v>5349</v>
      </c>
      <c r="S19" s="1004">
        <v>13036368</v>
      </c>
      <c r="T19" s="1003">
        <v>9</v>
      </c>
      <c r="U19" s="1003">
        <v>130922</v>
      </c>
      <c r="V19" s="1003">
        <v>1561</v>
      </c>
      <c r="W19" s="1003">
        <v>6961247</v>
      </c>
      <c r="X19" s="1003">
        <v>107</v>
      </c>
      <c r="Y19" s="1003">
        <v>174272</v>
      </c>
      <c r="Z19" s="497" t="s">
        <v>888</v>
      </c>
    </row>
    <row r="20" spans="1:26" ht="15.6" customHeight="1">
      <c r="A20" s="494" t="s">
        <v>244</v>
      </c>
      <c r="B20" s="495" t="s">
        <v>245</v>
      </c>
      <c r="C20" s="1000">
        <f t="shared" si="2"/>
        <v>17603</v>
      </c>
      <c r="D20" s="1000">
        <f t="shared" ref="D20:D40" si="3">SUM(F20+H20+K20+M20+O20+Q20+S20+U20+W20+Y20)</f>
        <v>61402486</v>
      </c>
      <c r="E20" s="1000">
        <v>6421</v>
      </c>
      <c r="F20" s="1000">
        <v>15302990</v>
      </c>
      <c r="G20" s="1000">
        <v>796</v>
      </c>
      <c r="H20" s="1000">
        <v>6335232</v>
      </c>
      <c r="I20" s="496" t="s">
        <v>244</v>
      </c>
      <c r="J20" s="1003">
        <v>4146</v>
      </c>
      <c r="K20" s="1003">
        <v>17129730</v>
      </c>
      <c r="L20" s="1003">
        <v>2551</v>
      </c>
      <c r="M20" s="1003">
        <v>12990141</v>
      </c>
      <c r="N20" s="1004">
        <v>55</v>
      </c>
      <c r="O20" s="1004">
        <v>101785</v>
      </c>
      <c r="P20" s="1004">
        <v>227</v>
      </c>
      <c r="Q20" s="1004">
        <v>1117599</v>
      </c>
      <c r="R20" s="1004">
        <v>2826</v>
      </c>
      <c r="S20" s="1004">
        <v>6569157</v>
      </c>
      <c r="T20" s="1003">
        <v>9</v>
      </c>
      <c r="U20" s="1003">
        <v>112066</v>
      </c>
      <c r="V20" s="1003">
        <v>513</v>
      </c>
      <c r="W20" s="1003">
        <v>1632031</v>
      </c>
      <c r="X20" s="1003">
        <v>59</v>
      </c>
      <c r="Y20" s="1003">
        <v>111755</v>
      </c>
      <c r="Z20" s="497" t="s">
        <v>889</v>
      </c>
    </row>
    <row r="21" spans="1:26" ht="15.6" customHeight="1">
      <c r="A21" s="494" t="s">
        <v>246</v>
      </c>
      <c r="B21" s="495" t="s">
        <v>247</v>
      </c>
      <c r="C21" s="1000">
        <f t="shared" si="2"/>
        <v>20832</v>
      </c>
      <c r="D21" s="1000">
        <f t="shared" si="3"/>
        <v>68915016</v>
      </c>
      <c r="E21" s="1000">
        <v>8381</v>
      </c>
      <c r="F21" s="1000">
        <v>19600227</v>
      </c>
      <c r="G21" s="1000">
        <v>818</v>
      </c>
      <c r="H21" s="1000">
        <v>6349842</v>
      </c>
      <c r="I21" s="496" t="s">
        <v>246</v>
      </c>
      <c r="J21" s="1003">
        <v>4709</v>
      </c>
      <c r="K21" s="1003">
        <v>18648869</v>
      </c>
      <c r="L21" s="1003">
        <v>2175</v>
      </c>
      <c r="M21" s="1003">
        <v>11968557</v>
      </c>
      <c r="N21" s="1004">
        <v>59</v>
      </c>
      <c r="O21" s="1004">
        <v>101918</v>
      </c>
      <c r="P21" s="1004">
        <v>298</v>
      </c>
      <c r="Q21" s="1004">
        <v>1382313</v>
      </c>
      <c r="R21" s="1004">
        <v>3753</v>
      </c>
      <c r="S21" s="1004">
        <v>8725210</v>
      </c>
      <c r="T21" s="1003">
        <v>9</v>
      </c>
      <c r="U21" s="1003">
        <v>155650</v>
      </c>
      <c r="V21" s="1003">
        <v>538</v>
      </c>
      <c r="W21" s="1003">
        <v>1788693</v>
      </c>
      <c r="X21" s="1003">
        <v>92</v>
      </c>
      <c r="Y21" s="1003">
        <v>193737</v>
      </c>
      <c r="Z21" s="497" t="s">
        <v>890</v>
      </c>
    </row>
    <row r="22" spans="1:26" ht="15.6" customHeight="1">
      <c r="A22" s="494" t="s">
        <v>248</v>
      </c>
      <c r="B22" s="495" t="s">
        <v>249</v>
      </c>
      <c r="C22" s="1000">
        <f t="shared" si="2"/>
        <v>29580</v>
      </c>
      <c r="D22" s="1000">
        <f t="shared" si="3"/>
        <v>124170576</v>
      </c>
      <c r="E22" s="1000">
        <v>6738</v>
      </c>
      <c r="F22" s="1000">
        <v>16418973</v>
      </c>
      <c r="G22" s="1000">
        <v>1994</v>
      </c>
      <c r="H22" s="1000">
        <v>17444235</v>
      </c>
      <c r="I22" s="496" t="s">
        <v>248</v>
      </c>
      <c r="J22" s="1003">
        <v>6578</v>
      </c>
      <c r="K22" s="1003">
        <v>28292967</v>
      </c>
      <c r="L22" s="1003">
        <v>7337</v>
      </c>
      <c r="M22" s="1003">
        <v>39369482</v>
      </c>
      <c r="N22" s="1004">
        <v>127</v>
      </c>
      <c r="O22" s="1004">
        <v>252801</v>
      </c>
      <c r="P22" s="1004">
        <v>624</v>
      </c>
      <c r="Q22" s="1004">
        <v>2941239</v>
      </c>
      <c r="R22" s="1004">
        <v>4575</v>
      </c>
      <c r="S22" s="1004">
        <v>12286263</v>
      </c>
      <c r="T22" s="1003">
        <v>25</v>
      </c>
      <c r="U22" s="1003">
        <v>402287</v>
      </c>
      <c r="V22" s="1003">
        <v>1382</v>
      </c>
      <c r="W22" s="1003">
        <v>6323786</v>
      </c>
      <c r="X22" s="1003">
        <v>200</v>
      </c>
      <c r="Y22" s="1003">
        <v>438543</v>
      </c>
      <c r="Z22" s="497" t="s">
        <v>891</v>
      </c>
    </row>
    <row r="23" spans="1:26" ht="15.6" customHeight="1">
      <c r="A23" s="494" t="s">
        <v>250</v>
      </c>
      <c r="B23" s="495" t="s">
        <v>251</v>
      </c>
      <c r="C23" s="1000">
        <f t="shared" si="2"/>
        <v>14666</v>
      </c>
      <c r="D23" s="1000">
        <f t="shared" si="3"/>
        <v>48225642</v>
      </c>
      <c r="E23" s="1000">
        <v>6058</v>
      </c>
      <c r="F23" s="1000">
        <v>14267996</v>
      </c>
      <c r="G23" s="1000">
        <v>539</v>
      </c>
      <c r="H23" s="1000">
        <v>4058384</v>
      </c>
      <c r="I23" s="496" t="s">
        <v>250</v>
      </c>
      <c r="J23" s="1003">
        <v>3482</v>
      </c>
      <c r="K23" s="1003">
        <v>13777813</v>
      </c>
      <c r="L23" s="1003">
        <v>1506</v>
      </c>
      <c r="M23" s="1003">
        <v>8203746</v>
      </c>
      <c r="N23" s="1004">
        <v>39</v>
      </c>
      <c r="O23" s="1004">
        <v>54141</v>
      </c>
      <c r="P23" s="1004">
        <v>187</v>
      </c>
      <c r="Q23" s="1004">
        <v>811958</v>
      </c>
      <c r="R23" s="1004">
        <v>2453</v>
      </c>
      <c r="S23" s="1004">
        <v>5734368</v>
      </c>
      <c r="T23" s="1003">
        <v>3</v>
      </c>
      <c r="U23" s="1003">
        <v>18199</v>
      </c>
      <c r="V23" s="1003">
        <v>342</v>
      </c>
      <c r="W23" s="1003">
        <v>1173133</v>
      </c>
      <c r="X23" s="1003">
        <v>57</v>
      </c>
      <c r="Y23" s="1003">
        <v>125904</v>
      </c>
      <c r="Z23" s="497" t="s">
        <v>892</v>
      </c>
    </row>
    <row r="24" spans="1:26" ht="15.6" customHeight="1">
      <c r="A24" s="494" t="s">
        <v>252</v>
      </c>
      <c r="B24" s="495" t="s">
        <v>253</v>
      </c>
      <c r="C24" s="1000">
        <f t="shared" si="2"/>
        <v>16312</v>
      </c>
      <c r="D24" s="1000">
        <f t="shared" si="3"/>
        <v>53903677</v>
      </c>
      <c r="E24" s="1000">
        <v>6660</v>
      </c>
      <c r="F24" s="1000">
        <v>15369753</v>
      </c>
      <c r="G24" s="1000">
        <v>679</v>
      </c>
      <c r="H24" s="1000">
        <v>5358415</v>
      </c>
      <c r="I24" s="496" t="s">
        <v>252</v>
      </c>
      <c r="J24" s="1003">
        <v>3459</v>
      </c>
      <c r="K24" s="1003">
        <v>14300394</v>
      </c>
      <c r="L24" s="1003">
        <v>2016</v>
      </c>
      <c r="M24" s="1003">
        <v>10405404</v>
      </c>
      <c r="N24" s="1004">
        <v>37</v>
      </c>
      <c r="O24" s="1004">
        <v>59967</v>
      </c>
      <c r="P24" s="1004">
        <v>226</v>
      </c>
      <c r="Q24" s="1004">
        <v>946072</v>
      </c>
      <c r="R24" s="1004">
        <v>2751</v>
      </c>
      <c r="S24" s="1004">
        <v>5987457</v>
      </c>
      <c r="T24" s="1003">
        <v>4</v>
      </c>
      <c r="U24" s="1003">
        <v>43953</v>
      </c>
      <c r="V24" s="1003">
        <v>428</v>
      </c>
      <c r="W24" s="1003">
        <v>1326828</v>
      </c>
      <c r="X24" s="1003">
        <v>52</v>
      </c>
      <c r="Y24" s="1003">
        <v>105434</v>
      </c>
      <c r="Z24" s="497" t="s">
        <v>893</v>
      </c>
    </row>
    <row r="25" spans="1:26" ht="15.6" customHeight="1">
      <c r="A25" s="494" t="s">
        <v>254</v>
      </c>
      <c r="B25" s="495" t="s">
        <v>255</v>
      </c>
      <c r="C25" s="1000">
        <f t="shared" si="2"/>
        <v>18082</v>
      </c>
      <c r="D25" s="1000">
        <f t="shared" si="3"/>
        <v>56239959</v>
      </c>
      <c r="E25" s="1000">
        <v>8171</v>
      </c>
      <c r="F25" s="1000">
        <v>18786579</v>
      </c>
      <c r="G25" s="1000">
        <v>662</v>
      </c>
      <c r="H25" s="1000">
        <v>4843378</v>
      </c>
      <c r="I25" s="496" t="s">
        <v>254</v>
      </c>
      <c r="J25" s="1003">
        <v>3474</v>
      </c>
      <c r="K25" s="1003">
        <v>14514799</v>
      </c>
      <c r="L25" s="1003">
        <v>1507</v>
      </c>
      <c r="M25" s="1003">
        <v>7992871</v>
      </c>
      <c r="N25" s="1004">
        <v>38</v>
      </c>
      <c r="O25" s="1004">
        <v>64660</v>
      </c>
      <c r="P25" s="1004">
        <v>207</v>
      </c>
      <c r="Q25" s="1004">
        <v>893801</v>
      </c>
      <c r="R25" s="1004">
        <v>3614</v>
      </c>
      <c r="S25" s="1004">
        <v>7837054</v>
      </c>
      <c r="T25" s="1003">
        <v>7</v>
      </c>
      <c r="U25" s="1003">
        <v>119268</v>
      </c>
      <c r="V25" s="1003">
        <v>330</v>
      </c>
      <c r="W25" s="1003">
        <v>1006091</v>
      </c>
      <c r="X25" s="1003">
        <v>72</v>
      </c>
      <c r="Y25" s="1003">
        <v>181458</v>
      </c>
      <c r="Z25" s="497" t="s">
        <v>894</v>
      </c>
    </row>
    <row r="26" spans="1:26" ht="15.6" customHeight="1">
      <c r="A26" s="494" t="s">
        <v>256</v>
      </c>
      <c r="B26" s="495" t="s">
        <v>257</v>
      </c>
      <c r="C26" s="1000">
        <f t="shared" si="2"/>
        <v>12456</v>
      </c>
      <c r="D26" s="1000">
        <f t="shared" si="3"/>
        <v>41491999</v>
      </c>
      <c r="E26" s="1000">
        <v>5112</v>
      </c>
      <c r="F26" s="1000">
        <v>12178763</v>
      </c>
      <c r="G26" s="1000">
        <v>547</v>
      </c>
      <c r="H26" s="1000">
        <v>4255204</v>
      </c>
      <c r="I26" s="496" t="s">
        <v>256</v>
      </c>
      <c r="J26" s="1003">
        <v>2583</v>
      </c>
      <c r="K26" s="1003">
        <v>10927943</v>
      </c>
      <c r="L26" s="1003">
        <v>1277</v>
      </c>
      <c r="M26" s="1003">
        <v>6916227</v>
      </c>
      <c r="N26" s="1004">
        <v>18</v>
      </c>
      <c r="O26" s="1004">
        <v>26707</v>
      </c>
      <c r="P26" s="1004">
        <v>148</v>
      </c>
      <c r="Q26" s="1004">
        <v>698911</v>
      </c>
      <c r="R26" s="1004">
        <v>2404</v>
      </c>
      <c r="S26" s="1004">
        <v>5238687</v>
      </c>
      <c r="T26" s="1003">
        <v>3</v>
      </c>
      <c r="U26" s="1003">
        <v>57402</v>
      </c>
      <c r="V26" s="1003">
        <v>325</v>
      </c>
      <c r="W26" s="1003">
        <v>1125703</v>
      </c>
      <c r="X26" s="1003">
        <v>39</v>
      </c>
      <c r="Y26" s="1003">
        <v>66452</v>
      </c>
      <c r="Z26" s="497" t="s">
        <v>895</v>
      </c>
    </row>
    <row r="27" spans="1:26" ht="15.6" customHeight="1">
      <c r="A27" s="494" t="s">
        <v>258</v>
      </c>
      <c r="B27" s="495" t="s">
        <v>259</v>
      </c>
      <c r="C27" s="1000">
        <f t="shared" si="2"/>
        <v>25488</v>
      </c>
      <c r="D27" s="1000">
        <v>95370228</v>
      </c>
      <c r="E27" s="1000">
        <v>8169</v>
      </c>
      <c r="F27" s="1000">
        <v>20069307</v>
      </c>
      <c r="G27" s="1000">
        <v>1352</v>
      </c>
      <c r="H27" s="1000">
        <v>11351696</v>
      </c>
      <c r="I27" s="496" t="s">
        <v>258</v>
      </c>
      <c r="J27" s="1003">
        <v>6504</v>
      </c>
      <c r="K27" s="1003">
        <v>27528797</v>
      </c>
      <c r="L27" s="1003">
        <v>3828</v>
      </c>
      <c r="M27" s="1003">
        <v>19955881</v>
      </c>
      <c r="N27" s="1004">
        <v>116</v>
      </c>
      <c r="O27" s="1004">
        <v>210555</v>
      </c>
      <c r="P27" s="1004">
        <v>420</v>
      </c>
      <c r="Q27" s="1004">
        <v>1797599</v>
      </c>
      <c r="R27" s="1004">
        <v>3905</v>
      </c>
      <c r="S27" s="1004">
        <v>9937464</v>
      </c>
      <c r="T27" s="1003">
        <v>24</v>
      </c>
      <c r="U27" s="1003">
        <v>345824</v>
      </c>
      <c r="V27" s="1003">
        <v>1028</v>
      </c>
      <c r="W27" s="1003">
        <v>3953828</v>
      </c>
      <c r="X27" s="1003">
        <v>142</v>
      </c>
      <c r="Y27" s="1003">
        <v>219277</v>
      </c>
      <c r="Z27" s="497" t="s">
        <v>896</v>
      </c>
    </row>
    <row r="28" spans="1:26" ht="15.6" customHeight="1">
      <c r="A28" s="494" t="s">
        <v>260</v>
      </c>
      <c r="B28" s="495" t="s">
        <v>261</v>
      </c>
      <c r="C28" s="1000">
        <f t="shared" si="2"/>
        <v>5239</v>
      </c>
      <c r="D28" s="1000">
        <f t="shared" si="3"/>
        <v>16690885</v>
      </c>
      <c r="E28" s="1000">
        <v>2419</v>
      </c>
      <c r="F28" s="1000">
        <v>5779955</v>
      </c>
      <c r="G28" s="1000">
        <v>212</v>
      </c>
      <c r="H28" s="1000">
        <v>1555603</v>
      </c>
      <c r="I28" s="496" t="s">
        <v>260</v>
      </c>
      <c r="J28" s="1003">
        <v>1028</v>
      </c>
      <c r="K28" s="1003">
        <v>4212012</v>
      </c>
      <c r="L28" s="1003">
        <v>499</v>
      </c>
      <c r="M28" s="1003">
        <v>2633911</v>
      </c>
      <c r="N28" s="1004">
        <v>12</v>
      </c>
      <c r="O28" s="1004">
        <v>16341</v>
      </c>
      <c r="P28" s="1004">
        <v>43</v>
      </c>
      <c r="Q28" s="1004">
        <v>199745</v>
      </c>
      <c r="R28" s="1004">
        <v>917</v>
      </c>
      <c r="S28" s="1004">
        <v>2006135</v>
      </c>
      <c r="T28" s="1003">
        <v>3</v>
      </c>
      <c r="U28" s="1003">
        <v>35656</v>
      </c>
      <c r="V28" s="1003">
        <v>90</v>
      </c>
      <c r="W28" s="1003">
        <v>204140</v>
      </c>
      <c r="X28" s="1003">
        <v>16</v>
      </c>
      <c r="Y28" s="1003">
        <v>47387</v>
      </c>
      <c r="Z28" s="497" t="s">
        <v>897</v>
      </c>
    </row>
    <row r="29" spans="1:26" ht="15.6" customHeight="1">
      <c r="A29" s="494" t="s">
        <v>262</v>
      </c>
      <c r="B29" s="495" t="s">
        <v>263</v>
      </c>
      <c r="C29" s="1000">
        <f t="shared" si="2"/>
        <v>12579</v>
      </c>
      <c r="D29" s="1000">
        <f t="shared" si="3"/>
        <v>39624650</v>
      </c>
      <c r="E29" s="1000">
        <v>6131</v>
      </c>
      <c r="F29" s="1000">
        <v>15012523</v>
      </c>
      <c r="G29" s="1000">
        <v>404</v>
      </c>
      <c r="H29" s="1000">
        <v>2844963</v>
      </c>
      <c r="I29" s="496" t="s">
        <v>262</v>
      </c>
      <c r="J29" s="1003">
        <v>2209</v>
      </c>
      <c r="K29" s="1003">
        <v>9453292</v>
      </c>
      <c r="L29" s="1003">
        <v>1051</v>
      </c>
      <c r="M29" s="1003">
        <v>5597883</v>
      </c>
      <c r="N29" s="1004">
        <v>19</v>
      </c>
      <c r="O29" s="1004">
        <v>26179</v>
      </c>
      <c r="P29" s="1004">
        <v>122</v>
      </c>
      <c r="Q29" s="1004">
        <v>552629</v>
      </c>
      <c r="R29" s="1004">
        <v>2484</v>
      </c>
      <c r="S29" s="1004">
        <v>5614066</v>
      </c>
      <c r="T29" s="1003">
        <v>5</v>
      </c>
      <c r="U29" s="1003">
        <v>67145</v>
      </c>
      <c r="V29" s="1003">
        <v>130</v>
      </c>
      <c r="W29" s="1003">
        <v>391226</v>
      </c>
      <c r="X29" s="1003">
        <v>24</v>
      </c>
      <c r="Y29" s="1003">
        <v>64744</v>
      </c>
      <c r="Z29" s="497" t="s">
        <v>898</v>
      </c>
    </row>
    <row r="30" spans="1:26" ht="15.6" customHeight="1">
      <c r="A30" s="494" t="s">
        <v>264</v>
      </c>
      <c r="B30" s="495" t="s">
        <v>265</v>
      </c>
      <c r="C30" s="1000">
        <f t="shared" si="2"/>
        <v>5262</v>
      </c>
      <c r="D30" s="1000">
        <f t="shared" si="3"/>
        <v>17309565</v>
      </c>
      <c r="E30" s="1000">
        <v>2489</v>
      </c>
      <c r="F30" s="1000">
        <v>6119699</v>
      </c>
      <c r="G30" s="1000">
        <v>191</v>
      </c>
      <c r="H30" s="1000">
        <v>1477182</v>
      </c>
      <c r="I30" s="496" t="s">
        <v>264</v>
      </c>
      <c r="J30" s="1003">
        <v>1007</v>
      </c>
      <c r="K30" s="1003">
        <v>4394356</v>
      </c>
      <c r="L30" s="1003">
        <v>428</v>
      </c>
      <c r="M30" s="1003">
        <v>2563329</v>
      </c>
      <c r="N30" s="1004">
        <v>11</v>
      </c>
      <c r="O30" s="1004">
        <v>14710</v>
      </c>
      <c r="P30" s="1004">
        <v>51</v>
      </c>
      <c r="Q30" s="1004">
        <v>245544</v>
      </c>
      <c r="R30" s="1004">
        <v>969</v>
      </c>
      <c r="S30" s="1004">
        <v>2200833</v>
      </c>
      <c r="T30" s="1003">
        <v>1</v>
      </c>
      <c r="U30" s="1003">
        <v>12612</v>
      </c>
      <c r="V30" s="1003">
        <v>91</v>
      </c>
      <c r="W30" s="1003">
        <v>259412</v>
      </c>
      <c r="X30" s="1003">
        <v>24</v>
      </c>
      <c r="Y30" s="1003">
        <v>21888</v>
      </c>
      <c r="Z30" s="497" t="s">
        <v>802</v>
      </c>
    </row>
    <row r="31" spans="1:26" ht="15.6" customHeight="1">
      <c r="A31" s="494" t="s">
        <v>266</v>
      </c>
      <c r="B31" s="495" t="s">
        <v>267</v>
      </c>
      <c r="C31" s="1000">
        <f t="shared" si="2"/>
        <v>3402</v>
      </c>
      <c r="D31" s="1000">
        <f t="shared" si="3"/>
        <v>10986396</v>
      </c>
      <c r="E31" s="1000">
        <v>1622</v>
      </c>
      <c r="F31" s="1000">
        <v>4001074</v>
      </c>
      <c r="G31" s="1000">
        <v>121</v>
      </c>
      <c r="H31" s="1000">
        <v>890628</v>
      </c>
      <c r="I31" s="496" t="s">
        <v>266</v>
      </c>
      <c r="J31" s="1003">
        <v>635</v>
      </c>
      <c r="K31" s="1003">
        <v>2702706</v>
      </c>
      <c r="L31" s="1003">
        <v>250</v>
      </c>
      <c r="M31" s="1003">
        <v>1395299</v>
      </c>
      <c r="N31" s="1004">
        <v>6</v>
      </c>
      <c r="O31" s="1004">
        <v>9032</v>
      </c>
      <c r="P31" s="1004">
        <v>31</v>
      </c>
      <c r="Q31" s="1004">
        <v>171289</v>
      </c>
      <c r="R31" s="1004">
        <v>645</v>
      </c>
      <c r="S31" s="1004">
        <v>1529766</v>
      </c>
      <c r="T31" s="1003">
        <v>0</v>
      </c>
      <c r="U31" s="1003">
        <v>0</v>
      </c>
      <c r="V31" s="1003">
        <v>76</v>
      </c>
      <c r="W31" s="1003">
        <v>240847</v>
      </c>
      <c r="X31" s="1003">
        <v>16</v>
      </c>
      <c r="Y31" s="1003">
        <v>45755</v>
      </c>
      <c r="Z31" s="497" t="s">
        <v>899</v>
      </c>
    </row>
    <row r="32" spans="1:26" ht="15.6" customHeight="1">
      <c r="A32" s="494" t="s">
        <v>268</v>
      </c>
      <c r="B32" s="495" t="s">
        <v>269</v>
      </c>
      <c r="C32" s="1000">
        <f t="shared" si="2"/>
        <v>8265</v>
      </c>
      <c r="D32" s="1000">
        <f t="shared" si="3"/>
        <v>25853209</v>
      </c>
      <c r="E32" s="1000">
        <v>3895</v>
      </c>
      <c r="F32" s="1000">
        <v>9218553</v>
      </c>
      <c r="G32" s="1000">
        <v>297</v>
      </c>
      <c r="H32" s="1000">
        <v>2179541</v>
      </c>
      <c r="I32" s="496" t="s">
        <v>268</v>
      </c>
      <c r="J32" s="1003">
        <v>1346</v>
      </c>
      <c r="K32" s="1003">
        <v>5842073</v>
      </c>
      <c r="L32" s="1003">
        <v>819</v>
      </c>
      <c r="M32" s="1003">
        <v>4145653</v>
      </c>
      <c r="N32" s="1004">
        <v>19</v>
      </c>
      <c r="O32" s="1004">
        <v>36208</v>
      </c>
      <c r="P32" s="1004">
        <v>79</v>
      </c>
      <c r="Q32" s="1004">
        <v>369190</v>
      </c>
      <c r="R32" s="1004">
        <v>1587</v>
      </c>
      <c r="S32" s="1004">
        <v>3439184</v>
      </c>
      <c r="T32" s="1003">
        <v>2</v>
      </c>
      <c r="U32" s="1003">
        <v>22679</v>
      </c>
      <c r="V32" s="1003">
        <v>200</v>
      </c>
      <c r="W32" s="1003">
        <v>544958</v>
      </c>
      <c r="X32" s="1003">
        <v>21</v>
      </c>
      <c r="Y32" s="1003">
        <v>55170</v>
      </c>
      <c r="Z32" s="497" t="s">
        <v>900</v>
      </c>
    </row>
    <row r="33" spans="1:26" ht="15.6" customHeight="1">
      <c r="A33" s="494" t="s">
        <v>270</v>
      </c>
      <c r="B33" s="495" t="s">
        <v>271</v>
      </c>
      <c r="C33" s="1000">
        <f t="shared" si="2"/>
        <v>9768</v>
      </c>
      <c r="D33" s="1000">
        <f t="shared" si="3"/>
        <v>32713670</v>
      </c>
      <c r="E33" s="1000">
        <v>4462</v>
      </c>
      <c r="F33" s="1000">
        <v>10728994</v>
      </c>
      <c r="G33" s="1000">
        <v>399</v>
      </c>
      <c r="H33" s="1000">
        <v>3143476</v>
      </c>
      <c r="I33" s="496" t="s">
        <v>270</v>
      </c>
      <c r="J33" s="1003">
        <v>1883</v>
      </c>
      <c r="K33" s="1003">
        <v>8142772</v>
      </c>
      <c r="L33" s="1003">
        <v>939</v>
      </c>
      <c r="M33" s="1003">
        <v>5503385</v>
      </c>
      <c r="N33" s="1004">
        <v>15</v>
      </c>
      <c r="O33" s="1004">
        <v>30759</v>
      </c>
      <c r="P33" s="1004">
        <v>88</v>
      </c>
      <c r="Q33" s="1004">
        <v>404618</v>
      </c>
      <c r="R33" s="1004">
        <v>1803</v>
      </c>
      <c r="S33" s="1004">
        <v>4173715</v>
      </c>
      <c r="T33" s="1003">
        <v>4</v>
      </c>
      <c r="U33" s="1003">
        <v>77341</v>
      </c>
      <c r="V33" s="1003">
        <v>156</v>
      </c>
      <c r="W33" s="1003">
        <v>463414</v>
      </c>
      <c r="X33" s="1003">
        <v>19</v>
      </c>
      <c r="Y33" s="1003">
        <v>45196</v>
      </c>
      <c r="Z33" s="497" t="s">
        <v>901</v>
      </c>
    </row>
    <row r="34" spans="1:26" ht="15.6" customHeight="1">
      <c r="A34" s="494" t="s">
        <v>272</v>
      </c>
      <c r="B34" s="495" t="s">
        <v>273</v>
      </c>
      <c r="C34" s="1000">
        <f t="shared" si="2"/>
        <v>5919</v>
      </c>
      <c r="D34" s="1000">
        <f t="shared" si="3"/>
        <v>19043363</v>
      </c>
      <c r="E34" s="1000">
        <v>2617</v>
      </c>
      <c r="F34" s="1000">
        <v>6410889</v>
      </c>
      <c r="G34" s="1000">
        <v>212</v>
      </c>
      <c r="H34" s="1000">
        <v>1573041</v>
      </c>
      <c r="I34" s="496" t="s">
        <v>272</v>
      </c>
      <c r="J34" s="1003">
        <v>1277</v>
      </c>
      <c r="K34" s="1003">
        <v>5241913</v>
      </c>
      <c r="L34" s="1003">
        <v>572</v>
      </c>
      <c r="M34" s="1003">
        <v>2723407</v>
      </c>
      <c r="N34" s="1004">
        <v>16</v>
      </c>
      <c r="O34" s="1004">
        <v>28484</v>
      </c>
      <c r="P34" s="1004">
        <v>73</v>
      </c>
      <c r="Q34" s="1004">
        <v>334705</v>
      </c>
      <c r="R34" s="1004">
        <v>1010</v>
      </c>
      <c r="S34" s="1004">
        <v>2329033</v>
      </c>
      <c r="T34" s="1003">
        <v>2</v>
      </c>
      <c r="U34" s="1003">
        <v>19841</v>
      </c>
      <c r="V34" s="1003">
        <v>121</v>
      </c>
      <c r="W34" s="1003">
        <v>339547</v>
      </c>
      <c r="X34" s="1003">
        <v>19</v>
      </c>
      <c r="Y34" s="1003">
        <v>42503</v>
      </c>
      <c r="Z34" s="497" t="s">
        <v>773</v>
      </c>
    </row>
    <row r="35" spans="1:26" ht="15.6" customHeight="1">
      <c r="A35" s="494" t="s">
        <v>274</v>
      </c>
      <c r="B35" s="495" t="s">
        <v>275</v>
      </c>
      <c r="C35" s="1000">
        <f t="shared" si="2"/>
        <v>7788</v>
      </c>
      <c r="D35" s="1000">
        <f t="shared" si="3"/>
        <v>26301398</v>
      </c>
      <c r="E35" s="1000">
        <v>3367</v>
      </c>
      <c r="F35" s="1000">
        <v>8683366</v>
      </c>
      <c r="G35" s="1000">
        <v>327</v>
      </c>
      <c r="H35" s="1000">
        <v>2403643</v>
      </c>
      <c r="I35" s="496" t="s">
        <v>274</v>
      </c>
      <c r="J35" s="1003">
        <v>1759</v>
      </c>
      <c r="K35" s="1003">
        <v>7391389</v>
      </c>
      <c r="L35" s="1003">
        <v>714</v>
      </c>
      <c r="M35" s="1003">
        <v>3806394</v>
      </c>
      <c r="N35" s="1004">
        <v>17</v>
      </c>
      <c r="O35" s="1004">
        <v>35358</v>
      </c>
      <c r="P35" s="1004">
        <v>87</v>
      </c>
      <c r="Q35" s="1004">
        <v>379785</v>
      </c>
      <c r="R35" s="1004">
        <v>1318</v>
      </c>
      <c r="S35" s="1004">
        <v>3065944</v>
      </c>
      <c r="T35" s="1003">
        <v>5</v>
      </c>
      <c r="U35" s="1003">
        <v>56138</v>
      </c>
      <c r="V35" s="1003">
        <v>175</v>
      </c>
      <c r="W35" s="1003">
        <v>465081</v>
      </c>
      <c r="X35" s="1003">
        <v>19</v>
      </c>
      <c r="Y35" s="1003">
        <v>14300</v>
      </c>
      <c r="Z35" s="497" t="s">
        <v>902</v>
      </c>
    </row>
    <row r="36" spans="1:26" ht="15.6" customHeight="1">
      <c r="A36" s="494" t="s">
        <v>276</v>
      </c>
      <c r="B36" s="495" t="s">
        <v>277</v>
      </c>
      <c r="C36" s="1000">
        <f t="shared" si="2"/>
        <v>11021</v>
      </c>
      <c r="D36" s="1000">
        <f t="shared" si="3"/>
        <v>41984780</v>
      </c>
      <c r="E36" s="1000">
        <v>3649</v>
      </c>
      <c r="F36" s="1000">
        <v>9500207</v>
      </c>
      <c r="G36" s="1000">
        <v>743</v>
      </c>
      <c r="H36" s="1000">
        <v>6237620</v>
      </c>
      <c r="I36" s="496" t="s">
        <v>276</v>
      </c>
      <c r="J36" s="1003">
        <v>2425</v>
      </c>
      <c r="K36" s="1003">
        <v>10569076</v>
      </c>
      <c r="L36" s="1003">
        <v>1739</v>
      </c>
      <c r="M36" s="1003">
        <v>8750492</v>
      </c>
      <c r="N36" s="1004">
        <v>42</v>
      </c>
      <c r="O36" s="1004">
        <v>72720</v>
      </c>
      <c r="P36" s="1004">
        <v>186</v>
      </c>
      <c r="Q36" s="1004">
        <v>814025</v>
      </c>
      <c r="R36" s="1004">
        <v>1860</v>
      </c>
      <c r="S36" s="1004">
        <v>4822968</v>
      </c>
      <c r="T36" s="1003">
        <v>5</v>
      </c>
      <c r="U36" s="1003">
        <v>61919</v>
      </c>
      <c r="V36" s="1003">
        <v>322</v>
      </c>
      <c r="W36" s="1003">
        <v>1052537</v>
      </c>
      <c r="X36" s="1003">
        <v>50</v>
      </c>
      <c r="Y36" s="1003">
        <v>103216</v>
      </c>
      <c r="Z36" s="497" t="s">
        <v>903</v>
      </c>
    </row>
    <row r="37" spans="1:26" ht="15.6" customHeight="1">
      <c r="A37" s="494" t="s">
        <v>278</v>
      </c>
      <c r="B37" s="495" t="s">
        <v>279</v>
      </c>
      <c r="C37" s="1000">
        <f t="shared" si="2"/>
        <v>9372</v>
      </c>
      <c r="D37" s="1000">
        <f t="shared" si="3"/>
        <v>28774742</v>
      </c>
      <c r="E37" s="1000">
        <v>4582</v>
      </c>
      <c r="F37" s="1000">
        <v>10737912</v>
      </c>
      <c r="G37" s="1000">
        <v>391</v>
      </c>
      <c r="H37" s="1000">
        <v>2827987</v>
      </c>
      <c r="I37" s="496" t="s">
        <v>278</v>
      </c>
      <c r="J37" s="1003">
        <v>1582</v>
      </c>
      <c r="K37" s="1003">
        <v>6652516</v>
      </c>
      <c r="L37" s="1003">
        <v>655</v>
      </c>
      <c r="M37" s="1003">
        <v>3539910</v>
      </c>
      <c r="N37" s="1004">
        <v>9</v>
      </c>
      <c r="O37" s="1004">
        <v>12463</v>
      </c>
      <c r="P37" s="1004">
        <v>103</v>
      </c>
      <c r="Q37" s="1004">
        <v>436502</v>
      </c>
      <c r="R37" s="1004">
        <v>1885</v>
      </c>
      <c r="S37" s="1004">
        <v>4123416</v>
      </c>
      <c r="T37" s="1003">
        <v>1</v>
      </c>
      <c r="U37" s="1003">
        <v>13053</v>
      </c>
      <c r="V37" s="1003">
        <v>128</v>
      </c>
      <c r="W37" s="1003">
        <v>367011</v>
      </c>
      <c r="X37" s="1003">
        <v>36</v>
      </c>
      <c r="Y37" s="1003">
        <v>63972</v>
      </c>
      <c r="Z37" s="497" t="s">
        <v>904</v>
      </c>
    </row>
    <row r="38" spans="1:26" ht="15.6" customHeight="1">
      <c r="A38" s="494" t="s">
        <v>905</v>
      </c>
      <c r="B38" s="495" t="s">
        <v>281</v>
      </c>
      <c r="C38" s="1000">
        <f t="shared" si="2"/>
        <v>6389</v>
      </c>
      <c r="D38" s="1000">
        <f t="shared" si="3"/>
        <v>21177431</v>
      </c>
      <c r="E38" s="1001">
        <v>2894</v>
      </c>
      <c r="F38" s="1001">
        <v>6934175</v>
      </c>
      <c r="G38" s="1001">
        <v>308</v>
      </c>
      <c r="H38" s="1001">
        <v>2326245</v>
      </c>
      <c r="I38" s="496" t="s">
        <v>280</v>
      </c>
      <c r="J38" s="1004">
        <v>1293</v>
      </c>
      <c r="K38" s="1004">
        <v>5722570</v>
      </c>
      <c r="L38" s="1004">
        <v>525</v>
      </c>
      <c r="M38" s="1004">
        <v>2903955</v>
      </c>
      <c r="N38" s="1004">
        <v>15</v>
      </c>
      <c r="O38" s="1004">
        <v>32545</v>
      </c>
      <c r="P38" s="1004">
        <v>71</v>
      </c>
      <c r="Q38" s="1004">
        <v>293671</v>
      </c>
      <c r="R38" s="1004">
        <v>1136</v>
      </c>
      <c r="S38" s="1004">
        <v>2517026</v>
      </c>
      <c r="T38" s="1003">
        <v>2</v>
      </c>
      <c r="U38" s="1003">
        <v>37470</v>
      </c>
      <c r="V38" s="1003">
        <v>119</v>
      </c>
      <c r="W38" s="1003">
        <v>345032</v>
      </c>
      <c r="X38" s="1003">
        <v>26</v>
      </c>
      <c r="Y38" s="1003">
        <v>64742</v>
      </c>
      <c r="Z38" s="497" t="s">
        <v>906</v>
      </c>
    </row>
    <row r="39" spans="1:26" ht="15.6" customHeight="1">
      <c r="A39" s="494" t="s">
        <v>282</v>
      </c>
      <c r="B39" s="495" t="s">
        <v>283</v>
      </c>
      <c r="C39" s="1000">
        <f t="shared" si="2"/>
        <v>7954</v>
      </c>
      <c r="D39" s="1000">
        <f t="shared" si="3"/>
        <v>26277301</v>
      </c>
      <c r="E39" s="1001">
        <v>3339</v>
      </c>
      <c r="F39" s="1001">
        <v>8131063</v>
      </c>
      <c r="G39" s="1001">
        <v>363</v>
      </c>
      <c r="H39" s="1001">
        <v>2864994</v>
      </c>
      <c r="I39" s="496" t="s">
        <v>282</v>
      </c>
      <c r="J39" s="1004">
        <v>1397</v>
      </c>
      <c r="K39" s="1004">
        <v>5899827</v>
      </c>
      <c r="L39" s="1004">
        <v>925</v>
      </c>
      <c r="M39" s="1004">
        <v>4465257</v>
      </c>
      <c r="N39" s="1004">
        <v>22</v>
      </c>
      <c r="O39" s="1004">
        <v>32450</v>
      </c>
      <c r="P39" s="1004">
        <v>78</v>
      </c>
      <c r="Q39" s="1004">
        <v>394892</v>
      </c>
      <c r="R39" s="1004">
        <v>1568</v>
      </c>
      <c r="S39" s="1004">
        <v>3573505</v>
      </c>
      <c r="T39" s="1004">
        <v>5</v>
      </c>
      <c r="U39" s="1004">
        <v>118792</v>
      </c>
      <c r="V39" s="1004">
        <v>233</v>
      </c>
      <c r="W39" s="1004">
        <v>725839</v>
      </c>
      <c r="X39" s="1004">
        <v>24</v>
      </c>
      <c r="Y39" s="1004">
        <v>70682</v>
      </c>
      <c r="Z39" s="497" t="s">
        <v>907</v>
      </c>
    </row>
    <row r="40" spans="1:26" ht="15.6" customHeight="1" thickBot="1">
      <c r="A40" s="498" t="s">
        <v>284</v>
      </c>
      <c r="B40" s="499" t="s">
        <v>285</v>
      </c>
      <c r="C40" s="1002">
        <f t="shared" si="2"/>
        <v>1317</v>
      </c>
      <c r="D40" s="1002">
        <f t="shared" si="3"/>
        <v>4684212</v>
      </c>
      <c r="E40" s="1002">
        <v>537</v>
      </c>
      <c r="F40" s="1002">
        <v>1353950</v>
      </c>
      <c r="G40" s="1002">
        <v>56</v>
      </c>
      <c r="H40" s="1002">
        <v>473594</v>
      </c>
      <c r="I40" s="500" t="s">
        <v>284</v>
      </c>
      <c r="J40" s="1005">
        <v>330</v>
      </c>
      <c r="K40" s="1005">
        <v>1365394</v>
      </c>
      <c r="L40" s="1005">
        <v>108</v>
      </c>
      <c r="M40" s="1005">
        <v>652411</v>
      </c>
      <c r="N40" s="1005">
        <v>3</v>
      </c>
      <c r="O40" s="1005">
        <v>5240</v>
      </c>
      <c r="P40" s="1005">
        <v>14</v>
      </c>
      <c r="Q40" s="1005">
        <v>58008</v>
      </c>
      <c r="R40" s="1005">
        <v>212</v>
      </c>
      <c r="S40" s="1005">
        <v>561077</v>
      </c>
      <c r="T40" s="1005">
        <v>1</v>
      </c>
      <c r="U40" s="1005">
        <v>9958</v>
      </c>
      <c r="V40" s="1005">
        <v>49</v>
      </c>
      <c r="W40" s="1005">
        <v>200617</v>
      </c>
      <c r="X40" s="1005">
        <v>7</v>
      </c>
      <c r="Y40" s="1005">
        <v>3963</v>
      </c>
      <c r="Z40" s="501" t="s">
        <v>908</v>
      </c>
    </row>
    <row r="41" spans="1:26" s="505" customFormat="1" ht="11.1" customHeight="1">
      <c r="A41" s="521" t="s">
        <v>1391</v>
      </c>
      <c r="B41" s="502"/>
      <c r="C41" s="502"/>
      <c r="D41" s="502"/>
      <c r="E41" s="502"/>
      <c r="F41" s="502"/>
      <c r="G41" s="502"/>
      <c r="H41" s="503" t="s">
        <v>1393</v>
      </c>
      <c r="I41" s="521" t="s">
        <v>1391</v>
      </c>
      <c r="J41" s="502"/>
      <c r="K41" s="502"/>
      <c r="L41" s="502"/>
      <c r="M41" s="502"/>
      <c r="N41" s="504"/>
      <c r="O41" s="504"/>
      <c r="P41" s="504"/>
      <c r="Q41" s="504"/>
      <c r="R41" s="504"/>
      <c r="S41" s="504"/>
      <c r="T41" s="502"/>
      <c r="U41" s="502"/>
      <c r="V41" s="1984" t="s">
        <v>1392</v>
      </c>
      <c r="W41" s="1984"/>
      <c r="X41" s="1984"/>
      <c r="Y41" s="1984"/>
      <c r="Z41" s="1984"/>
    </row>
    <row r="42" spans="1:26" s="505" customFormat="1" ht="10.5" customHeight="1">
      <c r="A42" s="984" t="s">
        <v>90</v>
      </c>
      <c r="I42" s="229" t="s">
        <v>909</v>
      </c>
      <c r="N42" s="506"/>
      <c r="O42" s="506"/>
      <c r="P42" s="506"/>
      <c r="Q42" s="506"/>
      <c r="R42" s="506"/>
      <c r="S42" s="506"/>
    </row>
    <row r="43" spans="1:26" ht="10.5" customHeight="1">
      <c r="A43" s="984" t="s">
        <v>1464</v>
      </c>
      <c r="I43" s="984" t="s">
        <v>1464</v>
      </c>
    </row>
    <row r="44" spans="1:26" ht="11.25" customHeight="1">
      <c r="A44" s="375" t="s">
        <v>1465</v>
      </c>
      <c r="I44" s="375" t="s">
        <v>1465</v>
      </c>
    </row>
  </sheetData>
  <sheetProtection selectLockedCells="1"/>
  <mergeCells count="53">
    <mergeCell ref="Y2:Z2"/>
    <mergeCell ref="A3:H3"/>
    <mergeCell ref="I3:Q3"/>
    <mergeCell ref="R3:Z3"/>
    <mergeCell ref="A4:H4"/>
    <mergeCell ref="T6:Y6"/>
    <mergeCell ref="Z6:Z11"/>
    <mergeCell ref="E7:H7"/>
    <mergeCell ref="J7:O7"/>
    <mergeCell ref="P7:Q8"/>
    <mergeCell ref="R7:S8"/>
    <mergeCell ref="T7:U8"/>
    <mergeCell ref="V7:W8"/>
    <mergeCell ref="X7:Y8"/>
    <mergeCell ref="E6:H6"/>
    <mergeCell ref="I6:I11"/>
    <mergeCell ref="J6:Q6"/>
    <mergeCell ref="E8:F8"/>
    <mergeCell ref="G8:H8"/>
    <mergeCell ref="J8:K8"/>
    <mergeCell ref="S9:S11"/>
    <mergeCell ref="T9:T11"/>
    <mergeCell ref="H9:H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A6:B11"/>
    <mergeCell ref="C6:D8"/>
    <mergeCell ref="L8:M8"/>
    <mergeCell ref="N8:O8"/>
    <mergeCell ref="R6:S6"/>
    <mergeCell ref="C9:C11"/>
    <mergeCell ref="D9:D11"/>
    <mergeCell ref="E9:E11"/>
    <mergeCell ref="F9:F11"/>
    <mergeCell ref="G9:G11"/>
    <mergeCell ref="U9:U11"/>
    <mergeCell ref="V9:V11"/>
    <mergeCell ref="W9:W11"/>
    <mergeCell ref="X9:X11"/>
    <mergeCell ref="Y9:Y11"/>
    <mergeCell ref="A12:B12"/>
    <mergeCell ref="A16:B16"/>
    <mergeCell ref="V41:Z41"/>
    <mergeCell ref="A13:B13"/>
    <mergeCell ref="A14:B14"/>
    <mergeCell ref="A15:B15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3" man="1"/>
  </colBreaks>
  <ignoredErrors>
    <ignoredError sqref="B16 Z12 A12:B12 I12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147"/>
  <sheetViews>
    <sheetView view="pageBreakPreview" topLeftCell="N1" zoomScaleNormal="100" zoomScaleSheetLayoutView="100" workbookViewId="0">
      <selection activeCell="AI23" sqref="AI23"/>
    </sheetView>
  </sheetViews>
  <sheetFormatPr defaultRowHeight="14.25"/>
  <cols>
    <col min="1" max="1" width="11.625" style="88" customWidth="1"/>
    <col min="2" max="2" width="8.125" style="955" customWidth="1"/>
    <col min="3" max="4" width="7.625" style="1108" customWidth="1"/>
    <col min="5" max="5" width="7.625" style="955" customWidth="1"/>
    <col min="6" max="6" width="9.625" style="955" customWidth="1"/>
    <col min="7" max="9" width="10.125" style="955" customWidth="1"/>
    <col min="10" max="12" width="10.5" style="89" customWidth="1"/>
    <col min="13" max="13" width="12" style="89" customWidth="1"/>
    <col min="14" max="14" width="10.375" style="955" customWidth="1"/>
    <col min="15" max="15" width="10.875" style="955" customWidth="1"/>
    <col min="16" max="16" width="16.875" style="88" customWidth="1"/>
    <col min="17" max="17" width="11.375" style="955" customWidth="1"/>
    <col min="18" max="20" width="8.875" style="89" customWidth="1"/>
    <col min="21" max="21" width="11.625" style="88" customWidth="1"/>
    <col min="22" max="22" width="11.75" style="955" customWidth="1"/>
    <col min="23" max="23" width="12.125" style="955" customWidth="1"/>
    <col min="24" max="24" width="8.875" style="955" customWidth="1"/>
    <col min="25" max="25" width="9.875" style="955" customWidth="1"/>
    <col min="26" max="26" width="7.625" style="89" customWidth="1"/>
    <col min="27" max="27" width="9.875" style="89" customWidth="1"/>
    <col min="28" max="28" width="9.625" style="89" customWidth="1"/>
    <col min="29" max="29" width="7.625" style="89" customWidth="1"/>
    <col min="30" max="30" width="7.625" style="88" customWidth="1"/>
    <col min="31" max="31" width="9.875" style="89" customWidth="1"/>
    <col min="32" max="32" width="8.625" style="89" customWidth="1"/>
    <col min="33" max="33" width="11.625" style="89" customWidth="1"/>
    <col min="34" max="16384" width="9" style="89"/>
  </cols>
  <sheetData>
    <row r="1" spans="1:33" s="396" customFormat="1" ht="14.1" customHeight="1">
      <c r="A1" s="173" t="s">
        <v>1536</v>
      </c>
      <c r="B1" s="393"/>
      <c r="C1" s="393"/>
      <c r="D1" s="393"/>
      <c r="E1" s="393"/>
      <c r="F1" s="393"/>
      <c r="G1" s="393"/>
      <c r="H1" s="393"/>
      <c r="I1" s="393"/>
      <c r="N1" s="393"/>
      <c r="O1" s="393"/>
      <c r="P1" s="392" t="s">
        <v>1537</v>
      </c>
      <c r="Q1" s="173" t="s">
        <v>1538</v>
      </c>
      <c r="R1" s="173"/>
      <c r="U1" s="392" t="s">
        <v>487</v>
      </c>
      <c r="V1" s="173"/>
      <c r="W1" s="393"/>
      <c r="X1" s="393"/>
      <c r="Y1" s="393"/>
      <c r="AD1" s="393"/>
      <c r="AG1" s="392" t="s">
        <v>1539</v>
      </c>
    </row>
    <row r="2" spans="1:33" s="59" customFormat="1" ht="14.1" customHeight="1">
      <c r="A2" s="94"/>
      <c r="B2" s="64"/>
      <c r="C2" s="64"/>
      <c r="D2" s="64"/>
      <c r="E2" s="64"/>
      <c r="F2" s="64"/>
      <c r="G2" s="64"/>
      <c r="H2" s="64"/>
      <c r="I2" s="64"/>
      <c r="N2" s="64"/>
      <c r="O2" s="64"/>
      <c r="P2" s="986"/>
      <c r="Q2" s="94"/>
      <c r="R2" s="94"/>
      <c r="U2" s="986"/>
      <c r="V2" s="94"/>
      <c r="W2" s="64"/>
      <c r="X2" s="64"/>
      <c r="Y2" s="64"/>
      <c r="AD2" s="58"/>
      <c r="AG2" s="986"/>
    </row>
    <row r="3" spans="1:33" s="929" customFormat="1" ht="20.100000000000001" customHeight="1">
      <c r="A3" s="1475" t="s">
        <v>488</v>
      </c>
      <c r="B3" s="1475"/>
      <c r="C3" s="1475"/>
      <c r="D3" s="1475"/>
      <c r="E3" s="1475"/>
      <c r="F3" s="1475"/>
      <c r="G3" s="1475"/>
      <c r="H3" s="1475"/>
      <c r="I3" s="1475"/>
      <c r="J3" s="1475" t="s">
        <v>489</v>
      </c>
      <c r="K3" s="1475"/>
      <c r="L3" s="1475"/>
      <c r="M3" s="1475"/>
      <c r="N3" s="1475"/>
      <c r="O3" s="1475"/>
      <c r="P3" s="1475"/>
      <c r="Q3" s="1475" t="s">
        <v>490</v>
      </c>
      <c r="R3" s="1475"/>
      <c r="S3" s="1475"/>
      <c r="T3" s="1475"/>
      <c r="U3" s="1475"/>
      <c r="V3" s="1475"/>
      <c r="W3" s="1475"/>
      <c r="X3" s="1475" t="s">
        <v>553</v>
      </c>
      <c r="Y3" s="1475"/>
      <c r="Z3" s="1475"/>
      <c r="AA3" s="1475"/>
      <c r="AB3" s="1475"/>
      <c r="AC3" s="1475"/>
      <c r="AD3" s="1475"/>
      <c r="AE3" s="1475"/>
      <c r="AF3" s="1475"/>
      <c r="AG3" s="1475"/>
    </row>
    <row r="4" spans="1:33" s="936" customFormat="1" ht="24" customHeight="1">
      <c r="A4" s="940"/>
      <c r="B4" s="940"/>
      <c r="C4" s="1107"/>
      <c r="D4" s="1107"/>
      <c r="E4" s="940"/>
      <c r="F4" s="940"/>
      <c r="G4" s="940"/>
      <c r="H4" s="940"/>
      <c r="I4" s="940"/>
      <c r="L4" s="1105"/>
      <c r="P4" s="940"/>
      <c r="Q4" s="940"/>
      <c r="V4" s="940"/>
      <c r="W4" s="940"/>
      <c r="Y4" s="2061"/>
      <c r="Z4" s="2061"/>
      <c r="AA4" s="2061"/>
      <c r="AB4" s="2061"/>
      <c r="AC4" s="2061"/>
      <c r="AD4" s="2061"/>
      <c r="AE4" s="2061"/>
    </row>
    <row r="5" spans="1:33" s="67" customFormat="1" ht="18" customHeight="1" thickBot="1">
      <c r="A5" s="67" t="s">
        <v>286</v>
      </c>
      <c r="P5" s="972" t="s">
        <v>491</v>
      </c>
      <c r="Q5" s="67" t="s">
        <v>286</v>
      </c>
      <c r="U5" s="972"/>
      <c r="AG5" s="972" t="s">
        <v>491</v>
      </c>
    </row>
    <row r="6" spans="1:33" s="978" customFormat="1" ht="25.5" customHeight="1">
      <c r="A6" s="1458" t="s">
        <v>492</v>
      </c>
      <c r="B6" s="1676"/>
      <c r="C6" s="2055" t="s">
        <v>1290</v>
      </c>
      <c r="D6" s="2056"/>
      <c r="E6" s="1440" t="s">
        <v>493</v>
      </c>
      <c r="F6" s="1440"/>
      <c r="G6" s="1440"/>
      <c r="H6" s="1440"/>
      <c r="I6" s="1820"/>
      <c r="J6" s="1544" t="s">
        <v>494</v>
      </c>
      <c r="K6" s="1440"/>
      <c r="L6" s="1440"/>
      <c r="M6" s="1440"/>
      <c r="N6" s="1820" t="s">
        <v>495</v>
      </c>
      <c r="O6" s="1505"/>
      <c r="P6" s="1498" t="s">
        <v>0</v>
      </c>
      <c r="Q6" s="1458" t="s">
        <v>290</v>
      </c>
      <c r="R6" s="1504" t="s">
        <v>496</v>
      </c>
      <c r="S6" s="1505"/>
      <c r="T6" s="1505"/>
      <c r="U6" s="1505"/>
      <c r="V6" s="1505"/>
      <c r="W6" s="1505"/>
      <c r="X6" s="1505"/>
      <c r="Y6" s="1106" t="s">
        <v>1286</v>
      </c>
      <c r="Z6" s="1505" t="s">
        <v>937</v>
      </c>
      <c r="AA6" s="1505"/>
      <c r="AB6" s="1505"/>
      <c r="AC6" s="1505"/>
      <c r="AD6" s="1505"/>
      <c r="AE6" s="1505"/>
      <c r="AF6" s="1517"/>
      <c r="AG6" s="1498" t="s">
        <v>0</v>
      </c>
    </row>
    <row r="7" spans="1:33" s="989" customFormat="1" ht="18" customHeight="1">
      <c r="A7" s="1459"/>
      <c r="B7" s="1548"/>
      <c r="C7" s="2057"/>
      <c r="D7" s="2058"/>
      <c r="E7" s="2018" t="s">
        <v>497</v>
      </c>
      <c r="F7" s="2018" t="s">
        <v>1293</v>
      </c>
      <c r="G7" s="2018" t="s">
        <v>1294</v>
      </c>
      <c r="H7" s="2018" t="s">
        <v>1295</v>
      </c>
      <c r="I7" s="2036" t="s">
        <v>1296</v>
      </c>
      <c r="J7" s="2039" t="s">
        <v>1297</v>
      </c>
      <c r="K7" s="2018" t="s">
        <v>1298</v>
      </c>
      <c r="L7" s="2030" t="s">
        <v>1285</v>
      </c>
      <c r="M7" s="2018" t="s">
        <v>1299</v>
      </c>
      <c r="N7" s="2018" t="s">
        <v>497</v>
      </c>
      <c r="O7" s="2036" t="s">
        <v>1300</v>
      </c>
      <c r="P7" s="1499"/>
      <c r="Q7" s="1459"/>
      <c r="R7" s="2046" t="s">
        <v>1301</v>
      </c>
      <c r="S7" s="2047"/>
      <c r="T7" s="2047"/>
      <c r="U7" s="2018" t="s">
        <v>1295</v>
      </c>
      <c r="V7" s="2036" t="s">
        <v>1296</v>
      </c>
      <c r="W7" s="2018" t="s">
        <v>1297</v>
      </c>
      <c r="X7" s="2027" t="s">
        <v>498</v>
      </c>
      <c r="Y7" s="2033" t="s">
        <v>1469</v>
      </c>
      <c r="Z7" s="2024" t="s">
        <v>1302</v>
      </c>
      <c r="AA7" s="2024" t="s">
        <v>499</v>
      </c>
      <c r="AB7" s="2024" t="s">
        <v>1303</v>
      </c>
      <c r="AC7" s="2027" t="s">
        <v>1304</v>
      </c>
      <c r="AD7" s="2030" t="s">
        <v>1287</v>
      </c>
      <c r="AE7" s="2030" t="s">
        <v>1288</v>
      </c>
      <c r="AF7" s="2015" t="s">
        <v>1289</v>
      </c>
      <c r="AG7" s="1499"/>
    </row>
    <row r="8" spans="1:33" s="989" customFormat="1" ht="18" customHeight="1">
      <c r="A8" s="1459"/>
      <c r="B8" s="1548"/>
      <c r="C8" s="2059"/>
      <c r="D8" s="2060"/>
      <c r="E8" s="2020"/>
      <c r="F8" s="2020"/>
      <c r="G8" s="2018"/>
      <c r="H8" s="2018"/>
      <c r="I8" s="2037"/>
      <c r="J8" s="2040"/>
      <c r="K8" s="2020"/>
      <c r="L8" s="2043"/>
      <c r="M8" s="2020"/>
      <c r="N8" s="2020"/>
      <c r="O8" s="2036"/>
      <c r="P8" s="1499"/>
      <c r="Q8" s="1459"/>
      <c r="R8" s="2048"/>
      <c r="S8" s="2049"/>
      <c r="T8" s="2049"/>
      <c r="U8" s="2018"/>
      <c r="V8" s="2037"/>
      <c r="W8" s="2020"/>
      <c r="X8" s="2028"/>
      <c r="Y8" s="2034"/>
      <c r="Z8" s="2025"/>
      <c r="AA8" s="2025"/>
      <c r="AB8" s="2025"/>
      <c r="AC8" s="2028"/>
      <c r="AD8" s="2031"/>
      <c r="AE8" s="2031"/>
      <c r="AF8" s="2016"/>
      <c r="AG8" s="1499"/>
    </row>
    <row r="9" spans="1:33" s="989" customFormat="1" ht="18" customHeight="1">
      <c r="A9" s="1459"/>
      <c r="B9" s="1530"/>
      <c r="C9" s="2052" t="s">
        <v>1291</v>
      </c>
      <c r="D9" s="2052" t="s">
        <v>1292</v>
      </c>
      <c r="E9" s="2020"/>
      <c r="F9" s="2020"/>
      <c r="G9" s="2018"/>
      <c r="H9" s="2018"/>
      <c r="I9" s="2037"/>
      <c r="J9" s="2040"/>
      <c r="K9" s="2020"/>
      <c r="L9" s="2043"/>
      <c r="M9" s="2020"/>
      <c r="N9" s="2020"/>
      <c r="O9" s="2036"/>
      <c r="P9" s="1499"/>
      <c r="Q9" s="1459"/>
      <c r="R9" s="2050"/>
      <c r="S9" s="2051"/>
      <c r="T9" s="2051"/>
      <c r="U9" s="2018"/>
      <c r="V9" s="2037"/>
      <c r="W9" s="2020"/>
      <c r="X9" s="2028"/>
      <c r="Y9" s="2034"/>
      <c r="Z9" s="2025"/>
      <c r="AA9" s="2025"/>
      <c r="AB9" s="2025"/>
      <c r="AC9" s="2028"/>
      <c r="AD9" s="2031"/>
      <c r="AE9" s="2031"/>
      <c r="AF9" s="2016"/>
      <c r="AG9" s="1499"/>
    </row>
    <row r="10" spans="1:33" s="989" customFormat="1" ht="18" customHeight="1">
      <c r="A10" s="1459"/>
      <c r="B10" s="1530"/>
      <c r="C10" s="2053"/>
      <c r="D10" s="2053"/>
      <c r="E10" s="2020"/>
      <c r="F10" s="2020"/>
      <c r="G10" s="2018"/>
      <c r="H10" s="2018"/>
      <c r="I10" s="2037"/>
      <c r="J10" s="2040"/>
      <c r="K10" s="2020"/>
      <c r="L10" s="2043"/>
      <c r="M10" s="2020"/>
      <c r="N10" s="2020"/>
      <c r="O10" s="2036"/>
      <c r="P10" s="1499"/>
      <c r="Q10" s="1459"/>
      <c r="R10" s="2022" t="s">
        <v>500</v>
      </c>
      <c r="S10" s="2024" t="s">
        <v>501</v>
      </c>
      <c r="T10" s="2024" t="s">
        <v>502</v>
      </c>
      <c r="U10" s="2018"/>
      <c r="V10" s="2037"/>
      <c r="W10" s="2020"/>
      <c r="X10" s="2028"/>
      <c r="Y10" s="2034"/>
      <c r="Z10" s="2025"/>
      <c r="AA10" s="2025"/>
      <c r="AB10" s="2025"/>
      <c r="AC10" s="2028"/>
      <c r="AD10" s="2031"/>
      <c r="AE10" s="2031"/>
      <c r="AF10" s="2016"/>
      <c r="AG10" s="1499"/>
    </row>
    <row r="11" spans="1:33" s="989" customFormat="1" ht="18" customHeight="1">
      <c r="A11" s="1460"/>
      <c r="B11" s="1531"/>
      <c r="C11" s="2054"/>
      <c r="D11" s="2054"/>
      <c r="E11" s="2021"/>
      <c r="F11" s="2021"/>
      <c r="G11" s="2019"/>
      <c r="H11" s="2019"/>
      <c r="I11" s="2038"/>
      <c r="J11" s="2041"/>
      <c r="K11" s="2021"/>
      <c r="L11" s="2044"/>
      <c r="M11" s="2021"/>
      <c r="N11" s="2021"/>
      <c r="O11" s="2062"/>
      <c r="P11" s="1500"/>
      <c r="Q11" s="1460"/>
      <c r="R11" s="2023"/>
      <c r="S11" s="2045"/>
      <c r="T11" s="2042"/>
      <c r="U11" s="2019"/>
      <c r="V11" s="2038"/>
      <c r="W11" s="2021"/>
      <c r="X11" s="2029"/>
      <c r="Y11" s="2035"/>
      <c r="Z11" s="2026"/>
      <c r="AA11" s="2026"/>
      <c r="AB11" s="2026"/>
      <c r="AC11" s="2029"/>
      <c r="AD11" s="2032"/>
      <c r="AE11" s="2032"/>
      <c r="AF11" s="2017"/>
      <c r="AG11" s="1500"/>
    </row>
    <row r="12" spans="1:33" s="160" customFormat="1" ht="13.7" customHeight="1">
      <c r="A12" s="214" t="s">
        <v>701</v>
      </c>
      <c r="B12" s="48">
        <v>23501</v>
      </c>
      <c r="C12" s="48" t="s">
        <v>1401</v>
      </c>
      <c r="D12" s="48" t="s">
        <v>1401</v>
      </c>
      <c r="E12" s="48">
        <v>11351</v>
      </c>
      <c r="F12" s="48">
        <v>8</v>
      </c>
      <c r="G12" s="48">
        <v>8264</v>
      </c>
      <c r="H12" s="48">
        <v>2748</v>
      </c>
      <c r="I12" s="48">
        <v>0</v>
      </c>
      <c r="J12" s="48">
        <v>6</v>
      </c>
      <c r="K12" s="48">
        <v>325</v>
      </c>
      <c r="L12" s="48">
        <v>0</v>
      </c>
      <c r="M12" s="48">
        <v>0</v>
      </c>
      <c r="N12" s="48">
        <v>11861</v>
      </c>
      <c r="O12" s="48">
        <v>476</v>
      </c>
      <c r="P12" s="218" t="s">
        <v>701</v>
      </c>
      <c r="Q12" s="214" t="s">
        <v>701</v>
      </c>
      <c r="R12" s="46">
        <v>4717</v>
      </c>
      <c r="S12" s="46">
        <v>2612</v>
      </c>
      <c r="T12" s="46">
        <v>867</v>
      </c>
      <c r="U12" s="46">
        <v>2547</v>
      </c>
      <c r="V12" s="46">
        <v>4</v>
      </c>
      <c r="W12" s="46">
        <v>5</v>
      </c>
      <c r="X12" s="46">
        <v>633</v>
      </c>
      <c r="Y12" s="48">
        <v>0</v>
      </c>
      <c r="Z12" s="48">
        <v>3</v>
      </c>
      <c r="AA12" s="48">
        <v>141</v>
      </c>
      <c r="AB12" s="48">
        <v>36</v>
      </c>
      <c r="AC12" s="48">
        <v>109</v>
      </c>
      <c r="AD12" s="48"/>
      <c r="AE12" s="48"/>
      <c r="AF12" s="48"/>
      <c r="AG12" s="419" t="s">
        <v>701</v>
      </c>
    </row>
    <row r="13" spans="1:33" s="160" customFormat="1" ht="13.7" customHeight="1">
      <c r="A13" s="214" t="s">
        <v>951</v>
      </c>
      <c r="B13" s="48">
        <v>26619</v>
      </c>
      <c r="C13" s="48" t="s">
        <v>1401</v>
      </c>
      <c r="D13" s="48" t="s">
        <v>1401</v>
      </c>
      <c r="E13" s="48">
        <v>11477</v>
      </c>
      <c r="F13" s="48">
        <v>4</v>
      </c>
      <c r="G13" s="48">
        <v>8299</v>
      </c>
      <c r="H13" s="48">
        <v>2857</v>
      </c>
      <c r="I13" s="48">
        <v>0</v>
      </c>
      <c r="J13" s="48">
        <v>5</v>
      </c>
      <c r="K13" s="48">
        <v>312</v>
      </c>
      <c r="L13" s="48">
        <v>0</v>
      </c>
      <c r="M13" s="48">
        <v>0</v>
      </c>
      <c r="N13" s="48">
        <v>14760</v>
      </c>
      <c r="O13" s="48">
        <v>485</v>
      </c>
      <c r="P13" s="218" t="s">
        <v>951</v>
      </c>
      <c r="Q13" s="214" t="s">
        <v>951</v>
      </c>
      <c r="R13" s="46">
        <v>6150</v>
      </c>
      <c r="S13" s="46">
        <v>3616</v>
      </c>
      <c r="T13" s="46">
        <v>825</v>
      </c>
      <c r="U13" s="46">
        <v>2945</v>
      </c>
      <c r="V13" s="46">
        <v>4</v>
      </c>
      <c r="W13" s="46">
        <v>5</v>
      </c>
      <c r="X13" s="46">
        <v>730</v>
      </c>
      <c r="Y13" s="48">
        <v>0</v>
      </c>
      <c r="Z13" s="48">
        <v>7</v>
      </c>
      <c r="AA13" s="48">
        <v>179</v>
      </c>
      <c r="AB13" s="48">
        <v>39</v>
      </c>
      <c r="AC13" s="48">
        <v>157</v>
      </c>
      <c r="AD13" s="48"/>
      <c r="AE13" s="48"/>
      <c r="AF13" s="48"/>
      <c r="AG13" s="419" t="s">
        <v>951</v>
      </c>
    </row>
    <row r="14" spans="1:33" s="160" customFormat="1" ht="13.7" customHeight="1">
      <c r="A14" s="214" t="s">
        <v>952</v>
      </c>
      <c r="B14" s="48">
        <v>26701</v>
      </c>
      <c r="C14" s="48" t="s">
        <v>1401</v>
      </c>
      <c r="D14" s="48" t="s">
        <v>1401</v>
      </c>
      <c r="E14" s="48">
        <v>11206</v>
      </c>
      <c r="F14" s="48">
        <v>4</v>
      </c>
      <c r="G14" s="48">
        <v>8138</v>
      </c>
      <c r="H14" s="48">
        <v>2762</v>
      </c>
      <c r="I14" s="48">
        <v>0</v>
      </c>
      <c r="J14" s="48">
        <v>6</v>
      </c>
      <c r="K14" s="48">
        <v>296</v>
      </c>
      <c r="L14" s="48">
        <v>0</v>
      </c>
      <c r="M14" s="48">
        <v>0</v>
      </c>
      <c r="N14" s="48">
        <v>15104</v>
      </c>
      <c r="O14" s="48">
        <v>483</v>
      </c>
      <c r="P14" s="218" t="s">
        <v>952</v>
      </c>
      <c r="Q14" s="214" t="s">
        <v>952</v>
      </c>
      <c r="R14" s="46">
        <v>6270</v>
      </c>
      <c r="S14" s="46">
        <v>3852</v>
      </c>
      <c r="T14" s="46">
        <v>794</v>
      </c>
      <c r="U14" s="46">
        <v>3105</v>
      </c>
      <c r="V14" s="46">
        <v>0</v>
      </c>
      <c r="W14" s="46">
        <v>4</v>
      </c>
      <c r="X14" s="46">
        <v>596</v>
      </c>
      <c r="Y14" s="48">
        <v>0</v>
      </c>
      <c r="Z14" s="48">
        <v>7</v>
      </c>
      <c r="AA14" s="48">
        <v>178</v>
      </c>
      <c r="AB14" s="48">
        <v>41</v>
      </c>
      <c r="AC14" s="48">
        <v>165</v>
      </c>
      <c r="AD14" s="48"/>
      <c r="AE14" s="48"/>
      <c r="AF14" s="48"/>
      <c r="AG14" s="419" t="s">
        <v>952</v>
      </c>
    </row>
    <row r="15" spans="1:33" s="160" customFormat="1" ht="13.7" customHeight="1">
      <c r="A15" s="214" t="s">
        <v>1049</v>
      </c>
      <c r="B15" s="48">
        <v>26627</v>
      </c>
      <c r="C15" s="48" t="s">
        <v>1401</v>
      </c>
      <c r="D15" s="48" t="s">
        <v>1401</v>
      </c>
      <c r="E15" s="48">
        <v>11514</v>
      </c>
      <c r="F15" s="48">
        <v>3</v>
      </c>
      <c r="G15" s="48">
        <v>7834</v>
      </c>
      <c r="H15" s="48">
        <v>3383</v>
      </c>
      <c r="I15" s="48">
        <v>0</v>
      </c>
      <c r="J15" s="48">
        <v>4</v>
      </c>
      <c r="K15" s="48">
        <v>290</v>
      </c>
      <c r="L15" s="48">
        <v>0</v>
      </c>
      <c r="M15" s="48">
        <v>0</v>
      </c>
      <c r="N15" s="48">
        <v>15106</v>
      </c>
      <c r="O15" s="48">
        <v>474</v>
      </c>
      <c r="P15" s="218" t="s">
        <v>1049</v>
      </c>
      <c r="Q15" s="214" t="s">
        <v>1049</v>
      </c>
      <c r="R15" s="46">
        <v>6148</v>
      </c>
      <c r="S15" s="46">
        <v>4084</v>
      </c>
      <c r="T15" s="46">
        <v>734</v>
      </c>
      <c r="U15" s="46">
        <v>3109</v>
      </c>
      <c r="V15" s="46">
        <v>4</v>
      </c>
      <c r="W15" s="46">
        <v>8</v>
      </c>
      <c r="X15" s="46">
        <v>545</v>
      </c>
      <c r="Y15" s="48">
        <v>0</v>
      </c>
      <c r="Z15" s="48">
        <v>7</v>
      </c>
      <c r="AA15" s="48">
        <v>160</v>
      </c>
      <c r="AB15" s="48">
        <v>36</v>
      </c>
      <c r="AC15" s="48">
        <v>109</v>
      </c>
      <c r="AD15" s="48"/>
      <c r="AE15" s="48"/>
      <c r="AF15" s="48"/>
      <c r="AG15" s="419" t="s">
        <v>1049</v>
      </c>
    </row>
    <row r="16" spans="1:33" s="160" customFormat="1" ht="13.7" customHeight="1">
      <c r="A16" s="1247">
        <v>2017</v>
      </c>
      <c r="B16" s="27">
        <f>B18+B28+B37</f>
        <v>34353</v>
      </c>
      <c r="C16" s="27">
        <f>C18+C28+C37</f>
        <v>23508</v>
      </c>
      <c r="D16" s="27">
        <f t="shared" ref="D16" si="0">D18+D28+D37</f>
        <v>10844</v>
      </c>
      <c r="E16" s="27">
        <f>E18+E28+E37</f>
        <v>10711</v>
      </c>
      <c r="F16" s="27">
        <f t="shared" ref="F16:O16" si="1">F18+F28+F37</f>
        <v>1</v>
      </c>
      <c r="G16" s="27">
        <f t="shared" si="1"/>
        <v>7740</v>
      </c>
      <c r="H16" s="27">
        <f t="shared" si="1"/>
        <v>2623</v>
      </c>
      <c r="I16" s="27">
        <f t="shared" si="1"/>
        <v>0</v>
      </c>
      <c r="J16" s="27">
        <f t="shared" si="1"/>
        <v>4</v>
      </c>
      <c r="K16" s="27">
        <f>K18+K28+K37</f>
        <v>276</v>
      </c>
      <c r="L16" s="27">
        <f>L18+L28+L37</f>
        <v>67</v>
      </c>
      <c r="M16" s="27">
        <f t="shared" si="1"/>
        <v>0</v>
      </c>
      <c r="N16" s="27">
        <f t="shared" si="1"/>
        <v>15625</v>
      </c>
      <c r="O16" s="27">
        <f t="shared" si="1"/>
        <v>508</v>
      </c>
      <c r="P16" s="1246">
        <v>2017</v>
      </c>
      <c r="Q16" s="465">
        <v>2017</v>
      </c>
      <c r="R16" s="42">
        <f t="shared" ref="R16:Z16" si="2">R18+R28+R37</f>
        <v>6149</v>
      </c>
      <c r="S16" s="42">
        <f t="shared" si="2"/>
        <v>4343</v>
      </c>
      <c r="T16" s="42">
        <f t="shared" si="2"/>
        <v>717</v>
      </c>
      <c r="U16" s="42">
        <f t="shared" si="2"/>
        <v>3297</v>
      </c>
      <c r="V16" s="42">
        <f t="shared" si="2"/>
        <v>4</v>
      </c>
      <c r="W16" s="42">
        <f t="shared" si="2"/>
        <v>8</v>
      </c>
      <c r="X16" s="42">
        <f t="shared" si="2"/>
        <v>599</v>
      </c>
      <c r="Y16" s="27">
        <f t="shared" si="2"/>
        <v>0</v>
      </c>
      <c r="Z16" s="27">
        <f t="shared" si="2"/>
        <v>8</v>
      </c>
      <c r="AA16" s="27">
        <f t="shared" ref="AA16:AF16" si="3">AA18+AA28+AA37</f>
        <v>168</v>
      </c>
      <c r="AB16" s="27">
        <f t="shared" si="3"/>
        <v>39</v>
      </c>
      <c r="AC16" s="27">
        <f t="shared" si="3"/>
        <v>146</v>
      </c>
      <c r="AD16" s="27">
        <f t="shared" si="3"/>
        <v>4232</v>
      </c>
      <c r="AE16" s="27">
        <f t="shared" si="3"/>
        <v>3222</v>
      </c>
      <c r="AF16" s="27">
        <f t="shared" si="3"/>
        <v>202</v>
      </c>
      <c r="AG16" s="1410" t="s">
        <v>1608</v>
      </c>
    </row>
    <row r="17" spans="1:33" s="1248" customFormat="1" ht="14.1" customHeight="1">
      <c r="A17" s="17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129"/>
      <c r="Q17" s="17"/>
      <c r="R17" s="46"/>
      <c r="S17" s="46"/>
      <c r="T17" s="46"/>
      <c r="U17" s="46"/>
      <c r="V17" s="46"/>
      <c r="W17" s="46"/>
      <c r="X17" s="46"/>
      <c r="Y17" s="48"/>
      <c r="Z17" s="48"/>
      <c r="AA17" s="48"/>
      <c r="AB17" s="48"/>
      <c r="AC17" s="48"/>
      <c r="AD17" s="48"/>
      <c r="AE17" s="48"/>
      <c r="AF17" s="48"/>
      <c r="AG17" s="129"/>
    </row>
    <row r="18" spans="1:33" s="160" customFormat="1" ht="12.95" customHeight="1">
      <c r="A18" s="420" t="s">
        <v>643</v>
      </c>
      <c r="B18" s="27">
        <f>SUM(B19:B27)</f>
        <v>13373</v>
      </c>
      <c r="C18" s="27">
        <f>SUM(C19:C27)</f>
        <v>9454</v>
      </c>
      <c r="D18" s="27">
        <f>SUM(D19:D27)</f>
        <v>3919</v>
      </c>
      <c r="E18" s="27">
        <f>SUM(E19:E27)</f>
        <v>4215</v>
      </c>
      <c r="F18" s="27">
        <f t="shared" ref="F18:O18" si="4">SUM(F19:F27)</f>
        <v>0</v>
      </c>
      <c r="G18" s="27">
        <f t="shared" si="4"/>
        <v>3128</v>
      </c>
      <c r="H18" s="27">
        <f t="shared" si="4"/>
        <v>976</v>
      </c>
      <c r="I18" s="27">
        <f t="shared" si="4"/>
        <v>0</v>
      </c>
      <c r="J18" s="27">
        <f t="shared" si="4"/>
        <v>0</v>
      </c>
      <c r="K18" s="27">
        <f>SUM(K19:K27)</f>
        <v>90</v>
      </c>
      <c r="L18" s="27">
        <f>SUM(L19:L27)</f>
        <v>21</v>
      </c>
      <c r="M18" s="27">
        <f t="shared" si="4"/>
        <v>0</v>
      </c>
      <c r="N18" s="27">
        <f t="shared" si="4"/>
        <v>6032</v>
      </c>
      <c r="O18" s="27">
        <f t="shared" si="4"/>
        <v>179</v>
      </c>
      <c r="P18" s="450" t="s">
        <v>977</v>
      </c>
      <c r="Q18" s="420" t="s">
        <v>643</v>
      </c>
      <c r="R18" s="42">
        <f t="shared" ref="R18" si="5">SUM(R19:R27)</f>
        <v>2397</v>
      </c>
      <c r="S18" s="42">
        <f t="shared" ref="S18" si="6">SUM(S19:S27)</f>
        <v>1725</v>
      </c>
      <c r="T18" s="42">
        <f t="shared" ref="T18" si="7">SUM(T19:T27)</f>
        <v>300</v>
      </c>
      <c r="U18" s="42">
        <f t="shared" ref="U18" si="8">SUM(U19:U27)</f>
        <v>1235</v>
      </c>
      <c r="V18" s="42">
        <f t="shared" ref="V18" si="9">SUM(V19:V27)</f>
        <v>4</v>
      </c>
      <c r="W18" s="42">
        <f t="shared" ref="W18" si="10">SUM(W19:W27)</f>
        <v>5</v>
      </c>
      <c r="X18" s="42">
        <f t="shared" ref="X18" si="11">SUM(X19:X27)</f>
        <v>187</v>
      </c>
      <c r="Y18" s="27">
        <f t="shared" ref="Y18" si="12">SUM(Y19:Y27)</f>
        <v>0</v>
      </c>
      <c r="Z18" s="27">
        <f t="shared" ref="Z18:AF18" si="13">SUM(Z19:Z27)</f>
        <v>3</v>
      </c>
      <c r="AA18" s="27">
        <f t="shared" si="13"/>
        <v>66</v>
      </c>
      <c r="AB18" s="27">
        <f t="shared" si="13"/>
        <v>15</v>
      </c>
      <c r="AC18" s="27">
        <f t="shared" si="13"/>
        <v>50</v>
      </c>
      <c r="AD18" s="27">
        <f t="shared" si="13"/>
        <v>1560</v>
      </c>
      <c r="AE18" s="27">
        <f t="shared" si="13"/>
        <v>1354</v>
      </c>
      <c r="AF18" s="27">
        <f t="shared" si="13"/>
        <v>78</v>
      </c>
      <c r="AG18" s="1409" t="s">
        <v>977</v>
      </c>
    </row>
    <row r="19" spans="1:33" s="1248" customFormat="1" ht="12.95" customHeight="1">
      <c r="A19" s="17" t="s">
        <v>258</v>
      </c>
      <c r="B19" s="48">
        <f>E19+N19+Z19+AD19+AE19+AF19+AA19+AB19+AC19</f>
        <v>3420</v>
      </c>
      <c r="C19" s="48">
        <v>2486</v>
      </c>
      <c r="D19" s="48">
        <v>934</v>
      </c>
      <c r="E19" s="48">
        <f>SUM(F19:M19)</f>
        <v>1100</v>
      </c>
      <c r="F19" s="719">
        <v>0</v>
      </c>
      <c r="G19" s="719">
        <v>692</v>
      </c>
      <c r="H19" s="719">
        <v>379</v>
      </c>
      <c r="I19" s="719">
        <v>0</v>
      </c>
      <c r="J19" s="719">
        <v>0</v>
      </c>
      <c r="K19" s="719">
        <v>19</v>
      </c>
      <c r="L19" s="719">
        <v>10</v>
      </c>
      <c r="M19" s="719">
        <v>0</v>
      </c>
      <c r="N19" s="48">
        <f>O19+R19+S19+T19+U19+V19+W19+X19+Y19</f>
        <v>1357</v>
      </c>
      <c r="O19" s="719">
        <v>50</v>
      </c>
      <c r="P19" s="19" t="s">
        <v>14</v>
      </c>
      <c r="Q19" s="17" t="s">
        <v>258</v>
      </c>
      <c r="R19" s="722">
        <v>492</v>
      </c>
      <c r="S19" s="722">
        <v>428</v>
      </c>
      <c r="T19" s="722">
        <v>55</v>
      </c>
      <c r="U19" s="722">
        <v>273</v>
      </c>
      <c r="V19" s="722">
        <v>0</v>
      </c>
      <c r="W19" s="722">
        <v>2</v>
      </c>
      <c r="X19" s="722">
        <v>57</v>
      </c>
      <c r="Y19" s="719">
        <v>0</v>
      </c>
      <c r="Z19" s="719">
        <v>0</v>
      </c>
      <c r="AA19" s="719">
        <v>19</v>
      </c>
      <c r="AB19" s="719">
        <v>5</v>
      </c>
      <c r="AC19" s="719">
        <v>15</v>
      </c>
      <c r="AD19" s="719">
        <v>375</v>
      </c>
      <c r="AE19" s="719">
        <v>526</v>
      </c>
      <c r="AF19" s="719">
        <v>23</v>
      </c>
      <c r="AG19" s="372" t="s">
        <v>14</v>
      </c>
    </row>
    <row r="20" spans="1:33" s="1248" customFormat="1" ht="12.95" customHeight="1">
      <c r="A20" s="17" t="s">
        <v>244</v>
      </c>
      <c r="B20" s="48">
        <f t="shared" ref="B20:B36" si="14">E20+N20+Z20+AD20+AE20+AF20+AA20+AB20+AC20</f>
        <v>1746</v>
      </c>
      <c r="C20" s="48">
        <v>1165</v>
      </c>
      <c r="D20" s="48">
        <v>581</v>
      </c>
      <c r="E20" s="48">
        <f t="shared" ref="E20:E43" si="15">SUM(F20:M20)</f>
        <v>557</v>
      </c>
      <c r="F20" s="719">
        <v>0</v>
      </c>
      <c r="G20" s="719">
        <v>425</v>
      </c>
      <c r="H20" s="719">
        <v>108</v>
      </c>
      <c r="I20" s="719">
        <v>0</v>
      </c>
      <c r="J20" s="719">
        <v>0</v>
      </c>
      <c r="K20" s="719">
        <v>23</v>
      </c>
      <c r="L20" s="719">
        <v>1</v>
      </c>
      <c r="M20" s="719">
        <v>0</v>
      </c>
      <c r="N20" s="48">
        <f t="shared" ref="N20:N27" si="16">O20+R20+S20+T20+U20+V20+W20+X20+Y20</f>
        <v>832</v>
      </c>
      <c r="O20" s="719">
        <v>13</v>
      </c>
      <c r="P20" s="19" t="s">
        <v>7</v>
      </c>
      <c r="Q20" s="17" t="s">
        <v>244</v>
      </c>
      <c r="R20" s="722">
        <v>372</v>
      </c>
      <c r="S20" s="722">
        <v>238</v>
      </c>
      <c r="T20" s="722">
        <v>47</v>
      </c>
      <c r="U20" s="722">
        <v>120</v>
      </c>
      <c r="V20" s="722">
        <v>2</v>
      </c>
      <c r="W20" s="722">
        <v>1</v>
      </c>
      <c r="X20" s="722">
        <v>39</v>
      </c>
      <c r="Y20" s="719">
        <v>0</v>
      </c>
      <c r="Z20" s="719">
        <v>0</v>
      </c>
      <c r="AA20" s="719">
        <v>6</v>
      </c>
      <c r="AB20" s="719">
        <v>2</v>
      </c>
      <c r="AC20" s="719">
        <v>6</v>
      </c>
      <c r="AD20" s="719">
        <v>198</v>
      </c>
      <c r="AE20" s="719">
        <v>135</v>
      </c>
      <c r="AF20" s="719">
        <v>10</v>
      </c>
      <c r="AG20" s="372" t="s">
        <v>7</v>
      </c>
    </row>
    <row r="21" spans="1:33" s="1248" customFormat="1" ht="12.95" customHeight="1">
      <c r="A21" s="17" t="s">
        <v>248</v>
      </c>
      <c r="B21" s="48">
        <f t="shared" si="14"/>
        <v>2707</v>
      </c>
      <c r="C21" s="48">
        <v>1851</v>
      </c>
      <c r="D21" s="48">
        <v>856</v>
      </c>
      <c r="E21" s="48">
        <f t="shared" si="15"/>
        <v>865</v>
      </c>
      <c r="F21" s="719">
        <v>0</v>
      </c>
      <c r="G21" s="719">
        <v>719</v>
      </c>
      <c r="H21" s="719">
        <v>128</v>
      </c>
      <c r="I21" s="719">
        <v>0</v>
      </c>
      <c r="J21" s="719">
        <v>0</v>
      </c>
      <c r="K21" s="719">
        <v>15</v>
      </c>
      <c r="L21" s="719">
        <v>3</v>
      </c>
      <c r="M21" s="719">
        <v>0</v>
      </c>
      <c r="N21" s="48">
        <f t="shared" si="16"/>
        <v>1190</v>
      </c>
      <c r="O21" s="719">
        <v>22</v>
      </c>
      <c r="P21" s="19" t="s">
        <v>9</v>
      </c>
      <c r="Q21" s="17" t="s">
        <v>248</v>
      </c>
      <c r="R21" s="722">
        <v>387</v>
      </c>
      <c r="S21" s="722">
        <v>422</v>
      </c>
      <c r="T21" s="722">
        <v>51</v>
      </c>
      <c r="U21" s="722">
        <v>268</v>
      </c>
      <c r="V21" s="722">
        <v>0</v>
      </c>
      <c r="W21" s="722">
        <v>0</v>
      </c>
      <c r="X21" s="722">
        <v>40</v>
      </c>
      <c r="Y21" s="719">
        <v>0</v>
      </c>
      <c r="Z21" s="719">
        <v>2</v>
      </c>
      <c r="AA21" s="719">
        <v>22</v>
      </c>
      <c r="AB21" s="719">
        <v>3</v>
      </c>
      <c r="AC21" s="719">
        <v>14</v>
      </c>
      <c r="AD21" s="719">
        <v>271</v>
      </c>
      <c r="AE21" s="719">
        <v>317</v>
      </c>
      <c r="AF21" s="719">
        <v>23</v>
      </c>
      <c r="AG21" s="372" t="s">
        <v>9</v>
      </c>
    </row>
    <row r="22" spans="1:33" s="1248" customFormat="1" ht="12.95" customHeight="1">
      <c r="A22" s="17" t="s">
        <v>254</v>
      </c>
      <c r="B22" s="48">
        <f t="shared" si="14"/>
        <v>1494</v>
      </c>
      <c r="C22" s="48">
        <v>1011</v>
      </c>
      <c r="D22" s="48">
        <v>483</v>
      </c>
      <c r="E22" s="48">
        <f t="shared" si="15"/>
        <v>454</v>
      </c>
      <c r="F22" s="719">
        <v>0</v>
      </c>
      <c r="G22" s="719">
        <v>331</v>
      </c>
      <c r="H22" s="719">
        <v>113</v>
      </c>
      <c r="I22" s="719">
        <v>0</v>
      </c>
      <c r="J22" s="719">
        <v>0</v>
      </c>
      <c r="K22" s="719">
        <v>8</v>
      </c>
      <c r="L22" s="719">
        <v>2</v>
      </c>
      <c r="M22" s="719">
        <v>0</v>
      </c>
      <c r="N22" s="48">
        <f t="shared" si="16"/>
        <v>675</v>
      </c>
      <c r="O22" s="719">
        <v>14</v>
      </c>
      <c r="P22" s="19" t="s">
        <v>12</v>
      </c>
      <c r="Q22" s="17" t="s">
        <v>254</v>
      </c>
      <c r="R22" s="722">
        <v>294</v>
      </c>
      <c r="S22" s="722">
        <v>143</v>
      </c>
      <c r="T22" s="722">
        <v>50</v>
      </c>
      <c r="U22" s="722">
        <v>153</v>
      </c>
      <c r="V22" s="722">
        <v>0</v>
      </c>
      <c r="W22" s="722">
        <v>0</v>
      </c>
      <c r="X22" s="722">
        <v>21</v>
      </c>
      <c r="Y22" s="719">
        <v>0</v>
      </c>
      <c r="Z22" s="719">
        <v>0</v>
      </c>
      <c r="AA22" s="719">
        <v>4</v>
      </c>
      <c r="AB22" s="719">
        <v>1</v>
      </c>
      <c r="AC22" s="719">
        <v>4</v>
      </c>
      <c r="AD22" s="719">
        <v>250</v>
      </c>
      <c r="AE22" s="719">
        <v>96</v>
      </c>
      <c r="AF22" s="719">
        <v>10</v>
      </c>
      <c r="AG22" s="372" t="s">
        <v>12</v>
      </c>
    </row>
    <row r="23" spans="1:33" s="1248" customFormat="1" ht="12.95" customHeight="1">
      <c r="A23" s="17" t="s">
        <v>272</v>
      </c>
      <c r="B23" s="48">
        <f t="shared" si="14"/>
        <v>579</v>
      </c>
      <c r="C23" s="48">
        <v>453</v>
      </c>
      <c r="D23" s="48">
        <v>126</v>
      </c>
      <c r="E23" s="48">
        <f t="shared" si="15"/>
        <v>153</v>
      </c>
      <c r="F23" s="719">
        <v>0</v>
      </c>
      <c r="G23" s="719">
        <v>128</v>
      </c>
      <c r="H23" s="719">
        <v>22</v>
      </c>
      <c r="I23" s="719">
        <v>0</v>
      </c>
      <c r="J23" s="719">
        <v>0</v>
      </c>
      <c r="K23" s="719">
        <v>3</v>
      </c>
      <c r="L23" s="719">
        <v>0</v>
      </c>
      <c r="M23" s="719">
        <v>0</v>
      </c>
      <c r="N23" s="48">
        <f t="shared" si="16"/>
        <v>318</v>
      </c>
      <c r="O23" s="719">
        <v>40</v>
      </c>
      <c r="P23" s="19" t="s">
        <v>21</v>
      </c>
      <c r="Q23" s="17" t="s">
        <v>272</v>
      </c>
      <c r="R23" s="722">
        <v>126</v>
      </c>
      <c r="S23" s="722">
        <v>69</v>
      </c>
      <c r="T23" s="722">
        <v>16</v>
      </c>
      <c r="U23" s="722">
        <v>65</v>
      </c>
      <c r="V23" s="722">
        <v>0</v>
      </c>
      <c r="W23" s="722">
        <v>0</v>
      </c>
      <c r="X23" s="722">
        <v>2</v>
      </c>
      <c r="Y23" s="719">
        <v>0</v>
      </c>
      <c r="Z23" s="719">
        <v>0</v>
      </c>
      <c r="AA23" s="719">
        <v>5</v>
      </c>
      <c r="AB23" s="719">
        <v>1</v>
      </c>
      <c r="AC23" s="719">
        <v>1</v>
      </c>
      <c r="AD23" s="719">
        <v>75</v>
      </c>
      <c r="AE23" s="719">
        <v>25</v>
      </c>
      <c r="AF23" s="719">
        <v>1</v>
      </c>
      <c r="AG23" s="372" t="s">
        <v>21</v>
      </c>
    </row>
    <row r="24" spans="1:33" s="1248" customFormat="1" ht="12.95" customHeight="1">
      <c r="A24" s="17" t="s">
        <v>276</v>
      </c>
      <c r="B24" s="48">
        <f t="shared" si="14"/>
        <v>1150</v>
      </c>
      <c r="C24" s="48">
        <v>801</v>
      </c>
      <c r="D24" s="48">
        <v>349</v>
      </c>
      <c r="E24" s="48">
        <f t="shared" si="15"/>
        <v>360</v>
      </c>
      <c r="F24" s="719">
        <v>0</v>
      </c>
      <c r="G24" s="719">
        <v>290</v>
      </c>
      <c r="H24" s="719">
        <v>61</v>
      </c>
      <c r="I24" s="719">
        <v>0</v>
      </c>
      <c r="J24" s="719">
        <v>0</v>
      </c>
      <c r="K24" s="719">
        <v>6</v>
      </c>
      <c r="L24" s="719">
        <v>3</v>
      </c>
      <c r="M24" s="719">
        <v>0</v>
      </c>
      <c r="N24" s="48">
        <f t="shared" si="16"/>
        <v>533</v>
      </c>
      <c r="O24" s="719">
        <v>18</v>
      </c>
      <c r="P24" s="19" t="s">
        <v>23</v>
      </c>
      <c r="Q24" s="17" t="s">
        <v>276</v>
      </c>
      <c r="R24" s="722">
        <v>219</v>
      </c>
      <c r="S24" s="722">
        <v>137</v>
      </c>
      <c r="T24" s="722">
        <v>24</v>
      </c>
      <c r="U24" s="722">
        <v>131</v>
      </c>
      <c r="V24" s="722">
        <v>1</v>
      </c>
      <c r="W24" s="722">
        <v>1</v>
      </c>
      <c r="X24" s="722">
        <v>2</v>
      </c>
      <c r="Y24" s="719">
        <v>0</v>
      </c>
      <c r="Z24" s="719">
        <v>1</v>
      </c>
      <c r="AA24" s="719">
        <v>3</v>
      </c>
      <c r="AB24" s="719">
        <v>1</v>
      </c>
      <c r="AC24" s="719">
        <v>6</v>
      </c>
      <c r="AD24" s="719">
        <v>134</v>
      </c>
      <c r="AE24" s="719">
        <v>108</v>
      </c>
      <c r="AF24" s="719">
        <v>4</v>
      </c>
      <c r="AG24" s="372" t="s">
        <v>23</v>
      </c>
    </row>
    <row r="25" spans="1:33" s="1248" customFormat="1" ht="12.95" customHeight="1">
      <c r="A25" s="17" t="s">
        <v>260</v>
      </c>
      <c r="B25" s="48">
        <f t="shared" si="14"/>
        <v>572</v>
      </c>
      <c r="C25" s="48">
        <v>448</v>
      </c>
      <c r="D25" s="48">
        <v>124</v>
      </c>
      <c r="E25" s="48">
        <f t="shared" si="15"/>
        <v>202</v>
      </c>
      <c r="F25" s="719">
        <v>0</v>
      </c>
      <c r="G25" s="719">
        <v>158</v>
      </c>
      <c r="H25" s="719">
        <v>37</v>
      </c>
      <c r="I25" s="719">
        <v>0</v>
      </c>
      <c r="J25" s="719">
        <v>0</v>
      </c>
      <c r="K25" s="719">
        <v>5</v>
      </c>
      <c r="L25" s="719">
        <v>2</v>
      </c>
      <c r="M25" s="719">
        <v>0</v>
      </c>
      <c r="N25" s="48">
        <f t="shared" si="16"/>
        <v>265</v>
      </c>
      <c r="O25" s="719">
        <v>3</v>
      </c>
      <c r="P25" s="19" t="s">
        <v>15</v>
      </c>
      <c r="Q25" s="17" t="s">
        <v>260</v>
      </c>
      <c r="R25" s="722">
        <v>116</v>
      </c>
      <c r="S25" s="722">
        <v>73</v>
      </c>
      <c r="T25" s="722">
        <v>12</v>
      </c>
      <c r="U25" s="722">
        <v>58</v>
      </c>
      <c r="V25" s="722">
        <v>0</v>
      </c>
      <c r="W25" s="722">
        <v>0</v>
      </c>
      <c r="X25" s="722">
        <v>3</v>
      </c>
      <c r="Y25" s="719">
        <v>0</v>
      </c>
      <c r="Z25" s="719">
        <v>0</v>
      </c>
      <c r="AA25" s="719">
        <v>1</v>
      </c>
      <c r="AB25" s="719">
        <v>0</v>
      </c>
      <c r="AC25" s="719">
        <v>1</v>
      </c>
      <c r="AD25" s="719">
        <v>67</v>
      </c>
      <c r="AE25" s="719">
        <v>33</v>
      </c>
      <c r="AF25" s="719">
        <v>3</v>
      </c>
      <c r="AG25" s="372" t="s">
        <v>15</v>
      </c>
    </row>
    <row r="26" spans="1:33" s="1248" customFormat="1" ht="12.95" customHeight="1">
      <c r="A26" s="17" t="s">
        <v>270</v>
      </c>
      <c r="B26" s="48">
        <f t="shared" si="14"/>
        <v>959</v>
      </c>
      <c r="C26" s="48">
        <v>684</v>
      </c>
      <c r="D26" s="48">
        <v>275</v>
      </c>
      <c r="E26" s="48">
        <f t="shared" si="15"/>
        <v>279</v>
      </c>
      <c r="F26" s="719">
        <v>0</v>
      </c>
      <c r="G26" s="719">
        <v>198</v>
      </c>
      <c r="H26" s="719">
        <v>75</v>
      </c>
      <c r="I26" s="719">
        <v>0</v>
      </c>
      <c r="J26" s="719">
        <v>0</v>
      </c>
      <c r="K26" s="719">
        <v>6</v>
      </c>
      <c r="L26" s="719">
        <v>0</v>
      </c>
      <c r="M26" s="719">
        <v>0</v>
      </c>
      <c r="N26" s="48">
        <f t="shared" si="16"/>
        <v>536</v>
      </c>
      <c r="O26" s="719">
        <v>10</v>
      </c>
      <c r="P26" s="19" t="s">
        <v>20</v>
      </c>
      <c r="Q26" s="17" t="s">
        <v>270</v>
      </c>
      <c r="R26" s="722">
        <v>253</v>
      </c>
      <c r="S26" s="722">
        <v>128</v>
      </c>
      <c r="T26" s="722">
        <v>20</v>
      </c>
      <c r="U26" s="722">
        <v>107</v>
      </c>
      <c r="V26" s="722">
        <v>0</v>
      </c>
      <c r="W26" s="722">
        <v>1</v>
      </c>
      <c r="X26" s="722">
        <v>17</v>
      </c>
      <c r="Y26" s="719">
        <v>0</v>
      </c>
      <c r="Z26" s="719">
        <v>0</v>
      </c>
      <c r="AA26" s="719">
        <v>4</v>
      </c>
      <c r="AB26" s="719">
        <v>1</v>
      </c>
      <c r="AC26" s="719">
        <v>1</v>
      </c>
      <c r="AD26" s="719">
        <v>74</v>
      </c>
      <c r="AE26" s="719">
        <v>64</v>
      </c>
      <c r="AF26" s="719">
        <v>0</v>
      </c>
      <c r="AG26" s="372" t="s">
        <v>20</v>
      </c>
    </row>
    <row r="27" spans="1:33" s="1248" customFormat="1" ht="12.95" customHeight="1">
      <c r="A27" s="17" t="s">
        <v>274</v>
      </c>
      <c r="B27" s="48">
        <f t="shared" si="14"/>
        <v>746</v>
      </c>
      <c r="C27" s="48">
        <v>555</v>
      </c>
      <c r="D27" s="48">
        <v>191</v>
      </c>
      <c r="E27" s="48">
        <f t="shared" si="15"/>
        <v>245</v>
      </c>
      <c r="F27" s="719">
        <v>0</v>
      </c>
      <c r="G27" s="719">
        <v>187</v>
      </c>
      <c r="H27" s="719">
        <v>53</v>
      </c>
      <c r="I27" s="719">
        <v>0</v>
      </c>
      <c r="J27" s="719">
        <v>0</v>
      </c>
      <c r="K27" s="719">
        <v>5</v>
      </c>
      <c r="L27" s="719">
        <v>0</v>
      </c>
      <c r="M27" s="719">
        <v>0</v>
      </c>
      <c r="N27" s="48">
        <f t="shared" si="16"/>
        <v>326</v>
      </c>
      <c r="O27" s="719">
        <v>9</v>
      </c>
      <c r="P27" s="19" t="s">
        <v>936</v>
      </c>
      <c r="Q27" s="17" t="s">
        <v>274</v>
      </c>
      <c r="R27" s="722">
        <v>138</v>
      </c>
      <c r="S27" s="722">
        <v>87</v>
      </c>
      <c r="T27" s="722">
        <v>25</v>
      </c>
      <c r="U27" s="722">
        <v>60</v>
      </c>
      <c r="V27" s="722">
        <v>1</v>
      </c>
      <c r="W27" s="722">
        <v>0</v>
      </c>
      <c r="X27" s="722">
        <v>6</v>
      </c>
      <c r="Y27" s="719">
        <v>0</v>
      </c>
      <c r="Z27" s="719">
        <v>0</v>
      </c>
      <c r="AA27" s="719">
        <v>2</v>
      </c>
      <c r="AB27" s="719">
        <v>1</v>
      </c>
      <c r="AC27" s="719">
        <v>2</v>
      </c>
      <c r="AD27" s="719">
        <v>116</v>
      </c>
      <c r="AE27" s="719">
        <v>50</v>
      </c>
      <c r="AF27" s="719">
        <v>4</v>
      </c>
      <c r="AG27" s="372" t="s">
        <v>22</v>
      </c>
    </row>
    <row r="28" spans="1:33" s="160" customFormat="1" ht="12.95" customHeight="1">
      <c r="A28" s="420" t="s">
        <v>976</v>
      </c>
      <c r="B28" s="27">
        <f>SUM(B29:B36)</f>
        <v>7520</v>
      </c>
      <c r="C28" s="27">
        <f>SUM(C29:C36)</f>
        <v>4769</v>
      </c>
      <c r="D28" s="27">
        <f>SUM(D29:D36)</f>
        <v>2750</v>
      </c>
      <c r="E28" s="27">
        <f t="shared" ref="E28:O28" si="17">SUM(E29:E36)</f>
        <v>2320</v>
      </c>
      <c r="F28" s="27">
        <f t="shared" si="17"/>
        <v>1</v>
      </c>
      <c r="G28" s="27">
        <f t="shared" si="17"/>
        <v>1692</v>
      </c>
      <c r="H28" s="27">
        <f t="shared" si="17"/>
        <v>505</v>
      </c>
      <c r="I28" s="27">
        <f t="shared" si="17"/>
        <v>0</v>
      </c>
      <c r="J28" s="27">
        <f t="shared" si="17"/>
        <v>1</v>
      </c>
      <c r="K28" s="27">
        <f t="shared" si="17"/>
        <v>114</v>
      </c>
      <c r="L28" s="27">
        <f t="shared" si="17"/>
        <v>7</v>
      </c>
      <c r="M28" s="27">
        <f t="shared" si="17"/>
        <v>0</v>
      </c>
      <c r="N28" s="27">
        <f t="shared" si="17"/>
        <v>3773</v>
      </c>
      <c r="O28" s="27">
        <f t="shared" si="17"/>
        <v>191</v>
      </c>
      <c r="P28" s="450" t="s">
        <v>978</v>
      </c>
      <c r="Q28" s="420" t="s">
        <v>976</v>
      </c>
      <c r="R28" s="42">
        <f t="shared" ref="R28" si="18">SUM(R29:R36)</f>
        <v>1473</v>
      </c>
      <c r="S28" s="42">
        <f t="shared" ref="S28" si="19">SUM(S29:S36)</f>
        <v>925</v>
      </c>
      <c r="T28" s="42">
        <f t="shared" ref="T28" si="20">SUM(T29:T36)</f>
        <v>212</v>
      </c>
      <c r="U28" s="42">
        <f t="shared" ref="U28" si="21">SUM(U29:U36)</f>
        <v>762</v>
      </c>
      <c r="V28" s="42">
        <f t="shared" ref="V28" si="22">SUM(V29:V36)</f>
        <v>0</v>
      </c>
      <c r="W28" s="42">
        <f t="shared" ref="W28" si="23">SUM(W29:W36)</f>
        <v>0</v>
      </c>
      <c r="X28" s="42">
        <f t="shared" ref="X28" si="24">SUM(X29:X36)</f>
        <v>210</v>
      </c>
      <c r="Y28" s="27">
        <f t="shared" ref="Y28" si="25">SUM(Y29:Y36)</f>
        <v>0</v>
      </c>
      <c r="Z28" s="27">
        <f t="shared" ref="Z28:AF28" si="26">SUM(Z29:Z36)</f>
        <v>3</v>
      </c>
      <c r="AA28" s="27">
        <f t="shared" si="26"/>
        <v>54</v>
      </c>
      <c r="AB28" s="27">
        <f t="shared" si="26"/>
        <v>8</v>
      </c>
      <c r="AC28" s="27">
        <f t="shared" si="26"/>
        <v>24</v>
      </c>
      <c r="AD28" s="27">
        <f t="shared" si="26"/>
        <v>855</v>
      </c>
      <c r="AE28" s="27">
        <f t="shared" si="26"/>
        <v>433</v>
      </c>
      <c r="AF28" s="27">
        <f t="shared" si="26"/>
        <v>50</v>
      </c>
      <c r="AG28" s="1409" t="s">
        <v>978</v>
      </c>
    </row>
    <row r="29" spans="1:33" s="1248" customFormat="1" ht="12.95" customHeight="1">
      <c r="A29" s="17" t="s">
        <v>246</v>
      </c>
      <c r="B29" s="48">
        <f>E29+N29+Z29+AD29+AE29+AF29+AA29+AB29+AC29</f>
        <v>2149</v>
      </c>
      <c r="C29" s="48">
        <v>1377</v>
      </c>
      <c r="D29" s="48">
        <v>772</v>
      </c>
      <c r="E29" s="48">
        <f t="shared" si="15"/>
        <v>655</v>
      </c>
      <c r="F29" s="719">
        <v>0</v>
      </c>
      <c r="G29" s="719">
        <v>482</v>
      </c>
      <c r="H29" s="719">
        <v>121</v>
      </c>
      <c r="I29" s="719">
        <v>0</v>
      </c>
      <c r="J29" s="719">
        <v>0</v>
      </c>
      <c r="K29" s="719">
        <v>46</v>
      </c>
      <c r="L29" s="719">
        <v>6</v>
      </c>
      <c r="M29" s="719">
        <v>0</v>
      </c>
      <c r="N29" s="48">
        <f t="shared" ref="N29:N36" si="27">O29+R29+S29+T29+U29+V29+W29+X29+Y29</f>
        <v>1096</v>
      </c>
      <c r="O29" s="719">
        <v>67</v>
      </c>
      <c r="P29" s="19" t="s">
        <v>8</v>
      </c>
      <c r="Q29" s="17" t="s">
        <v>246</v>
      </c>
      <c r="R29" s="722">
        <v>401</v>
      </c>
      <c r="S29" s="722">
        <v>262</v>
      </c>
      <c r="T29" s="722">
        <v>65</v>
      </c>
      <c r="U29" s="722">
        <v>203</v>
      </c>
      <c r="V29" s="722">
        <v>0</v>
      </c>
      <c r="W29" s="722">
        <v>0</v>
      </c>
      <c r="X29" s="722">
        <v>98</v>
      </c>
      <c r="Y29" s="719">
        <v>0</v>
      </c>
      <c r="Z29" s="719">
        <v>0</v>
      </c>
      <c r="AA29" s="719">
        <v>19</v>
      </c>
      <c r="AB29" s="719">
        <v>3</v>
      </c>
      <c r="AC29" s="719">
        <v>5</v>
      </c>
      <c r="AD29" s="719">
        <v>222</v>
      </c>
      <c r="AE29" s="719">
        <v>141</v>
      </c>
      <c r="AF29" s="719">
        <v>8</v>
      </c>
      <c r="AG29" s="372" t="s">
        <v>8</v>
      </c>
    </row>
    <row r="30" spans="1:33" s="1248" customFormat="1" ht="12.95" customHeight="1">
      <c r="A30" s="17" t="s">
        <v>250</v>
      </c>
      <c r="B30" s="48">
        <f>E30+N30+Z30+AD30+AE30+AF30+AA30+AB30+AC30</f>
        <v>1437</v>
      </c>
      <c r="C30" s="48">
        <v>928</v>
      </c>
      <c r="D30" s="48">
        <v>508</v>
      </c>
      <c r="E30" s="48">
        <f t="shared" si="15"/>
        <v>439</v>
      </c>
      <c r="F30" s="719">
        <v>0</v>
      </c>
      <c r="G30" s="719">
        <v>314</v>
      </c>
      <c r="H30" s="719">
        <v>80</v>
      </c>
      <c r="I30" s="719">
        <v>0</v>
      </c>
      <c r="J30" s="719">
        <v>0</v>
      </c>
      <c r="K30" s="719">
        <v>44</v>
      </c>
      <c r="L30" s="719">
        <v>1</v>
      </c>
      <c r="M30" s="719">
        <v>0</v>
      </c>
      <c r="N30" s="48">
        <f>O30+R30+S30+T30+U30+V30+W30+X30+Y30</f>
        <v>699</v>
      </c>
      <c r="O30" s="719">
        <v>20</v>
      </c>
      <c r="P30" s="19" t="s">
        <v>10</v>
      </c>
      <c r="Q30" s="17" t="s">
        <v>250</v>
      </c>
      <c r="R30" s="722">
        <v>258</v>
      </c>
      <c r="S30" s="722">
        <v>194</v>
      </c>
      <c r="T30" s="722">
        <v>33</v>
      </c>
      <c r="U30" s="722">
        <v>129</v>
      </c>
      <c r="V30" s="722">
        <v>0</v>
      </c>
      <c r="W30" s="1390">
        <v>0</v>
      </c>
      <c r="X30" s="722">
        <v>65</v>
      </c>
      <c r="Y30" s="719">
        <v>0</v>
      </c>
      <c r="Z30" s="719">
        <v>1</v>
      </c>
      <c r="AA30" s="719">
        <v>15</v>
      </c>
      <c r="AB30" s="719">
        <v>0</v>
      </c>
      <c r="AC30" s="719">
        <v>4</v>
      </c>
      <c r="AD30" s="719">
        <v>182</v>
      </c>
      <c r="AE30" s="719">
        <v>81</v>
      </c>
      <c r="AF30" s="719">
        <v>16</v>
      </c>
      <c r="AG30" s="372" t="s">
        <v>10</v>
      </c>
    </row>
    <row r="31" spans="1:33" s="1248" customFormat="1" ht="12.95" customHeight="1">
      <c r="A31" s="17" t="s">
        <v>256</v>
      </c>
      <c r="B31" s="48">
        <f t="shared" si="14"/>
        <v>1101</v>
      </c>
      <c r="C31" s="48">
        <v>752</v>
      </c>
      <c r="D31" s="48">
        <v>349</v>
      </c>
      <c r="E31" s="48">
        <f t="shared" si="15"/>
        <v>354</v>
      </c>
      <c r="F31" s="719">
        <v>0</v>
      </c>
      <c r="G31" s="719">
        <v>246</v>
      </c>
      <c r="H31" s="719">
        <v>98</v>
      </c>
      <c r="I31" s="719">
        <v>0</v>
      </c>
      <c r="J31" s="719">
        <v>0</v>
      </c>
      <c r="K31" s="719">
        <v>10</v>
      </c>
      <c r="L31" s="719">
        <v>0</v>
      </c>
      <c r="M31" s="719">
        <v>0</v>
      </c>
      <c r="N31" s="48">
        <f t="shared" si="27"/>
        <v>471</v>
      </c>
      <c r="O31" s="719">
        <v>18</v>
      </c>
      <c r="P31" s="19" t="s">
        <v>13</v>
      </c>
      <c r="Q31" s="17" t="s">
        <v>256</v>
      </c>
      <c r="R31" s="722">
        <v>184</v>
      </c>
      <c r="S31" s="722">
        <v>121</v>
      </c>
      <c r="T31" s="722">
        <v>22</v>
      </c>
      <c r="U31" s="722">
        <v>112</v>
      </c>
      <c r="V31" s="722">
        <v>0</v>
      </c>
      <c r="W31" s="722">
        <v>0</v>
      </c>
      <c r="X31" s="722">
        <v>14</v>
      </c>
      <c r="Y31" s="719">
        <v>0</v>
      </c>
      <c r="Z31" s="719">
        <v>1</v>
      </c>
      <c r="AA31" s="719">
        <v>3</v>
      </c>
      <c r="AB31" s="719">
        <v>1</v>
      </c>
      <c r="AC31" s="719">
        <v>4</v>
      </c>
      <c r="AD31" s="719">
        <v>181</v>
      </c>
      <c r="AE31" s="719">
        <v>82</v>
      </c>
      <c r="AF31" s="719">
        <v>4</v>
      </c>
      <c r="AG31" s="372" t="s">
        <v>13</v>
      </c>
    </row>
    <row r="32" spans="1:33" s="1248" customFormat="1" ht="12.95" customHeight="1">
      <c r="A32" s="17" t="s">
        <v>262</v>
      </c>
      <c r="B32" s="48">
        <f t="shared" si="14"/>
        <v>1055</v>
      </c>
      <c r="C32" s="48">
        <v>609</v>
      </c>
      <c r="D32" s="48">
        <v>446</v>
      </c>
      <c r="E32" s="48">
        <f t="shared" si="15"/>
        <v>298</v>
      </c>
      <c r="F32" s="719">
        <v>1</v>
      </c>
      <c r="G32" s="719">
        <v>239</v>
      </c>
      <c r="H32" s="719">
        <v>55</v>
      </c>
      <c r="I32" s="719">
        <v>0</v>
      </c>
      <c r="J32" s="719">
        <v>1</v>
      </c>
      <c r="K32" s="719">
        <v>2</v>
      </c>
      <c r="L32" s="719">
        <v>0</v>
      </c>
      <c r="M32" s="719">
        <v>0</v>
      </c>
      <c r="N32" s="48">
        <f t="shared" si="27"/>
        <v>584</v>
      </c>
      <c r="O32" s="719">
        <v>26</v>
      </c>
      <c r="P32" s="19" t="s">
        <v>16</v>
      </c>
      <c r="Q32" s="17" t="s">
        <v>262</v>
      </c>
      <c r="R32" s="722">
        <v>272</v>
      </c>
      <c r="S32" s="722">
        <v>127</v>
      </c>
      <c r="T32" s="722">
        <v>24</v>
      </c>
      <c r="U32" s="722">
        <v>127</v>
      </c>
      <c r="V32" s="722">
        <v>0</v>
      </c>
      <c r="W32" s="1390">
        <v>0</v>
      </c>
      <c r="X32" s="722">
        <v>8</v>
      </c>
      <c r="Y32" s="719">
        <v>0</v>
      </c>
      <c r="Z32" s="719">
        <v>0</v>
      </c>
      <c r="AA32" s="719">
        <v>5</v>
      </c>
      <c r="AB32" s="719">
        <v>1</v>
      </c>
      <c r="AC32" s="719">
        <v>3</v>
      </c>
      <c r="AD32" s="719">
        <v>127</v>
      </c>
      <c r="AE32" s="719">
        <v>31</v>
      </c>
      <c r="AF32" s="719">
        <v>6</v>
      </c>
      <c r="AG32" s="372" t="s">
        <v>16</v>
      </c>
    </row>
    <row r="33" spans="1:33" s="1248" customFormat="1" ht="12.95" customHeight="1">
      <c r="A33" s="17" t="s">
        <v>266</v>
      </c>
      <c r="B33" s="48">
        <f t="shared" si="14"/>
        <v>265</v>
      </c>
      <c r="C33" s="48">
        <v>156</v>
      </c>
      <c r="D33" s="48">
        <v>109</v>
      </c>
      <c r="E33" s="48">
        <f t="shared" si="15"/>
        <v>81</v>
      </c>
      <c r="F33" s="719">
        <v>0</v>
      </c>
      <c r="G33" s="719">
        <v>61</v>
      </c>
      <c r="H33" s="719">
        <v>19</v>
      </c>
      <c r="I33" s="719">
        <v>0</v>
      </c>
      <c r="J33" s="719">
        <v>0</v>
      </c>
      <c r="K33" s="719">
        <v>1</v>
      </c>
      <c r="L33" s="719">
        <v>0</v>
      </c>
      <c r="M33" s="719">
        <v>0</v>
      </c>
      <c r="N33" s="48">
        <f t="shared" si="27"/>
        <v>148</v>
      </c>
      <c r="O33" s="719">
        <v>15</v>
      </c>
      <c r="P33" s="19" t="s">
        <v>18</v>
      </c>
      <c r="Q33" s="17" t="s">
        <v>266</v>
      </c>
      <c r="R33" s="722">
        <v>50</v>
      </c>
      <c r="S33" s="722">
        <v>37</v>
      </c>
      <c r="T33" s="722">
        <v>8</v>
      </c>
      <c r="U33" s="722">
        <v>37</v>
      </c>
      <c r="V33" s="722">
        <v>0</v>
      </c>
      <c r="W33" s="722">
        <v>0</v>
      </c>
      <c r="X33" s="722">
        <v>1</v>
      </c>
      <c r="Y33" s="719">
        <v>0</v>
      </c>
      <c r="Z33" s="719">
        <v>0</v>
      </c>
      <c r="AA33" s="719">
        <v>2</v>
      </c>
      <c r="AB33" s="719">
        <v>1</v>
      </c>
      <c r="AC33" s="719">
        <v>1</v>
      </c>
      <c r="AD33" s="719">
        <v>18</v>
      </c>
      <c r="AE33" s="719">
        <v>13</v>
      </c>
      <c r="AF33" s="719">
        <v>1</v>
      </c>
      <c r="AG33" s="372" t="s">
        <v>18</v>
      </c>
    </row>
    <row r="34" spans="1:33" s="1248" customFormat="1" ht="12.95" customHeight="1">
      <c r="A34" s="17" t="s">
        <v>280</v>
      </c>
      <c r="B34" s="48">
        <f t="shared" si="14"/>
        <v>478</v>
      </c>
      <c r="C34" s="48">
        <v>305</v>
      </c>
      <c r="D34" s="48">
        <v>173</v>
      </c>
      <c r="E34" s="48">
        <f t="shared" si="15"/>
        <v>162</v>
      </c>
      <c r="F34" s="719">
        <v>0</v>
      </c>
      <c r="G34" s="719">
        <v>120</v>
      </c>
      <c r="H34" s="719">
        <v>37</v>
      </c>
      <c r="I34" s="719">
        <v>0</v>
      </c>
      <c r="J34" s="719">
        <v>0</v>
      </c>
      <c r="K34" s="719">
        <v>5</v>
      </c>
      <c r="L34" s="719">
        <v>0</v>
      </c>
      <c r="M34" s="719">
        <v>0</v>
      </c>
      <c r="N34" s="48">
        <f t="shared" si="27"/>
        <v>240</v>
      </c>
      <c r="O34" s="719">
        <v>10</v>
      </c>
      <c r="P34" s="19" t="s">
        <v>25</v>
      </c>
      <c r="Q34" s="17" t="s">
        <v>280</v>
      </c>
      <c r="R34" s="722">
        <v>90</v>
      </c>
      <c r="S34" s="722">
        <v>61</v>
      </c>
      <c r="T34" s="722">
        <v>18</v>
      </c>
      <c r="U34" s="722">
        <v>53</v>
      </c>
      <c r="V34" s="722">
        <v>0</v>
      </c>
      <c r="W34" s="1390">
        <v>0</v>
      </c>
      <c r="X34" s="722">
        <v>8</v>
      </c>
      <c r="Y34" s="719">
        <v>0</v>
      </c>
      <c r="Z34" s="719">
        <v>1</v>
      </c>
      <c r="AA34" s="719">
        <v>3</v>
      </c>
      <c r="AB34" s="719">
        <v>0</v>
      </c>
      <c r="AC34" s="719">
        <v>0</v>
      </c>
      <c r="AD34" s="719">
        <v>42</v>
      </c>
      <c r="AE34" s="719">
        <v>27</v>
      </c>
      <c r="AF34" s="719">
        <v>3</v>
      </c>
      <c r="AG34" s="372" t="s">
        <v>25</v>
      </c>
    </row>
    <row r="35" spans="1:33" s="1248" customFormat="1" ht="12.95" customHeight="1">
      <c r="A35" s="17" t="s">
        <v>264</v>
      </c>
      <c r="B35" s="48">
        <f t="shared" si="14"/>
        <v>418</v>
      </c>
      <c r="C35" s="48">
        <v>261</v>
      </c>
      <c r="D35" s="48">
        <v>157</v>
      </c>
      <c r="E35" s="48">
        <f t="shared" si="15"/>
        <v>131</v>
      </c>
      <c r="F35" s="719">
        <v>0</v>
      </c>
      <c r="G35" s="719">
        <v>98</v>
      </c>
      <c r="H35" s="719">
        <v>32</v>
      </c>
      <c r="I35" s="719">
        <v>0</v>
      </c>
      <c r="J35" s="719">
        <v>0</v>
      </c>
      <c r="K35" s="719">
        <v>1</v>
      </c>
      <c r="L35" s="719">
        <v>0</v>
      </c>
      <c r="M35" s="719">
        <v>0</v>
      </c>
      <c r="N35" s="48">
        <f t="shared" si="27"/>
        <v>215</v>
      </c>
      <c r="O35" s="719">
        <v>19</v>
      </c>
      <c r="P35" s="19" t="s">
        <v>17</v>
      </c>
      <c r="Q35" s="17" t="s">
        <v>264</v>
      </c>
      <c r="R35" s="722">
        <v>91</v>
      </c>
      <c r="S35" s="722">
        <v>42</v>
      </c>
      <c r="T35" s="722">
        <v>18</v>
      </c>
      <c r="U35" s="722">
        <v>43</v>
      </c>
      <c r="V35" s="722">
        <v>0</v>
      </c>
      <c r="W35" s="722">
        <v>0</v>
      </c>
      <c r="X35" s="722">
        <v>2</v>
      </c>
      <c r="Y35" s="719">
        <v>0</v>
      </c>
      <c r="Z35" s="719">
        <v>0</v>
      </c>
      <c r="AA35" s="719">
        <v>2</v>
      </c>
      <c r="AB35" s="719">
        <v>2</v>
      </c>
      <c r="AC35" s="719">
        <v>3</v>
      </c>
      <c r="AD35" s="719">
        <v>43</v>
      </c>
      <c r="AE35" s="719">
        <v>19</v>
      </c>
      <c r="AF35" s="719">
        <v>3</v>
      </c>
      <c r="AG35" s="372" t="s">
        <v>17</v>
      </c>
    </row>
    <row r="36" spans="1:33" s="1248" customFormat="1" ht="12.95" customHeight="1">
      <c r="A36" s="17" t="s">
        <v>278</v>
      </c>
      <c r="B36" s="48">
        <f t="shared" si="14"/>
        <v>617</v>
      </c>
      <c r="C36" s="48">
        <v>381</v>
      </c>
      <c r="D36" s="48">
        <v>236</v>
      </c>
      <c r="E36" s="48">
        <f t="shared" si="15"/>
        <v>200</v>
      </c>
      <c r="F36" s="719">
        <v>0</v>
      </c>
      <c r="G36" s="719">
        <v>132</v>
      </c>
      <c r="H36" s="719">
        <v>63</v>
      </c>
      <c r="I36" s="719">
        <v>0</v>
      </c>
      <c r="J36" s="719">
        <v>0</v>
      </c>
      <c r="K36" s="719">
        <v>5</v>
      </c>
      <c r="L36" s="719">
        <v>0</v>
      </c>
      <c r="M36" s="719">
        <v>0</v>
      </c>
      <c r="N36" s="48">
        <f t="shared" si="27"/>
        <v>320</v>
      </c>
      <c r="O36" s="719">
        <v>16</v>
      </c>
      <c r="P36" s="19" t="s">
        <v>24</v>
      </c>
      <c r="Q36" s="17" t="s">
        <v>278</v>
      </c>
      <c r="R36" s="722">
        <v>127</v>
      </c>
      <c r="S36" s="722">
        <v>81</v>
      </c>
      <c r="T36" s="722">
        <v>24</v>
      </c>
      <c r="U36" s="722">
        <v>58</v>
      </c>
      <c r="V36" s="722">
        <v>0</v>
      </c>
      <c r="W36" s="1390">
        <v>0</v>
      </c>
      <c r="X36" s="722">
        <v>14</v>
      </c>
      <c r="Y36" s="719">
        <v>0</v>
      </c>
      <c r="Z36" s="719">
        <v>0</v>
      </c>
      <c r="AA36" s="719">
        <v>5</v>
      </c>
      <c r="AB36" s="719">
        <v>0</v>
      </c>
      <c r="AC36" s="719">
        <v>4</v>
      </c>
      <c r="AD36" s="719">
        <v>40</v>
      </c>
      <c r="AE36" s="719">
        <v>39</v>
      </c>
      <c r="AF36" s="719">
        <v>9</v>
      </c>
      <c r="AG36" s="372" t="s">
        <v>24</v>
      </c>
    </row>
    <row r="37" spans="1:33" s="160" customFormat="1" ht="12.95" customHeight="1">
      <c r="A37" s="420" t="s">
        <v>975</v>
      </c>
      <c r="B37" s="27">
        <f>SUM(B38:B43)</f>
        <v>13460</v>
      </c>
      <c r="C37" s="27">
        <f>SUM(C38:C43)</f>
        <v>9285</v>
      </c>
      <c r="D37" s="27">
        <f>SUM(D38:D43)</f>
        <v>4175</v>
      </c>
      <c r="E37" s="27">
        <f t="shared" ref="E37:O37" si="28">SUM(E38:E43)</f>
        <v>4176</v>
      </c>
      <c r="F37" s="27">
        <f t="shared" si="28"/>
        <v>0</v>
      </c>
      <c r="G37" s="27">
        <f t="shared" si="28"/>
        <v>2920</v>
      </c>
      <c r="H37" s="27">
        <f t="shared" si="28"/>
        <v>1142</v>
      </c>
      <c r="I37" s="27">
        <f t="shared" si="28"/>
        <v>0</v>
      </c>
      <c r="J37" s="27">
        <f t="shared" si="28"/>
        <v>3</v>
      </c>
      <c r="K37" s="27">
        <f t="shared" si="28"/>
        <v>72</v>
      </c>
      <c r="L37" s="27">
        <f t="shared" si="28"/>
        <v>39</v>
      </c>
      <c r="M37" s="27">
        <f t="shared" si="28"/>
        <v>0</v>
      </c>
      <c r="N37" s="27">
        <f t="shared" si="28"/>
        <v>5820</v>
      </c>
      <c r="O37" s="27">
        <f t="shared" si="28"/>
        <v>138</v>
      </c>
      <c r="P37" s="450" t="s">
        <v>979</v>
      </c>
      <c r="Q37" s="420" t="s">
        <v>975</v>
      </c>
      <c r="R37" s="42">
        <f t="shared" ref="R37" si="29">SUM(R38:R43)</f>
        <v>2279</v>
      </c>
      <c r="S37" s="42">
        <f t="shared" ref="S37" si="30">SUM(S38:S43)</f>
        <v>1693</v>
      </c>
      <c r="T37" s="42">
        <f t="shared" ref="T37" si="31">SUM(T38:T43)</f>
        <v>205</v>
      </c>
      <c r="U37" s="42">
        <f t="shared" ref="U37" si="32">SUM(U38:U43)</f>
        <v>1300</v>
      </c>
      <c r="V37" s="42">
        <f t="shared" ref="V37" si="33">SUM(V38:V43)</f>
        <v>0</v>
      </c>
      <c r="W37" s="42">
        <f t="shared" ref="W37" si="34">SUM(W38:W43)</f>
        <v>3</v>
      </c>
      <c r="X37" s="42">
        <f t="shared" ref="X37" si="35">SUM(X38:X43)</f>
        <v>202</v>
      </c>
      <c r="Y37" s="27">
        <f t="shared" ref="Y37" si="36">SUM(Y38:Y43)</f>
        <v>0</v>
      </c>
      <c r="Z37" s="27">
        <f t="shared" ref="Z37:AF37" si="37">SUM(Z38:Z43)</f>
        <v>2</v>
      </c>
      <c r="AA37" s="27">
        <f t="shared" si="37"/>
        <v>48</v>
      </c>
      <c r="AB37" s="27">
        <f t="shared" si="37"/>
        <v>16</v>
      </c>
      <c r="AC37" s="27">
        <f t="shared" si="37"/>
        <v>72</v>
      </c>
      <c r="AD37" s="27">
        <f t="shared" si="37"/>
        <v>1817</v>
      </c>
      <c r="AE37" s="27">
        <f t="shared" si="37"/>
        <v>1435</v>
      </c>
      <c r="AF37" s="27">
        <f t="shared" si="37"/>
        <v>74</v>
      </c>
      <c r="AG37" s="1409" t="s">
        <v>979</v>
      </c>
    </row>
    <row r="38" spans="1:33" s="1248" customFormat="1" ht="12.95" customHeight="1">
      <c r="A38" s="17" t="s">
        <v>242</v>
      </c>
      <c r="B38" s="48">
        <f>E38+N38+Z38+AD38+AE38+AF38+AA38+AB38+AC38</f>
        <v>3566</v>
      </c>
      <c r="C38" s="48">
        <v>2186</v>
      </c>
      <c r="D38" s="48">
        <v>1380</v>
      </c>
      <c r="E38" s="48">
        <f t="shared" si="15"/>
        <v>1009</v>
      </c>
      <c r="F38" s="719">
        <v>0</v>
      </c>
      <c r="G38" s="719">
        <v>807</v>
      </c>
      <c r="H38" s="719">
        <v>169</v>
      </c>
      <c r="I38" s="719">
        <v>0</v>
      </c>
      <c r="J38" s="719">
        <v>2</v>
      </c>
      <c r="K38" s="719">
        <v>27</v>
      </c>
      <c r="L38" s="719">
        <v>4</v>
      </c>
      <c r="M38" s="719">
        <v>0</v>
      </c>
      <c r="N38" s="48">
        <f t="shared" ref="N38:N43" si="38">O38+R38+S38+T38+U38+V38+W38+X38+Y38</f>
        <v>1885</v>
      </c>
      <c r="O38" s="719">
        <v>20</v>
      </c>
      <c r="P38" s="19" t="s">
        <v>6</v>
      </c>
      <c r="Q38" s="17" t="s">
        <v>242</v>
      </c>
      <c r="R38" s="722">
        <v>802</v>
      </c>
      <c r="S38" s="722">
        <v>554</v>
      </c>
      <c r="T38" s="722">
        <v>58</v>
      </c>
      <c r="U38" s="722">
        <v>366</v>
      </c>
      <c r="V38" s="722">
        <v>0</v>
      </c>
      <c r="W38" s="722">
        <v>2</v>
      </c>
      <c r="X38" s="722">
        <v>83</v>
      </c>
      <c r="Y38" s="719">
        <v>0</v>
      </c>
      <c r="Z38" s="719">
        <v>1</v>
      </c>
      <c r="AA38" s="719">
        <v>15</v>
      </c>
      <c r="AB38" s="719">
        <v>5</v>
      </c>
      <c r="AC38" s="719">
        <v>12</v>
      </c>
      <c r="AD38" s="719">
        <v>425</v>
      </c>
      <c r="AE38" s="719">
        <v>188</v>
      </c>
      <c r="AF38" s="719">
        <v>26</v>
      </c>
      <c r="AG38" s="372" t="s">
        <v>6</v>
      </c>
    </row>
    <row r="39" spans="1:33" s="1248" customFormat="1" ht="12.95" customHeight="1">
      <c r="A39" s="17" t="s">
        <v>240</v>
      </c>
      <c r="B39" s="48">
        <f t="shared" ref="B39:B43" si="39">E39+N39+Z39+AD39+AE39+AF39+AA39+AB39+AC39</f>
        <v>6933</v>
      </c>
      <c r="C39" s="48">
        <v>5225</v>
      </c>
      <c r="D39" s="48">
        <v>1708</v>
      </c>
      <c r="E39" s="48">
        <f t="shared" si="15"/>
        <v>2236</v>
      </c>
      <c r="F39" s="719">
        <v>0</v>
      </c>
      <c r="G39" s="719">
        <v>1418</v>
      </c>
      <c r="H39" s="719">
        <v>754</v>
      </c>
      <c r="I39" s="719">
        <v>0</v>
      </c>
      <c r="J39" s="719">
        <v>1</v>
      </c>
      <c r="K39" s="719">
        <v>34</v>
      </c>
      <c r="L39" s="719">
        <v>29</v>
      </c>
      <c r="M39" s="719">
        <v>0</v>
      </c>
      <c r="N39" s="48">
        <f t="shared" si="38"/>
        <v>2509</v>
      </c>
      <c r="O39" s="719">
        <v>56</v>
      </c>
      <c r="P39" s="19" t="s">
        <v>5</v>
      </c>
      <c r="Q39" s="17" t="s">
        <v>240</v>
      </c>
      <c r="R39" s="722">
        <v>873</v>
      </c>
      <c r="S39" s="722">
        <v>812</v>
      </c>
      <c r="T39" s="722">
        <v>79</v>
      </c>
      <c r="U39" s="722">
        <v>617</v>
      </c>
      <c r="V39" s="722">
        <v>0</v>
      </c>
      <c r="W39" s="722">
        <v>0</v>
      </c>
      <c r="X39" s="722">
        <v>72</v>
      </c>
      <c r="Y39" s="719">
        <v>0</v>
      </c>
      <c r="Z39" s="719">
        <v>0</v>
      </c>
      <c r="AA39" s="719">
        <v>27</v>
      </c>
      <c r="AB39" s="719">
        <v>8</v>
      </c>
      <c r="AC39" s="719">
        <v>40</v>
      </c>
      <c r="AD39" s="719">
        <v>1045</v>
      </c>
      <c r="AE39" s="719">
        <v>1033</v>
      </c>
      <c r="AF39" s="719">
        <v>35</v>
      </c>
      <c r="AG39" s="372" t="s">
        <v>5</v>
      </c>
    </row>
    <row r="40" spans="1:33" s="1248" customFormat="1" ht="12.95" customHeight="1">
      <c r="A40" s="17" t="s">
        <v>252</v>
      </c>
      <c r="B40" s="48">
        <f t="shared" si="39"/>
        <v>1509</v>
      </c>
      <c r="C40" s="48">
        <v>983</v>
      </c>
      <c r="D40" s="48">
        <v>526</v>
      </c>
      <c r="E40" s="48">
        <f t="shared" si="15"/>
        <v>498</v>
      </c>
      <c r="F40" s="719">
        <v>0</v>
      </c>
      <c r="G40" s="719">
        <v>369</v>
      </c>
      <c r="H40" s="719">
        <v>119</v>
      </c>
      <c r="I40" s="719">
        <v>0</v>
      </c>
      <c r="J40" s="719">
        <v>0</v>
      </c>
      <c r="K40" s="719">
        <v>5</v>
      </c>
      <c r="L40" s="719">
        <v>5</v>
      </c>
      <c r="M40" s="719">
        <v>0</v>
      </c>
      <c r="N40" s="48">
        <f t="shared" si="38"/>
        <v>682</v>
      </c>
      <c r="O40" s="719">
        <v>11</v>
      </c>
      <c r="P40" s="19" t="s">
        <v>11</v>
      </c>
      <c r="Q40" s="17" t="s">
        <v>252</v>
      </c>
      <c r="R40" s="722">
        <v>304</v>
      </c>
      <c r="S40" s="722">
        <v>162</v>
      </c>
      <c r="T40" s="722">
        <v>31</v>
      </c>
      <c r="U40" s="722">
        <v>143</v>
      </c>
      <c r="V40" s="722">
        <v>0</v>
      </c>
      <c r="W40" s="722">
        <v>1</v>
      </c>
      <c r="X40" s="722">
        <v>30</v>
      </c>
      <c r="Y40" s="719">
        <v>0</v>
      </c>
      <c r="Z40" s="719">
        <v>1</v>
      </c>
      <c r="AA40" s="719">
        <v>2</v>
      </c>
      <c r="AB40" s="719">
        <v>2</v>
      </c>
      <c r="AC40" s="719">
        <v>9</v>
      </c>
      <c r="AD40" s="719">
        <v>173</v>
      </c>
      <c r="AE40" s="719">
        <v>136</v>
      </c>
      <c r="AF40" s="719">
        <v>6</v>
      </c>
      <c r="AG40" s="372" t="s">
        <v>11</v>
      </c>
    </row>
    <row r="41" spans="1:33" s="1248" customFormat="1" ht="12.95" customHeight="1">
      <c r="A41" s="17" t="s">
        <v>282</v>
      </c>
      <c r="B41" s="48">
        <f t="shared" si="39"/>
        <v>704</v>
      </c>
      <c r="C41" s="48">
        <v>428</v>
      </c>
      <c r="D41" s="48">
        <v>276</v>
      </c>
      <c r="E41" s="48">
        <f t="shared" si="15"/>
        <v>208</v>
      </c>
      <c r="F41" s="719">
        <v>0</v>
      </c>
      <c r="G41" s="719">
        <v>164</v>
      </c>
      <c r="H41" s="719">
        <v>42</v>
      </c>
      <c r="I41" s="719">
        <v>0</v>
      </c>
      <c r="J41" s="719">
        <v>0</v>
      </c>
      <c r="K41" s="719">
        <v>2</v>
      </c>
      <c r="L41" s="719">
        <v>0</v>
      </c>
      <c r="M41" s="719">
        <v>0</v>
      </c>
      <c r="N41" s="48">
        <f t="shared" si="38"/>
        <v>365</v>
      </c>
      <c r="O41" s="719">
        <v>23</v>
      </c>
      <c r="P41" s="19" t="s">
        <v>26</v>
      </c>
      <c r="Q41" s="17" t="s">
        <v>282</v>
      </c>
      <c r="R41" s="722">
        <v>136</v>
      </c>
      <c r="S41" s="722">
        <v>86</v>
      </c>
      <c r="T41" s="722">
        <v>18</v>
      </c>
      <c r="U41" s="722">
        <v>92</v>
      </c>
      <c r="V41" s="722">
        <v>0</v>
      </c>
      <c r="W41" s="722">
        <v>0</v>
      </c>
      <c r="X41" s="722">
        <v>10</v>
      </c>
      <c r="Y41" s="719">
        <v>0</v>
      </c>
      <c r="Z41" s="719">
        <v>0</v>
      </c>
      <c r="AA41" s="719">
        <v>2</v>
      </c>
      <c r="AB41" s="719">
        <v>1</v>
      </c>
      <c r="AC41" s="719">
        <v>5</v>
      </c>
      <c r="AD41" s="719">
        <v>81</v>
      </c>
      <c r="AE41" s="719">
        <v>38</v>
      </c>
      <c r="AF41" s="719">
        <v>4</v>
      </c>
      <c r="AG41" s="372" t="s">
        <v>26</v>
      </c>
    </row>
    <row r="42" spans="1:33" s="1248" customFormat="1" ht="12.95" customHeight="1">
      <c r="A42" s="17" t="s">
        <v>268</v>
      </c>
      <c r="B42" s="48">
        <f t="shared" si="39"/>
        <v>658</v>
      </c>
      <c r="C42" s="48">
        <v>398</v>
      </c>
      <c r="D42" s="48">
        <v>260</v>
      </c>
      <c r="E42" s="48">
        <f t="shared" si="15"/>
        <v>188</v>
      </c>
      <c r="F42" s="719">
        <v>0</v>
      </c>
      <c r="G42" s="719">
        <v>138</v>
      </c>
      <c r="H42" s="719">
        <v>47</v>
      </c>
      <c r="I42" s="719">
        <v>0</v>
      </c>
      <c r="J42" s="719">
        <v>0</v>
      </c>
      <c r="K42" s="719">
        <v>2</v>
      </c>
      <c r="L42" s="719">
        <v>1</v>
      </c>
      <c r="M42" s="719">
        <v>0</v>
      </c>
      <c r="N42" s="48">
        <f t="shared" si="38"/>
        <v>346</v>
      </c>
      <c r="O42" s="719">
        <v>28</v>
      </c>
      <c r="P42" s="19" t="s">
        <v>19</v>
      </c>
      <c r="Q42" s="17" t="s">
        <v>268</v>
      </c>
      <c r="R42" s="722">
        <v>154</v>
      </c>
      <c r="S42" s="722">
        <v>71</v>
      </c>
      <c r="T42" s="722">
        <v>17</v>
      </c>
      <c r="U42" s="722">
        <v>70</v>
      </c>
      <c r="V42" s="722">
        <v>0</v>
      </c>
      <c r="W42" s="1390">
        <v>0</v>
      </c>
      <c r="X42" s="722">
        <v>6</v>
      </c>
      <c r="Y42" s="719">
        <v>0</v>
      </c>
      <c r="Z42" s="719">
        <v>0</v>
      </c>
      <c r="AA42" s="719">
        <v>2</v>
      </c>
      <c r="AB42" s="719">
        <v>0</v>
      </c>
      <c r="AC42" s="719">
        <v>3</v>
      </c>
      <c r="AD42" s="719">
        <v>81</v>
      </c>
      <c r="AE42" s="719">
        <v>36</v>
      </c>
      <c r="AF42" s="719">
        <v>2</v>
      </c>
      <c r="AG42" s="372" t="s">
        <v>19</v>
      </c>
    </row>
    <row r="43" spans="1:33" s="1248" customFormat="1" ht="13.5" customHeight="1" thickBot="1">
      <c r="A43" s="226" t="s">
        <v>284</v>
      </c>
      <c r="B43" s="44">
        <f t="shared" si="39"/>
        <v>90</v>
      </c>
      <c r="C43" s="342">
        <v>65</v>
      </c>
      <c r="D43" s="342">
        <v>25</v>
      </c>
      <c r="E43" s="36">
        <f t="shared" si="15"/>
        <v>37</v>
      </c>
      <c r="F43" s="723">
        <v>0</v>
      </c>
      <c r="G43" s="723">
        <v>24</v>
      </c>
      <c r="H43" s="723">
        <v>11</v>
      </c>
      <c r="I43" s="723">
        <v>0</v>
      </c>
      <c r="J43" s="723">
        <v>0</v>
      </c>
      <c r="K43" s="723">
        <v>2</v>
      </c>
      <c r="L43" s="723">
        <v>0</v>
      </c>
      <c r="M43" s="723">
        <v>0</v>
      </c>
      <c r="N43" s="36">
        <f t="shared" si="38"/>
        <v>33</v>
      </c>
      <c r="O43" s="723">
        <v>0</v>
      </c>
      <c r="P43" s="228" t="s">
        <v>27</v>
      </c>
      <c r="Q43" s="563" t="s">
        <v>284</v>
      </c>
      <c r="R43" s="723">
        <v>10</v>
      </c>
      <c r="S43" s="723">
        <v>8</v>
      </c>
      <c r="T43" s="723">
        <v>2</v>
      </c>
      <c r="U43" s="723">
        <v>12</v>
      </c>
      <c r="V43" s="723">
        <v>0</v>
      </c>
      <c r="W43" s="723">
        <v>0</v>
      </c>
      <c r="X43" s="723">
        <v>1</v>
      </c>
      <c r="Y43" s="723">
        <v>0</v>
      </c>
      <c r="Z43" s="723">
        <v>0</v>
      </c>
      <c r="AA43" s="723">
        <v>0</v>
      </c>
      <c r="AB43" s="723">
        <v>0</v>
      </c>
      <c r="AC43" s="723">
        <v>3</v>
      </c>
      <c r="AD43" s="723">
        <v>12</v>
      </c>
      <c r="AE43" s="723">
        <v>4</v>
      </c>
      <c r="AF43" s="723">
        <v>1</v>
      </c>
      <c r="AG43" s="951" t="s">
        <v>27</v>
      </c>
    </row>
    <row r="44" spans="1:33" s="229" customFormat="1" ht="12" customHeight="1">
      <c r="A44" s="229" t="s">
        <v>92</v>
      </c>
      <c r="B44" s="466"/>
      <c r="C44" s="466"/>
      <c r="D44" s="466"/>
      <c r="E44" s="973"/>
      <c r="F44" s="973"/>
      <c r="G44" s="414"/>
      <c r="H44" s="414"/>
      <c r="I44" s="973"/>
      <c r="N44" s="466"/>
      <c r="P44" s="232" t="s">
        <v>93</v>
      </c>
      <c r="Q44" s="229" t="s">
        <v>503</v>
      </c>
      <c r="U44" s="232" t="s">
        <v>46</v>
      </c>
      <c r="X44" s="80"/>
      <c r="Y44" s="80"/>
      <c r="AD44" s="232"/>
      <c r="AE44" s="80"/>
      <c r="AF44" s="80"/>
      <c r="AG44" s="232" t="s">
        <v>93</v>
      </c>
    </row>
    <row r="45" spans="1:33" s="229" customFormat="1" ht="12" customHeight="1">
      <c r="A45" s="973" t="s">
        <v>1466</v>
      </c>
      <c r="B45" s="973"/>
      <c r="C45" s="1109"/>
      <c r="D45" s="1109"/>
      <c r="E45" s="973"/>
      <c r="F45" s="973"/>
      <c r="G45" s="973"/>
      <c r="H45" s="973"/>
      <c r="I45" s="973"/>
      <c r="P45" s="973"/>
      <c r="Q45" s="229" t="s">
        <v>1466</v>
      </c>
      <c r="V45" s="80"/>
      <c r="W45" s="80"/>
      <c r="Y45" s="80"/>
      <c r="AE45" s="80"/>
      <c r="AF45" s="80"/>
    </row>
    <row r="46" spans="1:33" s="229" customFormat="1" ht="12" customHeight="1">
      <c r="A46" s="973" t="s">
        <v>1467</v>
      </c>
      <c r="B46" s="467"/>
      <c r="C46" s="467"/>
      <c r="D46" s="467"/>
      <c r="E46" s="467"/>
      <c r="F46" s="467"/>
      <c r="H46" s="973"/>
      <c r="I46" s="973"/>
      <c r="P46" s="973"/>
      <c r="Q46" s="229" t="s">
        <v>1468</v>
      </c>
      <c r="V46" s="80"/>
      <c r="W46" s="80"/>
      <c r="Y46" s="80"/>
      <c r="AD46" s="973"/>
      <c r="AE46" s="80"/>
      <c r="AF46" s="80"/>
    </row>
    <row r="47" spans="1:33" s="229" customFormat="1" ht="12" customHeight="1">
      <c r="A47" s="973" t="s">
        <v>504</v>
      </c>
      <c r="B47" s="973"/>
      <c r="C47" s="1109"/>
      <c r="D47" s="1109"/>
      <c r="E47" s="973"/>
      <c r="F47" s="973"/>
      <c r="G47" s="973"/>
      <c r="H47" s="973"/>
      <c r="I47" s="973"/>
      <c r="P47" s="973"/>
      <c r="Q47" s="229" t="s">
        <v>504</v>
      </c>
      <c r="R47" s="80"/>
      <c r="V47" s="80"/>
      <c r="W47" s="80"/>
      <c r="Y47" s="80"/>
      <c r="AD47" s="973"/>
      <c r="AE47" s="80"/>
      <c r="AF47" s="80"/>
    </row>
    <row r="48" spans="1:33" s="978" customFormat="1" ht="12" customHeight="1">
      <c r="A48" s="171" t="s">
        <v>1601</v>
      </c>
      <c r="B48" s="243"/>
      <c r="C48" s="243"/>
      <c r="D48" s="243"/>
      <c r="E48" s="53"/>
      <c r="F48" s="53"/>
      <c r="G48" s="243"/>
      <c r="H48" s="243"/>
      <c r="I48" s="53"/>
      <c r="L48" s="1110"/>
      <c r="N48" s="204"/>
      <c r="Q48" s="171" t="s">
        <v>1602</v>
      </c>
      <c r="R48" s="41"/>
      <c r="S48" s="1298"/>
      <c r="T48" s="1298"/>
      <c r="U48" s="1298"/>
      <c r="V48" s="41"/>
      <c r="W48" s="41"/>
      <c r="X48" s="1298"/>
      <c r="Y48" s="41"/>
      <c r="AA48" s="1110"/>
      <c r="AB48" s="1110"/>
      <c r="AC48" s="1110"/>
      <c r="AE48" s="41"/>
      <c r="AF48" s="41"/>
    </row>
    <row r="49" spans="1:32" s="978" customFormat="1" ht="14.25" customHeight="1">
      <c r="A49" s="53"/>
      <c r="B49" s="53"/>
      <c r="C49" s="53"/>
      <c r="D49" s="53"/>
      <c r="E49" s="53"/>
      <c r="F49" s="53"/>
      <c r="G49" s="53"/>
      <c r="H49" s="53"/>
      <c r="I49" s="53"/>
      <c r="L49" s="1110"/>
      <c r="P49" s="53"/>
      <c r="Q49" s="41"/>
      <c r="V49" s="41"/>
      <c r="W49" s="41"/>
      <c r="Y49" s="41"/>
      <c r="AA49" s="1110"/>
      <c r="AB49" s="1110"/>
      <c r="AC49" s="1110"/>
      <c r="AE49" s="41"/>
      <c r="AF49" s="41"/>
    </row>
    <row r="50" spans="1:32" s="978" customFormat="1" ht="14.25" customHeight="1">
      <c r="A50" s="53"/>
      <c r="B50" s="53"/>
      <c r="C50" s="53"/>
      <c r="D50" s="53"/>
      <c r="E50" s="53"/>
      <c r="F50" s="53"/>
      <c r="G50" s="53"/>
      <c r="H50" s="53"/>
      <c r="I50" s="53"/>
      <c r="L50" s="1110"/>
      <c r="P50" s="53"/>
      <c r="Q50" s="41"/>
      <c r="U50" s="53"/>
      <c r="V50" s="41"/>
      <c r="W50" s="41"/>
      <c r="Y50" s="41"/>
      <c r="AA50" s="1110"/>
      <c r="AB50" s="1110"/>
      <c r="AC50" s="1110"/>
      <c r="AD50" s="53"/>
      <c r="AE50" s="41"/>
      <c r="AF50" s="41"/>
    </row>
    <row r="51" spans="1:32" s="978" customFormat="1" ht="14.25" customHeight="1">
      <c r="A51" s="53"/>
      <c r="B51" s="53"/>
      <c r="C51" s="53"/>
      <c r="D51" s="53"/>
      <c r="E51" s="53"/>
      <c r="F51" s="53"/>
      <c r="G51" s="53"/>
      <c r="H51" s="53"/>
      <c r="I51" s="53"/>
      <c r="L51" s="1110"/>
      <c r="P51" s="53"/>
      <c r="Q51" s="41"/>
      <c r="U51" s="53"/>
      <c r="V51" s="41"/>
      <c r="W51" s="41"/>
      <c r="Y51" s="41"/>
      <c r="AA51" s="1110"/>
      <c r="AB51" s="1110"/>
      <c r="AC51" s="1110"/>
      <c r="AD51" s="53"/>
      <c r="AE51" s="41"/>
      <c r="AF51" s="41"/>
    </row>
    <row r="52" spans="1:32" s="978" customFormat="1" ht="11.25">
      <c r="A52" s="53"/>
      <c r="B52" s="53"/>
      <c r="C52" s="53"/>
      <c r="D52" s="53"/>
      <c r="E52" s="53"/>
      <c r="F52" s="53"/>
      <c r="G52" s="53"/>
      <c r="H52" s="53"/>
      <c r="I52" s="53"/>
      <c r="L52" s="1110"/>
      <c r="Q52" s="41"/>
      <c r="U52" s="53"/>
      <c r="V52" s="41"/>
      <c r="W52" s="41"/>
      <c r="Y52" s="41"/>
      <c r="AA52" s="1110"/>
      <c r="AB52" s="1110"/>
      <c r="AC52" s="1110"/>
      <c r="AD52" s="53"/>
      <c r="AE52" s="41"/>
      <c r="AF52" s="41"/>
    </row>
    <row r="53" spans="1:32" s="978" customFormat="1" ht="11.25">
      <c r="A53" s="53"/>
      <c r="B53" s="53"/>
      <c r="C53" s="53"/>
      <c r="D53" s="53"/>
      <c r="E53" s="53"/>
      <c r="F53" s="53"/>
      <c r="G53" s="53"/>
      <c r="H53" s="53"/>
      <c r="I53" s="53"/>
      <c r="L53" s="1110"/>
      <c r="Q53" s="41"/>
      <c r="U53" s="53"/>
      <c r="V53" s="41"/>
      <c r="W53" s="41"/>
      <c r="Y53" s="41"/>
      <c r="AA53" s="1110"/>
      <c r="AB53" s="1110"/>
      <c r="AC53" s="1110"/>
      <c r="AD53" s="53"/>
      <c r="AE53" s="41"/>
      <c r="AF53" s="41"/>
    </row>
    <row r="54" spans="1:32" s="978" customFormat="1" ht="11.25">
      <c r="A54" s="53"/>
      <c r="B54" s="53"/>
      <c r="C54" s="53"/>
      <c r="D54" s="53"/>
      <c r="E54" s="53"/>
      <c r="F54" s="53"/>
      <c r="G54" s="53"/>
      <c r="H54" s="53"/>
      <c r="I54" s="53"/>
      <c r="L54" s="1110"/>
      <c r="Q54" s="41"/>
      <c r="U54" s="53"/>
      <c r="V54" s="41"/>
      <c r="W54" s="41"/>
      <c r="Y54" s="41"/>
      <c r="AA54" s="1110"/>
      <c r="AB54" s="1110"/>
      <c r="AC54" s="1110"/>
      <c r="AD54" s="53"/>
      <c r="AE54" s="41"/>
      <c r="AF54" s="41"/>
    </row>
    <row r="55" spans="1:32" s="978" customFormat="1" ht="11.25">
      <c r="A55" s="53"/>
      <c r="B55" s="53"/>
      <c r="C55" s="53"/>
      <c r="D55" s="53"/>
      <c r="E55" s="53"/>
      <c r="F55" s="53"/>
      <c r="G55" s="53"/>
      <c r="H55" s="53"/>
      <c r="I55" s="53"/>
      <c r="L55" s="1110"/>
      <c r="U55" s="53"/>
      <c r="Y55" s="41"/>
      <c r="AA55" s="1110"/>
      <c r="AB55" s="1110"/>
      <c r="AC55" s="1110"/>
      <c r="AD55" s="53"/>
      <c r="AE55" s="41"/>
      <c r="AF55" s="41"/>
    </row>
    <row r="56" spans="1:32" s="978" customFormat="1" ht="11.25">
      <c r="A56" s="53"/>
      <c r="B56" s="53"/>
      <c r="C56" s="53"/>
      <c r="D56" s="53"/>
      <c r="E56" s="53"/>
      <c r="F56" s="53"/>
      <c r="G56" s="53"/>
      <c r="H56" s="53"/>
      <c r="I56" s="53"/>
      <c r="L56" s="1110"/>
      <c r="U56" s="53"/>
      <c r="Y56" s="41"/>
      <c r="AA56" s="1110"/>
      <c r="AB56" s="1110"/>
      <c r="AC56" s="1110"/>
      <c r="AD56" s="53"/>
      <c r="AE56" s="41"/>
      <c r="AF56" s="41"/>
    </row>
    <row r="57" spans="1:32" s="978" customFormat="1" ht="11.25">
      <c r="A57" s="53"/>
      <c r="B57" s="53"/>
      <c r="C57" s="53"/>
      <c r="D57" s="53"/>
      <c r="E57" s="53"/>
      <c r="F57" s="53"/>
      <c r="G57" s="53"/>
      <c r="H57" s="53"/>
      <c r="I57" s="53"/>
      <c r="L57" s="1110"/>
      <c r="U57" s="53"/>
      <c r="Y57" s="41"/>
      <c r="AA57" s="1110"/>
      <c r="AB57" s="1110"/>
      <c r="AC57" s="1110"/>
      <c r="AD57" s="53"/>
      <c r="AE57" s="41"/>
      <c r="AF57" s="41"/>
    </row>
    <row r="58" spans="1:32" s="978" customFormat="1" ht="11.25">
      <c r="A58" s="53"/>
      <c r="B58" s="53"/>
      <c r="C58" s="53"/>
      <c r="D58" s="53"/>
      <c r="E58" s="53"/>
      <c r="F58" s="53"/>
      <c r="G58" s="53"/>
      <c r="H58" s="53"/>
      <c r="I58" s="53"/>
      <c r="L58" s="1110"/>
      <c r="U58" s="53"/>
      <c r="Y58" s="41"/>
      <c r="AA58" s="1110"/>
      <c r="AB58" s="1110"/>
      <c r="AC58" s="1110"/>
      <c r="AD58" s="53"/>
      <c r="AE58" s="41"/>
      <c r="AF58" s="41"/>
    </row>
    <row r="59" spans="1:32" s="978" customFormat="1" ht="11.25">
      <c r="A59" s="53"/>
      <c r="B59" s="53"/>
      <c r="C59" s="53"/>
      <c r="D59" s="53"/>
      <c r="E59" s="53"/>
      <c r="F59" s="53"/>
      <c r="G59" s="53"/>
      <c r="H59" s="53"/>
      <c r="I59" s="53"/>
      <c r="L59" s="1110"/>
      <c r="U59" s="53"/>
      <c r="Y59" s="41"/>
      <c r="AA59" s="1110"/>
      <c r="AB59" s="1110"/>
      <c r="AC59" s="1110"/>
      <c r="AD59" s="53"/>
      <c r="AE59" s="41"/>
      <c r="AF59" s="41"/>
    </row>
    <row r="60" spans="1:32" s="978" customFormat="1" ht="11.25">
      <c r="A60" s="53"/>
      <c r="B60" s="53"/>
      <c r="C60" s="53"/>
      <c r="D60" s="53"/>
      <c r="E60" s="53"/>
      <c r="F60" s="53"/>
      <c r="G60" s="53"/>
      <c r="H60" s="53"/>
      <c r="I60" s="53"/>
      <c r="L60" s="1110"/>
      <c r="U60" s="53"/>
      <c r="Y60" s="41"/>
      <c r="AA60" s="1110"/>
      <c r="AB60" s="1110"/>
      <c r="AC60" s="1110"/>
      <c r="AD60" s="53"/>
      <c r="AE60" s="41"/>
      <c r="AF60" s="41"/>
    </row>
    <row r="61" spans="1:32" s="978" customFormat="1" ht="11.25">
      <c r="A61" s="53"/>
      <c r="B61" s="53"/>
      <c r="C61" s="53"/>
      <c r="D61" s="53"/>
      <c r="E61" s="53"/>
      <c r="F61" s="53"/>
      <c r="G61" s="53"/>
      <c r="H61" s="53"/>
      <c r="I61" s="53"/>
      <c r="L61" s="1110"/>
      <c r="U61" s="53"/>
      <c r="Y61" s="41"/>
      <c r="AA61" s="1110"/>
      <c r="AB61" s="1110"/>
      <c r="AC61" s="1110"/>
      <c r="AD61" s="53"/>
      <c r="AE61" s="41"/>
      <c r="AF61" s="41"/>
    </row>
    <row r="62" spans="1:32" s="978" customFormat="1" ht="11.25">
      <c r="A62" s="53"/>
      <c r="B62" s="53"/>
      <c r="C62" s="53"/>
      <c r="D62" s="53"/>
      <c r="E62" s="53"/>
      <c r="F62" s="53"/>
      <c r="G62" s="53"/>
      <c r="H62" s="53"/>
      <c r="I62" s="53"/>
      <c r="L62" s="1110"/>
      <c r="U62" s="53"/>
      <c r="Y62" s="41"/>
      <c r="AA62" s="1110"/>
      <c r="AB62" s="1110"/>
      <c r="AC62" s="1110"/>
      <c r="AD62" s="53"/>
      <c r="AE62" s="41"/>
      <c r="AF62" s="41"/>
    </row>
    <row r="63" spans="1:32" s="978" customFormat="1" ht="11.25">
      <c r="A63" s="53"/>
      <c r="B63" s="53"/>
      <c r="C63" s="53"/>
      <c r="D63" s="53"/>
      <c r="E63" s="53"/>
      <c r="F63" s="53"/>
      <c r="G63" s="53"/>
      <c r="H63" s="53"/>
      <c r="I63" s="53"/>
      <c r="L63" s="1110"/>
      <c r="U63" s="53"/>
      <c r="Y63" s="41"/>
      <c r="AA63" s="1110"/>
      <c r="AB63" s="1110"/>
      <c r="AC63" s="1110"/>
      <c r="AD63" s="53"/>
      <c r="AE63" s="41"/>
      <c r="AF63" s="41"/>
    </row>
    <row r="64" spans="1:32" s="978" customFormat="1" ht="11.25">
      <c r="A64" s="53"/>
      <c r="B64" s="53"/>
      <c r="C64" s="53"/>
      <c r="D64" s="53"/>
      <c r="E64" s="53"/>
      <c r="F64" s="53"/>
      <c r="G64" s="53"/>
      <c r="H64" s="53"/>
      <c r="I64" s="53"/>
      <c r="L64" s="1110"/>
      <c r="U64" s="53"/>
      <c r="Y64" s="41"/>
      <c r="AA64" s="1110"/>
      <c r="AB64" s="1110"/>
      <c r="AC64" s="1110"/>
      <c r="AD64" s="53"/>
      <c r="AE64" s="41"/>
      <c r="AF64" s="41"/>
    </row>
    <row r="65" spans="1:32" s="978" customFormat="1" ht="11.25">
      <c r="A65" s="53"/>
      <c r="B65" s="53"/>
      <c r="C65" s="53"/>
      <c r="D65" s="53"/>
      <c r="E65" s="53"/>
      <c r="F65" s="53"/>
      <c r="G65" s="53"/>
      <c r="H65" s="53"/>
      <c r="I65" s="53"/>
      <c r="L65" s="1110"/>
      <c r="U65" s="53"/>
      <c r="Y65" s="41"/>
      <c r="AA65" s="1110"/>
      <c r="AB65" s="1110"/>
      <c r="AC65" s="1110"/>
      <c r="AD65" s="53"/>
      <c r="AE65" s="41"/>
      <c r="AF65" s="41"/>
    </row>
    <row r="66" spans="1:32" s="978" customFormat="1" ht="11.25">
      <c r="A66" s="53"/>
      <c r="B66" s="53"/>
      <c r="C66" s="53"/>
      <c r="D66" s="53"/>
      <c r="E66" s="53"/>
      <c r="F66" s="53"/>
      <c r="G66" s="53"/>
      <c r="H66" s="53"/>
      <c r="I66" s="53"/>
      <c r="L66" s="1110"/>
      <c r="U66" s="53"/>
      <c r="Y66" s="41"/>
      <c r="AA66" s="1110"/>
      <c r="AB66" s="1110"/>
      <c r="AC66" s="1110"/>
      <c r="AD66" s="53"/>
      <c r="AE66" s="41"/>
      <c r="AF66" s="41"/>
    </row>
    <row r="67" spans="1:32" s="978" customFormat="1" ht="11.25">
      <c r="A67" s="53"/>
      <c r="B67" s="53"/>
      <c r="C67" s="53"/>
      <c r="D67" s="53"/>
      <c r="E67" s="53"/>
      <c r="F67" s="53"/>
      <c r="G67" s="53"/>
      <c r="H67" s="53"/>
      <c r="I67" s="53"/>
      <c r="L67" s="1110"/>
      <c r="U67" s="53"/>
      <c r="Y67" s="41"/>
      <c r="AA67" s="1110"/>
      <c r="AB67" s="1110"/>
      <c r="AC67" s="1110"/>
      <c r="AD67" s="53"/>
      <c r="AE67" s="41"/>
      <c r="AF67" s="41"/>
    </row>
    <row r="68" spans="1:32" s="978" customFormat="1" ht="11.25">
      <c r="A68" s="53"/>
      <c r="B68" s="53"/>
      <c r="C68" s="53"/>
      <c r="D68" s="53"/>
      <c r="E68" s="53"/>
      <c r="F68" s="53"/>
      <c r="G68" s="53"/>
      <c r="H68" s="53"/>
      <c r="I68" s="53"/>
      <c r="L68" s="1110"/>
      <c r="U68" s="53"/>
      <c r="AA68" s="1110"/>
      <c r="AB68" s="1110"/>
      <c r="AC68" s="1110"/>
      <c r="AD68" s="53"/>
      <c r="AE68" s="41"/>
      <c r="AF68" s="41"/>
    </row>
    <row r="69" spans="1:32" s="978" customFormat="1" ht="11.25">
      <c r="A69" s="53"/>
      <c r="B69" s="53"/>
      <c r="C69" s="53"/>
      <c r="D69" s="53"/>
      <c r="E69" s="53"/>
      <c r="F69" s="53"/>
      <c r="G69" s="53"/>
      <c r="H69" s="53"/>
      <c r="I69" s="53"/>
      <c r="L69" s="1110"/>
      <c r="U69" s="53"/>
      <c r="AA69" s="1110"/>
      <c r="AB69" s="1110"/>
      <c r="AC69" s="1110"/>
      <c r="AD69" s="53"/>
    </row>
    <row r="70" spans="1:32" s="978" customFormat="1" ht="11.25">
      <c r="A70" s="53"/>
      <c r="B70" s="53"/>
      <c r="C70" s="53"/>
      <c r="D70" s="53"/>
      <c r="E70" s="53"/>
      <c r="F70" s="53"/>
      <c r="G70" s="53"/>
      <c r="H70" s="53"/>
      <c r="I70" s="53"/>
      <c r="L70" s="1110"/>
      <c r="U70" s="53"/>
      <c r="AA70" s="1110"/>
      <c r="AB70" s="1110"/>
      <c r="AC70" s="1110"/>
      <c r="AD70" s="53"/>
    </row>
    <row r="71" spans="1:32" s="978" customFormat="1" ht="11.25">
      <c r="A71" s="53"/>
      <c r="B71" s="53"/>
      <c r="C71" s="53"/>
      <c r="D71" s="53"/>
      <c r="E71" s="53"/>
      <c r="F71" s="53"/>
      <c r="G71" s="53"/>
      <c r="H71" s="53"/>
      <c r="I71" s="53"/>
      <c r="L71" s="1110"/>
      <c r="U71" s="53"/>
      <c r="AA71" s="1110"/>
      <c r="AB71" s="1110"/>
      <c r="AC71" s="1110"/>
      <c r="AD71" s="53"/>
    </row>
    <row r="72" spans="1:32" s="978" customFormat="1" ht="11.25">
      <c r="A72" s="53"/>
      <c r="B72" s="53"/>
      <c r="C72" s="53"/>
      <c r="D72" s="53"/>
      <c r="E72" s="53"/>
      <c r="F72" s="53"/>
      <c r="G72" s="53"/>
      <c r="H72" s="53"/>
      <c r="I72" s="53"/>
      <c r="L72" s="1110"/>
      <c r="U72" s="53"/>
      <c r="AA72" s="1110"/>
      <c r="AB72" s="1110"/>
      <c r="AC72" s="1110"/>
      <c r="AD72" s="53"/>
    </row>
    <row r="73" spans="1:32" s="978" customFormat="1" ht="11.25">
      <c r="A73" s="53"/>
      <c r="B73" s="53"/>
      <c r="C73" s="53"/>
      <c r="D73" s="53"/>
      <c r="E73" s="53"/>
      <c r="F73" s="53"/>
      <c r="G73" s="53"/>
      <c r="H73" s="53"/>
      <c r="I73" s="53"/>
      <c r="L73" s="1110"/>
      <c r="U73" s="53"/>
      <c r="AA73" s="1110"/>
      <c r="AB73" s="1110"/>
      <c r="AC73" s="1110"/>
      <c r="AD73" s="53"/>
    </row>
    <row r="74" spans="1:32" s="978" customFormat="1" ht="11.25">
      <c r="A74" s="53"/>
      <c r="B74" s="53"/>
      <c r="C74" s="53"/>
      <c r="D74" s="53"/>
      <c r="E74" s="53"/>
      <c r="F74" s="53"/>
      <c r="G74" s="53"/>
      <c r="H74" s="53"/>
      <c r="I74" s="53"/>
      <c r="L74" s="1110"/>
      <c r="U74" s="53"/>
      <c r="AA74" s="1110"/>
      <c r="AB74" s="1110"/>
      <c r="AC74" s="1110"/>
      <c r="AD74" s="53"/>
    </row>
    <row r="75" spans="1:32" s="978" customFormat="1" ht="11.25">
      <c r="A75" s="53"/>
      <c r="B75" s="53"/>
      <c r="C75" s="53"/>
      <c r="D75" s="53"/>
      <c r="E75" s="53"/>
      <c r="F75" s="53"/>
      <c r="G75" s="53"/>
      <c r="H75" s="53"/>
      <c r="I75" s="53"/>
      <c r="L75" s="1110"/>
      <c r="U75" s="53"/>
      <c r="AA75" s="1110"/>
      <c r="AB75" s="1110"/>
      <c r="AC75" s="1110"/>
      <c r="AD75" s="53"/>
    </row>
    <row r="76" spans="1:32" s="978" customFormat="1" ht="11.25">
      <c r="A76" s="53"/>
      <c r="B76" s="53"/>
      <c r="C76" s="53"/>
      <c r="D76" s="53"/>
      <c r="E76" s="53"/>
      <c r="F76" s="53"/>
      <c r="G76" s="53"/>
      <c r="H76" s="53"/>
      <c r="I76" s="53"/>
      <c r="L76" s="1110"/>
      <c r="U76" s="53"/>
      <c r="AA76" s="1110"/>
      <c r="AB76" s="1110"/>
      <c r="AC76" s="1110"/>
      <c r="AD76" s="53"/>
    </row>
    <row r="77" spans="1:32" s="978" customFormat="1" ht="11.25">
      <c r="A77" s="53"/>
      <c r="B77" s="53"/>
      <c r="C77" s="53"/>
      <c r="D77" s="53"/>
      <c r="E77" s="53"/>
      <c r="F77" s="53"/>
      <c r="G77" s="53"/>
      <c r="H77" s="53"/>
      <c r="I77" s="53"/>
      <c r="L77" s="1110"/>
      <c r="U77" s="53"/>
      <c r="AA77" s="1110"/>
      <c r="AB77" s="1110"/>
      <c r="AC77" s="1110"/>
      <c r="AD77" s="53"/>
    </row>
    <row r="78" spans="1:32" s="978" customFormat="1" ht="11.25">
      <c r="A78" s="53"/>
      <c r="B78" s="53"/>
      <c r="C78" s="53"/>
      <c r="D78" s="53"/>
      <c r="E78" s="53"/>
      <c r="F78" s="53"/>
      <c r="G78" s="53"/>
      <c r="H78" s="53"/>
      <c r="I78" s="53"/>
      <c r="L78" s="1110"/>
      <c r="U78" s="53"/>
      <c r="AA78" s="1110"/>
      <c r="AB78" s="1110"/>
      <c r="AC78" s="1110"/>
      <c r="AD78" s="53"/>
    </row>
    <row r="79" spans="1:32" s="978" customFormat="1" ht="11.25">
      <c r="A79" s="53"/>
      <c r="B79" s="53"/>
      <c r="C79" s="53"/>
      <c r="D79" s="53"/>
      <c r="E79" s="53"/>
      <c r="F79" s="53"/>
      <c r="G79" s="53"/>
      <c r="H79" s="53"/>
      <c r="I79" s="53"/>
      <c r="L79" s="1110"/>
      <c r="U79" s="53"/>
      <c r="AA79" s="1110"/>
      <c r="AB79" s="1110"/>
      <c r="AC79" s="1110"/>
      <c r="AD79" s="53"/>
    </row>
    <row r="80" spans="1:32" s="978" customFormat="1" ht="11.25">
      <c r="A80" s="53"/>
      <c r="B80" s="53"/>
      <c r="C80" s="53"/>
      <c r="D80" s="53"/>
      <c r="E80" s="53"/>
      <c r="F80" s="53"/>
      <c r="G80" s="53"/>
      <c r="H80" s="53"/>
      <c r="I80" s="53"/>
      <c r="L80" s="1110"/>
      <c r="U80" s="53"/>
      <c r="AA80" s="1110"/>
      <c r="AB80" s="1110"/>
      <c r="AC80" s="1110"/>
      <c r="AD80" s="53"/>
    </row>
    <row r="81" spans="1:30" s="978" customFormat="1" ht="11.25">
      <c r="A81" s="53"/>
      <c r="B81" s="53"/>
      <c r="C81" s="53"/>
      <c r="D81" s="53"/>
      <c r="E81" s="53"/>
      <c r="F81" s="53"/>
      <c r="G81" s="53"/>
      <c r="H81" s="53"/>
      <c r="I81" s="53"/>
      <c r="L81" s="1110"/>
      <c r="U81" s="53"/>
      <c r="AA81" s="1110"/>
      <c r="AB81" s="1110"/>
      <c r="AC81" s="1110"/>
      <c r="AD81" s="53"/>
    </row>
    <row r="82" spans="1:30" s="978" customFormat="1" ht="11.25">
      <c r="A82" s="53"/>
      <c r="B82" s="53"/>
      <c r="C82" s="53"/>
      <c r="D82" s="53"/>
      <c r="E82" s="53"/>
      <c r="F82" s="53"/>
      <c r="G82" s="53"/>
      <c r="H82" s="53"/>
      <c r="I82" s="53"/>
      <c r="L82" s="1110"/>
      <c r="U82" s="53"/>
      <c r="AA82" s="1110"/>
      <c r="AB82" s="1110"/>
      <c r="AC82" s="1110"/>
      <c r="AD82" s="53"/>
    </row>
    <row r="83" spans="1:30" s="978" customFormat="1" ht="11.25">
      <c r="A83" s="53"/>
      <c r="B83" s="53"/>
      <c r="C83" s="53"/>
      <c r="D83" s="53"/>
      <c r="E83" s="53"/>
      <c r="F83" s="53"/>
      <c r="G83" s="53"/>
      <c r="H83" s="53"/>
      <c r="I83" s="53"/>
      <c r="L83" s="1110"/>
      <c r="U83" s="53"/>
      <c r="AA83" s="1110"/>
      <c r="AB83" s="1110"/>
      <c r="AC83" s="1110"/>
      <c r="AD83" s="53"/>
    </row>
    <row r="84" spans="1:30" s="978" customFormat="1" ht="11.25">
      <c r="A84" s="53"/>
      <c r="B84" s="53"/>
      <c r="C84" s="53"/>
      <c r="D84" s="53"/>
      <c r="E84" s="53"/>
      <c r="F84" s="53"/>
      <c r="G84" s="53"/>
      <c r="H84" s="53"/>
      <c r="I84" s="53"/>
      <c r="L84" s="1110"/>
      <c r="U84" s="53"/>
      <c r="AA84" s="1110"/>
      <c r="AB84" s="1110"/>
      <c r="AC84" s="1110"/>
      <c r="AD84" s="53"/>
    </row>
    <row r="85" spans="1:30" s="978" customFormat="1" ht="11.25">
      <c r="A85" s="53"/>
      <c r="B85" s="53"/>
      <c r="C85" s="53"/>
      <c r="D85" s="53"/>
      <c r="E85" s="53"/>
      <c r="F85" s="53"/>
      <c r="G85" s="53"/>
      <c r="H85" s="53"/>
      <c r="I85" s="53"/>
      <c r="L85" s="1110"/>
      <c r="U85" s="53"/>
      <c r="AA85" s="1110"/>
      <c r="AB85" s="1110"/>
      <c r="AC85" s="1110"/>
      <c r="AD85" s="53"/>
    </row>
    <row r="86" spans="1:30" s="978" customFormat="1" ht="11.25">
      <c r="A86" s="53"/>
      <c r="B86" s="53"/>
      <c r="C86" s="53"/>
      <c r="D86" s="53"/>
      <c r="E86" s="53"/>
      <c r="F86" s="53"/>
      <c r="G86" s="53"/>
      <c r="H86" s="53"/>
      <c r="I86" s="53"/>
      <c r="L86" s="1110"/>
      <c r="U86" s="53"/>
      <c r="AA86" s="1110"/>
      <c r="AB86" s="1110"/>
      <c r="AC86" s="1110"/>
      <c r="AD86" s="53"/>
    </row>
    <row r="87" spans="1:30" s="978" customFormat="1" ht="11.25">
      <c r="A87" s="53"/>
      <c r="B87" s="53"/>
      <c r="C87" s="53"/>
      <c r="D87" s="53"/>
      <c r="E87" s="53"/>
      <c r="F87" s="53"/>
      <c r="G87" s="53"/>
      <c r="H87" s="53"/>
      <c r="I87" s="53"/>
      <c r="L87" s="1110"/>
      <c r="U87" s="53"/>
      <c r="AA87" s="1110"/>
      <c r="AB87" s="1110"/>
      <c r="AC87" s="1110"/>
      <c r="AD87" s="53"/>
    </row>
    <row r="88" spans="1:30" s="978" customFormat="1" ht="11.25">
      <c r="A88" s="53"/>
      <c r="B88" s="53"/>
      <c r="C88" s="53"/>
      <c r="D88" s="53"/>
      <c r="E88" s="53"/>
      <c r="F88" s="53"/>
      <c r="G88" s="53"/>
      <c r="H88" s="53"/>
      <c r="I88" s="53"/>
      <c r="L88" s="1110"/>
      <c r="U88" s="53"/>
      <c r="AA88" s="1110"/>
      <c r="AB88" s="1110"/>
      <c r="AC88" s="1110"/>
      <c r="AD88" s="53"/>
    </row>
    <row r="89" spans="1:30" s="978" customFormat="1" ht="11.25">
      <c r="A89" s="53"/>
      <c r="B89" s="53"/>
      <c r="C89" s="53"/>
      <c r="D89" s="53"/>
      <c r="E89" s="53"/>
      <c r="F89" s="53"/>
      <c r="G89" s="53"/>
      <c r="H89" s="53"/>
      <c r="I89" s="53"/>
      <c r="L89" s="1110"/>
      <c r="U89" s="53"/>
      <c r="AA89" s="1110"/>
      <c r="AB89" s="1110"/>
      <c r="AC89" s="1110"/>
      <c r="AD89" s="53"/>
    </row>
    <row r="90" spans="1:30" s="978" customFormat="1" ht="11.25">
      <c r="A90" s="53"/>
      <c r="B90" s="53"/>
      <c r="C90" s="53"/>
      <c r="D90" s="53"/>
      <c r="E90" s="53"/>
      <c r="F90" s="53"/>
      <c r="G90" s="53"/>
      <c r="H90" s="53"/>
      <c r="I90" s="53"/>
      <c r="L90" s="1110"/>
      <c r="U90" s="53"/>
      <c r="AA90" s="1110"/>
      <c r="AB90" s="1110"/>
      <c r="AC90" s="1110"/>
      <c r="AD90" s="53"/>
    </row>
    <row r="91" spans="1:30" s="978" customFormat="1" ht="11.25">
      <c r="A91" s="53"/>
      <c r="B91" s="53"/>
      <c r="C91" s="53"/>
      <c r="D91" s="53"/>
      <c r="E91" s="53"/>
      <c r="F91" s="53"/>
      <c r="G91" s="53"/>
      <c r="H91" s="53"/>
      <c r="I91" s="53"/>
      <c r="L91" s="1110"/>
      <c r="U91" s="53"/>
      <c r="AA91" s="1110"/>
      <c r="AB91" s="1110"/>
      <c r="AC91" s="1110"/>
      <c r="AD91" s="53"/>
    </row>
    <row r="92" spans="1:30" s="978" customFormat="1" ht="11.25">
      <c r="A92" s="53"/>
      <c r="B92" s="53"/>
      <c r="C92" s="53"/>
      <c r="D92" s="53"/>
      <c r="E92" s="53"/>
      <c r="F92" s="53"/>
      <c r="G92" s="53"/>
      <c r="H92" s="53"/>
      <c r="I92" s="53"/>
      <c r="L92" s="1110"/>
      <c r="U92" s="53"/>
      <c r="AA92" s="1110"/>
      <c r="AB92" s="1110"/>
      <c r="AC92" s="1110"/>
      <c r="AD92" s="53"/>
    </row>
    <row r="93" spans="1:30" s="978" customFormat="1" ht="11.25">
      <c r="A93" s="53"/>
      <c r="B93" s="53"/>
      <c r="C93" s="53"/>
      <c r="D93" s="53"/>
      <c r="E93" s="53"/>
      <c r="F93" s="53"/>
      <c r="G93" s="53"/>
      <c r="H93" s="53"/>
      <c r="I93" s="53"/>
      <c r="L93" s="1110"/>
      <c r="U93" s="53"/>
      <c r="AA93" s="1110"/>
      <c r="AB93" s="1110"/>
      <c r="AC93" s="1110"/>
      <c r="AD93" s="53"/>
    </row>
    <row r="94" spans="1:30" s="978" customFormat="1" ht="11.25">
      <c r="A94" s="53"/>
      <c r="B94" s="53"/>
      <c r="C94" s="53"/>
      <c r="D94" s="53"/>
      <c r="E94" s="53"/>
      <c r="F94" s="53"/>
      <c r="G94" s="53"/>
      <c r="H94" s="53"/>
      <c r="I94" s="53"/>
      <c r="L94" s="1110"/>
      <c r="U94" s="53"/>
      <c r="AA94" s="1110"/>
      <c r="AB94" s="1110"/>
      <c r="AC94" s="1110"/>
      <c r="AD94" s="53"/>
    </row>
    <row r="95" spans="1:30" s="978" customFormat="1" ht="11.25">
      <c r="A95" s="53"/>
      <c r="B95" s="53"/>
      <c r="C95" s="53"/>
      <c r="D95" s="53"/>
      <c r="E95" s="53"/>
      <c r="F95" s="53"/>
      <c r="G95" s="53"/>
      <c r="H95" s="53"/>
      <c r="I95" s="53"/>
      <c r="L95" s="1110"/>
      <c r="U95" s="53"/>
      <c r="AA95" s="1110"/>
      <c r="AB95" s="1110"/>
      <c r="AC95" s="1110"/>
      <c r="AD95" s="53"/>
    </row>
    <row r="96" spans="1:30" s="978" customFormat="1" ht="11.25">
      <c r="A96" s="53"/>
      <c r="B96" s="53"/>
      <c r="C96" s="53"/>
      <c r="D96" s="53"/>
      <c r="E96" s="53"/>
      <c r="F96" s="53"/>
      <c r="G96" s="53"/>
      <c r="H96" s="53"/>
      <c r="I96" s="53"/>
      <c r="L96" s="1110"/>
      <c r="U96" s="53"/>
      <c r="AA96" s="1110"/>
      <c r="AB96" s="1110"/>
      <c r="AC96" s="1110"/>
      <c r="AD96" s="53"/>
    </row>
    <row r="97" spans="1:30" s="978" customFormat="1" ht="11.25">
      <c r="A97" s="53"/>
      <c r="B97" s="53"/>
      <c r="C97" s="53"/>
      <c r="D97" s="53"/>
      <c r="E97" s="53"/>
      <c r="F97" s="53"/>
      <c r="G97" s="53"/>
      <c r="H97" s="53"/>
      <c r="I97" s="53"/>
      <c r="L97" s="1110"/>
      <c r="U97" s="53"/>
      <c r="AA97" s="1110"/>
      <c r="AB97" s="1110"/>
      <c r="AC97" s="1110"/>
      <c r="AD97" s="53"/>
    </row>
    <row r="98" spans="1:30" s="978" customFormat="1" ht="11.25">
      <c r="A98" s="53"/>
      <c r="B98" s="53"/>
      <c r="C98" s="53"/>
      <c r="D98" s="53"/>
      <c r="E98" s="53"/>
      <c r="F98" s="53"/>
      <c r="G98" s="53"/>
      <c r="H98" s="53"/>
      <c r="I98" s="53"/>
      <c r="L98" s="1110"/>
      <c r="U98" s="53"/>
      <c r="AA98" s="1110"/>
      <c r="AB98" s="1110"/>
      <c r="AC98" s="1110"/>
      <c r="AD98" s="53"/>
    </row>
    <row r="99" spans="1:30" s="978" customFormat="1" ht="11.25">
      <c r="A99" s="53"/>
      <c r="B99" s="53"/>
      <c r="C99" s="53"/>
      <c r="D99" s="53"/>
      <c r="E99" s="53"/>
      <c r="F99" s="53"/>
      <c r="G99" s="53"/>
      <c r="H99" s="53"/>
      <c r="I99" s="53"/>
      <c r="L99" s="1110"/>
      <c r="U99" s="53"/>
      <c r="AA99" s="1110"/>
      <c r="AB99" s="1110"/>
      <c r="AC99" s="1110"/>
      <c r="AD99" s="53"/>
    </row>
    <row r="100" spans="1:30" s="978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L100" s="1110"/>
      <c r="U100" s="53"/>
      <c r="AA100" s="1110"/>
      <c r="AB100" s="1110"/>
      <c r="AC100" s="1110"/>
      <c r="AD100" s="53"/>
    </row>
    <row r="101" spans="1:30" s="978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L101" s="1110"/>
      <c r="U101" s="53"/>
      <c r="AA101" s="1110"/>
      <c r="AB101" s="1110"/>
      <c r="AC101" s="1110"/>
      <c r="AD101" s="53"/>
    </row>
    <row r="102" spans="1:30" s="978" customFormat="1" ht="11.25">
      <c r="A102" s="53"/>
      <c r="B102" s="53"/>
      <c r="C102" s="53"/>
      <c r="D102" s="53"/>
      <c r="E102" s="53"/>
      <c r="F102" s="53"/>
      <c r="G102" s="53"/>
      <c r="H102" s="53"/>
      <c r="I102" s="53"/>
      <c r="L102" s="1110"/>
      <c r="U102" s="53"/>
      <c r="AA102" s="1110"/>
      <c r="AB102" s="1110"/>
      <c r="AC102" s="1110"/>
      <c r="AD102" s="53"/>
    </row>
    <row r="103" spans="1:30" s="978" customFormat="1" ht="11.25">
      <c r="A103" s="53"/>
      <c r="B103" s="53"/>
      <c r="C103" s="53"/>
      <c r="D103" s="53"/>
      <c r="E103" s="53"/>
      <c r="F103" s="53"/>
      <c r="G103" s="53"/>
      <c r="H103" s="53"/>
      <c r="I103" s="53"/>
      <c r="L103" s="1110"/>
      <c r="U103" s="53"/>
      <c r="AA103" s="1110"/>
      <c r="AB103" s="1110"/>
      <c r="AC103" s="1110"/>
      <c r="AD103" s="53"/>
    </row>
    <row r="104" spans="1:30">
      <c r="N104" s="89"/>
      <c r="O104" s="89"/>
      <c r="P104" s="93"/>
      <c r="Q104" s="89"/>
      <c r="V104" s="89"/>
      <c r="W104" s="89"/>
      <c r="X104" s="89"/>
      <c r="Y104" s="89"/>
    </row>
    <row r="105" spans="1:30">
      <c r="N105" s="89"/>
      <c r="O105" s="89"/>
      <c r="P105" s="93"/>
      <c r="Q105" s="89"/>
      <c r="V105" s="89"/>
      <c r="W105" s="89"/>
      <c r="X105" s="89"/>
      <c r="Y105" s="89"/>
    </row>
    <row r="106" spans="1:30">
      <c r="N106" s="89"/>
      <c r="O106" s="89"/>
      <c r="P106" s="93"/>
      <c r="Q106" s="89"/>
      <c r="V106" s="89"/>
      <c r="W106" s="89"/>
      <c r="X106" s="89"/>
      <c r="Y106" s="89"/>
    </row>
    <row r="107" spans="1:30">
      <c r="N107" s="89"/>
      <c r="O107" s="89"/>
      <c r="P107" s="93"/>
      <c r="Q107" s="89"/>
      <c r="V107" s="89"/>
      <c r="W107" s="89"/>
      <c r="X107" s="89"/>
      <c r="Y107" s="89"/>
    </row>
    <row r="108" spans="1:30">
      <c r="N108" s="89"/>
      <c r="O108" s="89"/>
      <c r="P108" s="93"/>
      <c r="Q108" s="89"/>
      <c r="V108" s="89"/>
      <c r="W108" s="89"/>
      <c r="X108" s="89"/>
      <c r="Y108" s="89"/>
    </row>
    <row r="109" spans="1:30">
      <c r="N109" s="89"/>
      <c r="O109" s="89"/>
      <c r="P109" s="93"/>
      <c r="Q109" s="89"/>
      <c r="V109" s="89"/>
      <c r="W109" s="89"/>
      <c r="X109" s="89"/>
      <c r="Y109" s="89"/>
    </row>
    <row r="110" spans="1:30">
      <c r="N110" s="89"/>
      <c r="O110" s="89"/>
      <c r="P110" s="93"/>
      <c r="Q110" s="89"/>
      <c r="V110" s="89"/>
      <c r="W110" s="89"/>
      <c r="X110" s="89"/>
      <c r="Y110" s="89"/>
    </row>
    <row r="111" spans="1:30">
      <c r="N111" s="89"/>
      <c r="O111" s="89"/>
      <c r="P111" s="93"/>
      <c r="Q111" s="89"/>
      <c r="V111" s="89"/>
      <c r="W111" s="89"/>
      <c r="X111" s="89"/>
      <c r="Y111" s="89"/>
    </row>
    <row r="112" spans="1:30">
      <c r="N112" s="89"/>
      <c r="O112" s="89"/>
      <c r="P112" s="93"/>
      <c r="Q112" s="89"/>
      <c r="V112" s="89"/>
      <c r="W112" s="89"/>
      <c r="X112" s="89"/>
      <c r="Y112" s="89"/>
    </row>
    <row r="113" spans="14:25">
      <c r="N113" s="89"/>
      <c r="O113" s="89"/>
      <c r="P113" s="93"/>
      <c r="Q113" s="89"/>
      <c r="V113" s="89"/>
      <c r="W113" s="89"/>
      <c r="X113" s="89"/>
      <c r="Y113" s="89"/>
    </row>
    <row r="114" spans="14:25">
      <c r="N114" s="89"/>
      <c r="O114" s="89"/>
      <c r="P114" s="93"/>
      <c r="Q114" s="89"/>
      <c r="V114" s="89"/>
      <c r="W114" s="89"/>
      <c r="X114" s="89"/>
      <c r="Y114" s="89"/>
    </row>
    <row r="115" spans="14:25">
      <c r="N115" s="89"/>
      <c r="O115" s="89"/>
      <c r="P115" s="93"/>
      <c r="Q115" s="89"/>
      <c r="V115" s="89"/>
      <c r="W115" s="89"/>
      <c r="X115" s="89"/>
      <c r="Y115" s="89"/>
    </row>
    <row r="116" spans="14:25">
      <c r="N116" s="89"/>
      <c r="O116" s="89"/>
      <c r="P116" s="93"/>
      <c r="Q116" s="89"/>
      <c r="V116" s="89"/>
      <c r="W116" s="89"/>
      <c r="X116" s="89"/>
      <c r="Y116" s="89"/>
    </row>
    <row r="117" spans="14:25">
      <c r="N117" s="89"/>
      <c r="O117" s="89"/>
      <c r="P117" s="93"/>
      <c r="Q117" s="89"/>
      <c r="V117" s="89"/>
      <c r="W117" s="89"/>
      <c r="X117" s="89"/>
      <c r="Y117" s="89"/>
    </row>
    <row r="118" spans="14:25">
      <c r="N118" s="89"/>
      <c r="O118" s="89"/>
      <c r="P118" s="93"/>
      <c r="Q118" s="89"/>
      <c r="V118" s="89"/>
      <c r="W118" s="89"/>
      <c r="X118" s="89"/>
      <c r="Y118" s="89"/>
    </row>
    <row r="119" spans="14:25">
      <c r="N119" s="89"/>
      <c r="O119" s="89"/>
      <c r="P119" s="93"/>
      <c r="Q119" s="89"/>
      <c r="V119" s="89"/>
      <c r="W119" s="89"/>
      <c r="X119" s="89"/>
      <c r="Y119" s="89"/>
    </row>
    <row r="120" spans="14:25">
      <c r="N120" s="89"/>
      <c r="O120" s="89"/>
      <c r="P120" s="93"/>
      <c r="Q120" s="89"/>
      <c r="V120" s="89"/>
      <c r="W120" s="89"/>
      <c r="X120" s="89"/>
      <c r="Y120" s="89"/>
    </row>
    <row r="121" spans="14:25">
      <c r="N121" s="89"/>
      <c r="O121" s="89"/>
      <c r="P121" s="93"/>
      <c r="Q121" s="89"/>
      <c r="V121" s="89"/>
      <c r="W121" s="89"/>
      <c r="X121" s="89"/>
      <c r="Y121" s="89"/>
    </row>
    <row r="122" spans="14:25">
      <c r="N122" s="89"/>
      <c r="O122" s="89"/>
      <c r="P122" s="93"/>
      <c r="Q122" s="89"/>
      <c r="V122" s="89"/>
      <c r="W122" s="89"/>
      <c r="X122" s="89"/>
      <c r="Y122" s="89"/>
    </row>
    <row r="123" spans="14:25">
      <c r="N123" s="89"/>
      <c r="O123" s="89"/>
      <c r="P123" s="93"/>
      <c r="Q123" s="89"/>
      <c r="V123" s="89"/>
      <c r="W123" s="89"/>
      <c r="X123" s="89"/>
      <c r="Y123" s="89"/>
    </row>
    <row r="124" spans="14:25">
      <c r="N124" s="89"/>
      <c r="O124" s="89"/>
      <c r="P124" s="93"/>
      <c r="Q124" s="89"/>
      <c r="V124" s="89"/>
      <c r="W124" s="89"/>
      <c r="X124" s="89"/>
      <c r="Y124" s="89"/>
    </row>
    <row r="125" spans="14:25">
      <c r="N125" s="89"/>
      <c r="O125" s="89"/>
      <c r="P125" s="93"/>
      <c r="Q125" s="89"/>
      <c r="V125" s="89"/>
      <c r="W125" s="89"/>
      <c r="X125" s="89"/>
      <c r="Y125" s="89"/>
    </row>
    <row r="126" spans="14:25">
      <c r="N126" s="89"/>
      <c r="O126" s="89"/>
      <c r="P126" s="93"/>
      <c r="Q126" s="89"/>
      <c r="V126" s="89"/>
      <c r="W126" s="89"/>
      <c r="X126" s="89"/>
      <c r="Y126" s="89"/>
    </row>
    <row r="127" spans="14:25">
      <c r="N127" s="89"/>
      <c r="O127" s="89"/>
      <c r="P127" s="93"/>
      <c r="Q127" s="89"/>
      <c r="V127" s="89"/>
      <c r="W127" s="89"/>
      <c r="X127" s="89"/>
      <c r="Y127" s="89"/>
    </row>
    <row r="128" spans="14:25">
      <c r="N128" s="89"/>
      <c r="O128" s="89"/>
      <c r="P128" s="93"/>
      <c r="Q128" s="89"/>
      <c r="V128" s="89"/>
      <c r="W128" s="89"/>
      <c r="X128" s="89"/>
      <c r="Y128" s="89"/>
    </row>
    <row r="129" spans="14:25">
      <c r="N129" s="89"/>
      <c r="O129" s="89"/>
      <c r="P129" s="93"/>
      <c r="Q129" s="89"/>
      <c r="V129" s="89"/>
      <c r="W129" s="89"/>
      <c r="X129" s="89"/>
      <c r="Y129" s="89"/>
    </row>
    <row r="130" spans="14:25">
      <c r="N130" s="89"/>
      <c r="O130" s="89"/>
      <c r="P130" s="93"/>
      <c r="Q130" s="89"/>
      <c r="V130" s="89"/>
      <c r="W130" s="89"/>
      <c r="X130" s="89"/>
      <c r="Y130" s="89"/>
    </row>
    <row r="131" spans="14:25">
      <c r="N131" s="89"/>
      <c r="O131" s="89"/>
      <c r="P131" s="93"/>
      <c r="Q131" s="89"/>
      <c r="V131" s="89"/>
      <c r="W131" s="89"/>
      <c r="X131" s="89"/>
      <c r="Y131" s="89"/>
    </row>
    <row r="132" spans="14:25">
      <c r="N132" s="89"/>
      <c r="O132" s="89"/>
      <c r="P132" s="93"/>
      <c r="Q132" s="89"/>
      <c r="V132" s="89"/>
      <c r="W132" s="89"/>
      <c r="X132" s="89"/>
      <c r="Y132" s="89"/>
    </row>
    <row r="133" spans="14:25">
      <c r="N133" s="89"/>
      <c r="O133" s="89"/>
      <c r="P133" s="93"/>
      <c r="Q133" s="89"/>
      <c r="V133" s="89"/>
      <c r="W133" s="89"/>
      <c r="X133" s="89"/>
      <c r="Y133" s="89"/>
    </row>
    <row r="134" spans="14:25">
      <c r="N134" s="89"/>
      <c r="O134" s="89"/>
      <c r="P134" s="93"/>
      <c r="Q134" s="89"/>
      <c r="V134" s="89"/>
      <c r="W134" s="89"/>
      <c r="X134" s="89"/>
      <c r="Y134" s="89"/>
    </row>
    <row r="135" spans="14:25">
      <c r="N135" s="89"/>
      <c r="O135" s="89"/>
      <c r="P135" s="93"/>
      <c r="Q135" s="89"/>
      <c r="V135" s="89"/>
      <c r="W135" s="89"/>
      <c r="X135" s="89"/>
      <c r="Y135" s="89"/>
    </row>
    <row r="136" spans="14:25">
      <c r="N136" s="89"/>
      <c r="O136" s="89"/>
      <c r="P136" s="93"/>
      <c r="Q136" s="89"/>
      <c r="V136" s="89"/>
      <c r="W136" s="89"/>
      <c r="X136" s="89"/>
      <c r="Y136" s="89"/>
    </row>
    <row r="137" spans="14:25">
      <c r="N137" s="89"/>
      <c r="O137" s="89"/>
      <c r="P137" s="93"/>
      <c r="Q137" s="89"/>
      <c r="V137" s="89"/>
      <c r="W137" s="89"/>
      <c r="X137" s="89"/>
      <c r="Y137" s="89"/>
    </row>
    <row r="138" spans="14:25">
      <c r="N138" s="89"/>
      <c r="O138" s="89"/>
      <c r="P138" s="93"/>
      <c r="Q138" s="89"/>
      <c r="V138" s="89"/>
      <c r="W138" s="89"/>
      <c r="X138" s="89"/>
      <c r="Y138" s="89"/>
    </row>
    <row r="139" spans="14:25">
      <c r="N139" s="89"/>
      <c r="O139" s="89"/>
      <c r="P139" s="93"/>
      <c r="Q139" s="89"/>
      <c r="V139" s="89"/>
      <c r="W139" s="89"/>
      <c r="X139" s="89"/>
      <c r="Y139" s="89"/>
    </row>
    <row r="140" spans="14:25">
      <c r="N140" s="89"/>
      <c r="O140" s="89"/>
      <c r="P140" s="93"/>
      <c r="Q140" s="89"/>
      <c r="V140" s="89"/>
      <c r="W140" s="89"/>
      <c r="X140" s="89"/>
      <c r="Y140" s="89"/>
    </row>
    <row r="141" spans="14:25">
      <c r="N141" s="89"/>
      <c r="O141" s="89"/>
      <c r="P141" s="93"/>
      <c r="Q141" s="89"/>
      <c r="V141" s="89"/>
      <c r="W141" s="89"/>
      <c r="X141" s="89"/>
      <c r="Y141" s="89"/>
    </row>
    <row r="142" spans="14:25">
      <c r="N142" s="89"/>
      <c r="O142" s="89"/>
      <c r="P142" s="93"/>
      <c r="Q142" s="89"/>
      <c r="V142" s="89"/>
      <c r="W142" s="89"/>
      <c r="X142" s="89"/>
      <c r="Y142" s="89"/>
    </row>
    <row r="143" spans="14:25">
      <c r="N143" s="89"/>
      <c r="O143" s="89"/>
      <c r="P143" s="93"/>
      <c r="Q143" s="89"/>
      <c r="V143" s="89"/>
      <c r="W143" s="89"/>
      <c r="X143" s="89"/>
      <c r="Y143" s="89"/>
    </row>
    <row r="144" spans="14:25">
      <c r="N144" s="89"/>
      <c r="O144" s="89"/>
      <c r="P144" s="93"/>
      <c r="Q144" s="89"/>
      <c r="V144" s="89"/>
      <c r="W144" s="89"/>
      <c r="X144" s="89"/>
      <c r="Y144" s="89"/>
    </row>
    <row r="145" spans="14:25">
      <c r="N145" s="89"/>
      <c r="O145" s="89"/>
      <c r="P145" s="93"/>
      <c r="Q145" s="89"/>
      <c r="V145" s="89"/>
      <c r="W145" s="89"/>
      <c r="X145" s="89"/>
      <c r="Y145" s="89"/>
    </row>
    <row r="146" spans="14:25">
      <c r="N146" s="89"/>
      <c r="O146" s="89"/>
      <c r="P146" s="93"/>
      <c r="Q146" s="89"/>
      <c r="V146" s="89"/>
      <c r="W146" s="89"/>
      <c r="X146" s="89"/>
      <c r="Y146" s="89"/>
    </row>
    <row r="147" spans="14:25">
      <c r="N147" s="89"/>
      <c r="O147" s="89"/>
      <c r="P147" s="93"/>
      <c r="Q147" s="89"/>
      <c r="V147" s="89"/>
      <c r="W147" s="89"/>
      <c r="X147" s="89"/>
      <c r="Y147" s="89"/>
    </row>
  </sheetData>
  <sheetProtection selectLockedCells="1"/>
  <mergeCells count="45">
    <mergeCell ref="A3:I3"/>
    <mergeCell ref="J3:P3"/>
    <mergeCell ref="Q3:W3"/>
    <mergeCell ref="K7:K11"/>
    <mergeCell ref="S10:S11"/>
    <mergeCell ref="F7:F11"/>
    <mergeCell ref="R7:T9"/>
    <mergeCell ref="J6:M6"/>
    <mergeCell ref="R6:X6"/>
    <mergeCell ref="D9:D11"/>
    <mergeCell ref="C9:C11"/>
    <mergeCell ref="C6:D8"/>
    <mergeCell ref="X3:AG3"/>
    <mergeCell ref="Y4:AE4"/>
    <mergeCell ref="A6:A11"/>
    <mergeCell ref="O7:O11"/>
    <mergeCell ref="AG6:AG11"/>
    <mergeCell ref="X7:X11"/>
    <mergeCell ref="Y7:Y11"/>
    <mergeCell ref="AE7:AE11"/>
    <mergeCell ref="G7:G11"/>
    <mergeCell ref="H7:H11"/>
    <mergeCell ref="V7:V11"/>
    <mergeCell ref="W7:W11"/>
    <mergeCell ref="J7:J11"/>
    <mergeCell ref="Z6:AF6"/>
    <mergeCell ref="T10:T11"/>
    <mergeCell ref="M7:M11"/>
    <mergeCell ref="L7:L11"/>
    <mergeCell ref="I7:I11"/>
    <mergeCell ref="N6:O6"/>
    <mergeCell ref="Q6:Q11"/>
    <mergeCell ref="B6:B11"/>
    <mergeCell ref="E6:I6"/>
    <mergeCell ref="AF7:AF11"/>
    <mergeCell ref="U7:U11"/>
    <mergeCell ref="E7:E11"/>
    <mergeCell ref="R10:R11"/>
    <mergeCell ref="P6:P11"/>
    <mergeCell ref="N7:N11"/>
    <mergeCell ref="AA7:AA11"/>
    <mergeCell ref="AB7:AB11"/>
    <mergeCell ref="AC7:AC11"/>
    <mergeCell ref="Z7:Z11"/>
    <mergeCell ref="AD7:AD11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7" man="1"/>
    <brk id="16" max="47" man="1"/>
    <brk id="24" max="47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zoomScaleNormal="100" zoomScaleSheetLayoutView="100" workbookViewId="0">
      <selection activeCell="D1" sqref="D1"/>
    </sheetView>
  </sheetViews>
  <sheetFormatPr defaultRowHeight="14.25"/>
  <cols>
    <col min="1" max="1" width="13.75" style="461" customWidth="1"/>
    <col min="2" max="6" width="11.375" style="462" customWidth="1"/>
    <col min="7" max="7" width="11.625" style="462" customWidth="1"/>
    <col min="8" max="13" width="10.875" style="463" customWidth="1"/>
    <col min="14" max="14" width="17.125" style="464" customWidth="1"/>
    <col min="15" max="16384" width="9" style="463"/>
  </cols>
  <sheetData>
    <row r="1" spans="1:14" s="820" customFormat="1" ht="14.1" customHeight="1">
      <c r="A1" s="818" t="s">
        <v>1540</v>
      </c>
      <c r="B1" s="819"/>
      <c r="C1" s="819"/>
      <c r="D1" s="819"/>
      <c r="E1" s="819"/>
      <c r="F1" s="819"/>
      <c r="G1" s="819"/>
      <c r="N1" s="821" t="s">
        <v>1541</v>
      </c>
    </row>
    <row r="2" spans="1:14" s="429" customFormat="1" ht="14.1" customHeight="1">
      <c r="A2" s="427"/>
      <c r="B2" s="428"/>
      <c r="C2" s="428"/>
      <c r="D2" s="428"/>
      <c r="E2" s="428"/>
      <c r="F2" s="428"/>
      <c r="G2" s="428"/>
      <c r="N2" s="430"/>
    </row>
    <row r="3" spans="1:14" s="431" customFormat="1" ht="20.100000000000001" customHeight="1">
      <c r="A3" s="2063" t="s">
        <v>94</v>
      </c>
      <c r="B3" s="2063"/>
      <c r="C3" s="2063"/>
      <c r="D3" s="2063"/>
      <c r="E3" s="2063"/>
      <c r="F3" s="2063"/>
      <c r="G3" s="2063"/>
      <c r="H3" s="2064" t="s">
        <v>95</v>
      </c>
      <c r="I3" s="2064"/>
      <c r="J3" s="2064"/>
      <c r="K3" s="2064"/>
      <c r="L3" s="2064"/>
      <c r="M3" s="2064"/>
      <c r="N3" s="2064"/>
    </row>
    <row r="4" spans="1:14" s="433" customFormat="1" ht="24" customHeight="1">
      <c r="A4" s="432"/>
      <c r="B4" s="432"/>
      <c r="C4" s="432"/>
      <c r="D4" s="432"/>
      <c r="E4" s="432"/>
      <c r="F4" s="432"/>
      <c r="G4" s="432"/>
    </row>
    <row r="5" spans="1:14" s="434" customFormat="1" ht="18" customHeight="1" thickBot="1">
      <c r="A5" s="434" t="s">
        <v>286</v>
      </c>
      <c r="N5" s="435" t="s">
        <v>287</v>
      </c>
    </row>
    <row r="6" spans="1:14" s="436" customFormat="1" ht="15.95" customHeight="1">
      <c r="A6" s="1458" t="s">
        <v>96</v>
      </c>
      <c r="B6" s="2065" t="s">
        <v>97</v>
      </c>
      <c r="C6" s="2066"/>
      <c r="D6" s="2066"/>
      <c r="E6" s="2069" t="s">
        <v>98</v>
      </c>
      <c r="F6" s="2066"/>
      <c r="G6" s="2070"/>
      <c r="H6" s="2065" t="s">
        <v>1305</v>
      </c>
      <c r="I6" s="2066"/>
      <c r="J6" s="2066"/>
      <c r="K6" s="2069" t="s">
        <v>579</v>
      </c>
      <c r="L6" s="2066"/>
      <c r="M6" s="2073"/>
      <c r="N6" s="2075" t="s">
        <v>99</v>
      </c>
    </row>
    <row r="7" spans="1:14" s="436" customFormat="1" ht="15.95" customHeight="1">
      <c r="A7" s="1459"/>
      <c r="B7" s="2067"/>
      <c r="C7" s="2068"/>
      <c r="D7" s="2068"/>
      <c r="E7" s="2071"/>
      <c r="F7" s="2068"/>
      <c r="G7" s="2072"/>
      <c r="H7" s="2067"/>
      <c r="I7" s="2068"/>
      <c r="J7" s="2068"/>
      <c r="K7" s="2071"/>
      <c r="L7" s="2068"/>
      <c r="M7" s="2074"/>
      <c r="N7" s="2076"/>
    </row>
    <row r="8" spans="1:14" s="436" customFormat="1" ht="15.95" customHeight="1">
      <c r="A8" s="1459"/>
      <c r="B8" s="2081"/>
      <c r="C8" s="2078" t="s">
        <v>47</v>
      </c>
      <c r="D8" s="2078" t="s">
        <v>48</v>
      </c>
      <c r="E8" s="2080"/>
      <c r="F8" s="2078" t="s">
        <v>47</v>
      </c>
      <c r="G8" s="2083" t="s">
        <v>48</v>
      </c>
      <c r="H8" s="2081"/>
      <c r="I8" s="2078" t="s">
        <v>47</v>
      </c>
      <c r="J8" s="2078" t="s">
        <v>48</v>
      </c>
      <c r="K8" s="2080"/>
      <c r="L8" s="2078" t="s">
        <v>47</v>
      </c>
      <c r="M8" s="2085" t="s">
        <v>48</v>
      </c>
      <c r="N8" s="2076"/>
    </row>
    <row r="9" spans="1:14" s="436" customFormat="1" ht="15.95" customHeight="1">
      <c r="A9" s="1460"/>
      <c r="B9" s="2082"/>
      <c r="C9" s="2079"/>
      <c r="D9" s="2079"/>
      <c r="E9" s="2079"/>
      <c r="F9" s="2079"/>
      <c r="G9" s="2084"/>
      <c r="H9" s="2082"/>
      <c r="I9" s="2079"/>
      <c r="J9" s="2079"/>
      <c r="K9" s="2079"/>
      <c r="L9" s="2079"/>
      <c r="M9" s="2086"/>
      <c r="N9" s="2077"/>
    </row>
    <row r="10" spans="1:14" s="441" customFormat="1" ht="17.45" customHeight="1">
      <c r="A10" s="437" t="s">
        <v>701</v>
      </c>
      <c r="B10" s="442">
        <v>9058</v>
      </c>
      <c r="C10" s="439">
        <v>7255</v>
      </c>
      <c r="D10" s="439">
        <v>1803</v>
      </c>
      <c r="E10" s="439">
        <v>484</v>
      </c>
      <c r="F10" s="439">
        <v>484</v>
      </c>
      <c r="G10" s="439">
        <v>0</v>
      </c>
      <c r="H10" s="439">
        <v>7012</v>
      </c>
      <c r="I10" s="439">
        <v>5629</v>
      </c>
      <c r="J10" s="439">
        <v>1383</v>
      </c>
      <c r="K10" s="439">
        <v>1562</v>
      </c>
      <c r="L10" s="439">
        <v>1142</v>
      </c>
      <c r="M10" s="440">
        <v>420</v>
      </c>
      <c r="N10" s="123" t="s">
        <v>701</v>
      </c>
    </row>
    <row r="11" spans="1:14" s="441" customFormat="1" ht="17.45" customHeight="1">
      <c r="A11" s="437" t="s">
        <v>951</v>
      </c>
      <c r="B11" s="442">
        <v>9080</v>
      </c>
      <c r="C11" s="439">
        <v>7233</v>
      </c>
      <c r="D11" s="439">
        <v>1847</v>
      </c>
      <c r="E11" s="439">
        <v>496</v>
      </c>
      <c r="F11" s="439">
        <v>496</v>
      </c>
      <c r="G11" s="439">
        <v>0</v>
      </c>
      <c r="H11" s="439">
        <v>6992</v>
      </c>
      <c r="I11" s="439">
        <v>5562</v>
      </c>
      <c r="J11" s="439">
        <v>1430</v>
      </c>
      <c r="K11" s="439">
        <v>1592</v>
      </c>
      <c r="L11" s="439">
        <v>1175</v>
      </c>
      <c r="M11" s="440">
        <v>417</v>
      </c>
      <c r="N11" s="123" t="s">
        <v>951</v>
      </c>
    </row>
    <row r="12" spans="1:14" s="441" customFormat="1" ht="17.45" customHeight="1">
      <c r="A12" s="437" t="s">
        <v>952</v>
      </c>
      <c r="B12" s="442">
        <v>9202</v>
      </c>
      <c r="C12" s="439">
        <v>7271</v>
      </c>
      <c r="D12" s="439">
        <v>1931</v>
      </c>
      <c r="E12" s="439">
        <v>500</v>
      </c>
      <c r="F12" s="439">
        <v>500</v>
      </c>
      <c r="G12" s="439">
        <v>0</v>
      </c>
      <c r="H12" s="439">
        <v>7062</v>
      </c>
      <c r="I12" s="439">
        <v>5566</v>
      </c>
      <c r="J12" s="439">
        <v>1496</v>
      </c>
      <c r="K12" s="439">
        <v>1640</v>
      </c>
      <c r="L12" s="439">
        <v>1205</v>
      </c>
      <c r="M12" s="440">
        <v>435</v>
      </c>
      <c r="N12" s="123" t="s">
        <v>952</v>
      </c>
    </row>
    <row r="13" spans="1:14" s="441" customFormat="1" ht="17.45" customHeight="1">
      <c r="A13" s="437" t="s">
        <v>1049</v>
      </c>
      <c r="B13" s="442">
        <v>9335</v>
      </c>
      <c r="C13" s="439">
        <v>7242</v>
      </c>
      <c r="D13" s="439">
        <v>2093</v>
      </c>
      <c r="E13" s="439">
        <v>526</v>
      </c>
      <c r="F13" s="439">
        <v>526</v>
      </c>
      <c r="G13" s="439">
        <v>0</v>
      </c>
      <c r="H13" s="439">
        <v>7130</v>
      </c>
      <c r="I13" s="439">
        <v>5476</v>
      </c>
      <c r="J13" s="439">
        <v>1654</v>
      </c>
      <c r="K13" s="439">
        <v>1679</v>
      </c>
      <c r="L13" s="439">
        <v>1240</v>
      </c>
      <c r="M13" s="440">
        <v>439</v>
      </c>
      <c r="N13" s="123" t="s">
        <v>1049</v>
      </c>
    </row>
    <row r="14" spans="1:14" s="441" customFormat="1" ht="17.45" customHeight="1">
      <c r="A14" s="443">
        <v>2017</v>
      </c>
      <c r="B14" s="444">
        <f t="shared" ref="B14:M14" si="0">B16+B26+B35</f>
        <v>8574</v>
      </c>
      <c r="C14" s="445">
        <f t="shared" si="0"/>
        <v>6727</v>
      </c>
      <c r="D14" s="445">
        <f t="shared" si="0"/>
        <v>1847</v>
      </c>
      <c r="E14" s="445">
        <f t="shared" si="0"/>
        <v>480</v>
      </c>
      <c r="F14" s="445">
        <f t="shared" si="0"/>
        <v>480</v>
      </c>
      <c r="G14" s="445">
        <f t="shared" si="0"/>
        <v>0</v>
      </c>
      <c r="H14" s="445">
        <f t="shared" si="0"/>
        <v>6466</v>
      </c>
      <c r="I14" s="445">
        <f t="shared" si="0"/>
        <v>5026</v>
      </c>
      <c r="J14" s="445">
        <f t="shared" si="0"/>
        <v>1440</v>
      </c>
      <c r="K14" s="445">
        <f t="shared" si="0"/>
        <v>1628</v>
      </c>
      <c r="L14" s="445">
        <f t="shared" si="0"/>
        <v>1221</v>
      </c>
      <c r="M14" s="446">
        <f t="shared" si="0"/>
        <v>407</v>
      </c>
      <c r="N14" s="447">
        <v>2017</v>
      </c>
    </row>
    <row r="15" spans="1:14" s="436" customFormat="1" ht="9" customHeight="1">
      <c r="A15" s="448"/>
      <c r="B15" s="444"/>
      <c r="C15" s="445"/>
      <c r="D15" s="445"/>
      <c r="E15" s="445"/>
      <c r="F15" s="439"/>
      <c r="G15" s="439"/>
      <c r="H15" s="445"/>
      <c r="I15" s="439"/>
      <c r="J15" s="439"/>
      <c r="K15" s="445"/>
      <c r="L15" s="439"/>
      <c r="M15" s="440"/>
      <c r="N15" s="223"/>
    </row>
    <row r="16" spans="1:14" s="441" customFormat="1" ht="15.95" customHeight="1">
      <c r="A16" s="449" t="s">
        <v>643</v>
      </c>
      <c r="B16" s="444">
        <f>SUM(B17:B25)</f>
        <v>3015</v>
      </c>
      <c r="C16" s="445">
        <f>SUM(C17:C25)</f>
        <v>2324</v>
      </c>
      <c r="D16" s="445">
        <f>SUM(D17:D25)</f>
        <v>691</v>
      </c>
      <c r="E16" s="445">
        <f>SUM(E17:E25)</f>
        <v>219</v>
      </c>
      <c r="F16" s="445">
        <f t="shared" ref="F16:M16" si="1">SUM(F17:F25)</f>
        <v>219</v>
      </c>
      <c r="G16" s="445">
        <f t="shared" si="1"/>
        <v>0</v>
      </c>
      <c r="H16" s="445">
        <f t="shared" si="1"/>
        <v>2240</v>
      </c>
      <c r="I16" s="445">
        <f t="shared" si="1"/>
        <v>1686</v>
      </c>
      <c r="J16" s="445">
        <f t="shared" si="1"/>
        <v>554</v>
      </c>
      <c r="K16" s="445">
        <f t="shared" si="1"/>
        <v>556</v>
      </c>
      <c r="L16" s="445">
        <f t="shared" si="1"/>
        <v>419</v>
      </c>
      <c r="M16" s="445">
        <f t="shared" si="1"/>
        <v>137</v>
      </c>
      <c r="N16" s="450" t="s">
        <v>938</v>
      </c>
    </row>
    <row r="17" spans="1:14" s="436" customFormat="1" ht="15.95" customHeight="1">
      <c r="A17" s="448" t="s">
        <v>258</v>
      </c>
      <c r="B17" s="438">
        <f>SUM(C17:D17)</f>
        <v>719</v>
      </c>
      <c r="C17" s="439">
        <f>SUM(F17,I17,L17)</f>
        <v>539</v>
      </c>
      <c r="D17" s="439">
        <f>SUM(G17,J17,M17)</f>
        <v>180</v>
      </c>
      <c r="E17" s="439">
        <f>SUM(F17:G17)</f>
        <v>44</v>
      </c>
      <c r="F17" s="748">
        <v>44</v>
      </c>
      <c r="G17" s="748">
        <v>0</v>
      </c>
      <c r="H17" s="439">
        <f>SUM(I17:J17)</f>
        <v>549</v>
      </c>
      <c r="I17" s="748">
        <v>389</v>
      </c>
      <c r="J17" s="748">
        <v>160</v>
      </c>
      <c r="K17" s="439">
        <f>SUM(L17:M17)</f>
        <v>126</v>
      </c>
      <c r="L17" s="748">
        <v>106</v>
      </c>
      <c r="M17" s="748">
        <v>20</v>
      </c>
      <c r="N17" s="16" t="s">
        <v>100</v>
      </c>
    </row>
    <row r="18" spans="1:14" s="436" customFormat="1" ht="15.95" customHeight="1">
      <c r="A18" s="448" t="s">
        <v>244</v>
      </c>
      <c r="B18" s="438">
        <f t="shared" ref="B18:B25" si="2">SUM(C18:D18)</f>
        <v>430</v>
      </c>
      <c r="C18" s="439">
        <f t="shared" ref="C18:D25" si="3">SUM(F18,I18,L18)</f>
        <v>339</v>
      </c>
      <c r="D18" s="439">
        <f t="shared" si="3"/>
        <v>91</v>
      </c>
      <c r="E18" s="439">
        <f t="shared" ref="E18:E25" si="4">SUM(F18:G18)</f>
        <v>30</v>
      </c>
      <c r="F18" s="748">
        <v>30</v>
      </c>
      <c r="G18" s="748">
        <v>0</v>
      </c>
      <c r="H18" s="439">
        <f t="shared" ref="H18:H25" si="5">SUM(I18:J18)</f>
        <v>333</v>
      </c>
      <c r="I18" s="748">
        <v>256</v>
      </c>
      <c r="J18" s="748">
        <v>77</v>
      </c>
      <c r="K18" s="439">
        <f t="shared" ref="K18:K25" si="6">SUM(L18:M18)</f>
        <v>67</v>
      </c>
      <c r="L18" s="748">
        <v>53</v>
      </c>
      <c r="M18" s="748">
        <v>14</v>
      </c>
      <c r="N18" s="16" t="s">
        <v>7</v>
      </c>
    </row>
    <row r="19" spans="1:14" s="436" customFormat="1" ht="15.95" customHeight="1">
      <c r="A19" s="448" t="s">
        <v>248</v>
      </c>
      <c r="B19" s="438">
        <f t="shared" si="2"/>
        <v>629</v>
      </c>
      <c r="C19" s="439">
        <f t="shared" si="3"/>
        <v>496</v>
      </c>
      <c r="D19" s="439">
        <f t="shared" si="3"/>
        <v>133</v>
      </c>
      <c r="E19" s="439">
        <f t="shared" si="4"/>
        <v>102</v>
      </c>
      <c r="F19" s="748">
        <v>102</v>
      </c>
      <c r="G19" s="748">
        <v>0</v>
      </c>
      <c r="H19" s="439">
        <f t="shared" si="5"/>
        <v>426</v>
      </c>
      <c r="I19" s="748">
        <v>322</v>
      </c>
      <c r="J19" s="748">
        <v>104</v>
      </c>
      <c r="K19" s="439">
        <f t="shared" si="6"/>
        <v>101</v>
      </c>
      <c r="L19" s="748">
        <v>72</v>
      </c>
      <c r="M19" s="748">
        <v>29</v>
      </c>
      <c r="N19" s="16" t="s">
        <v>9</v>
      </c>
    </row>
    <row r="20" spans="1:14" s="436" customFormat="1" ht="15.95" customHeight="1">
      <c r="A20" s="448" t="s">
        <v>254</v>
      </c>
      <c r="B20" s="438">
        <f t="shared" si="2"/>
        <v>392</v>
      </c>
      <c r="C20" s="439">
        <f t="shared" si="3"/>
        <v>303</v>
      </c>
      <c r="D20" s="439">
        <f t="shared" si="3"/>
        <v>89</v>
      </c>
      <c r="E20" s="439">
        <f t="shared" si="4"/>
        <v>13</v>
      </c>
      <c r="F20" s="748">
        <v>13</v>
      </c>
      <c r="G20" s="748">
        <v>0</v>
      </c>
      <c r="H20" s="439">
        <f t="shared" si="5"/>
        <v>290</v>
      </c>
      <c r="I20" s="748">
        <v>230</v>
      </c>
      <c r="J20" s="748">
        <v>60</v>
      </c>
      <c r="K20" s="439">
        <f t="shared" si="6"/>
        <v>89</v>
      </c>
      <c r="L20" s="748">
        <v>60</v>
      </c>
      <c r="M20" s="748">
        <v>29</v>
      </c>
      <c r="N20" s="16" t="s">
        <v>12</v>
      </c>
    </row>
    <row r="21" spans="1:14" s="436" customFormat="1" ht="15.95" customHeight="1">
      <c r="A21" s="448" t="s">
        <v>272</v>
      </c>
      <c r="B21" s="438">
        <f t="shared" si="2"/>
        <v>95</v>
      </c>
      <c r="C21" s="439">
        <f t="shared" si="3"/>
        <v>74</v>
      </c>
      <c r="D21" s="439">
        <f t="shared" si="3"/>
        <v>21</v>
      </c>
      <c r="E21" s="439">
        <f t="shared" si="4"/>
        <v>2</v>
      </c>
      <c r="F21" s="748">
        <v>2</v>
      </c>
      <c r="G21" s="748">
        <v>0</v>
      </c>
      <c r="H21" s="439">
        <f t="shared" si="5"/>
        <v>67</v>
      </c>
      <c r="I21" s="748">
        <v>55</v>
      </c>
      <c r="J21" s="748">
        <v>12</v>
      </c>
      <c r="K21" s="439">
        <f t="shared" si="6"/>
        <v>26</v>
      </c>
      <c r="L21" s="748">
        <v>17</v>
      </c>
      <c r="M21" s="748">
        <v>9</v>
      </c>
      <c r="N21" s="16" t="s">
        <v>21</v>
      </c>
    </row>
    <row r="22" spans="1:14" s="436" customFormat="1" ht="15.95" customHeight="1">
      <c r="A22" s="448" t="s">
        <v>276</v>
      </c>
      <c r="B22" s="438">
        <f t="shared" si="2"/>
        <v>237</v>
      </c>
      <c r="C22" s="439">
        <f t="shared" si="3"/>
        <v>183</v>
      </c>
      <c r="D22" s="439">
        <f t="shared" si="3"/>
        <v>54</v>
      </c>
      <c r="E22" s="439">
        <f t="shared" si="4"/>
        <v>19</v>
      </c>
      <c r="F22" s="748">
        <v>19</v>
      </c>
      <c r="G22" s="748">
        <v>0</v>
      </c>
      <c r="H22" s="439">
        <f t="shared" si="5"/>
        <v>158</v>
      </c>
      <c r="I22" s="748">
        <v>121</v>
      </c>
      <c r="J22" s="748">
        <v>37</v>
      </c>
      <c r="K22" s="439">
        <f t="shared" si="6"/>
        <v>60</v>
      </c>
      <c r="L22" s="748">
        <v>43</v>
      </c>
      <c r="M22" s="748">
        <v>17</v>
      </c>
      <c r="N22" s="16" t="s">
        <v>23</v>
      </c>
    </row>
    <row r="23" spans="1:14" s="436" customFormat="1" ht="15.95" customHeight="1">
      <c r="A23" s="448" t="s">
        <v>260</v>
      </c>
      <c r="B23" s="438">
        <f t="shared" si="2"/>
        <v>116</v>
      </c>
      <c r="C23" s="439">
        <f t="shared" si="3"/>
        <v>92</v>
      </c>
      <c r="D23" s="439">
        <f t="shared" si="3"/>
        <v>24</v>
      </c>
      <c r="E23" s="439">
        <f t="shared" si="4"/>
        <v>2</v>
      </c>
      <c r="F23" s="748">
        <v>2</v>
      </c>
      <c r="G23" s="748">
        <v>0</v>
      </c>
      <c r="H23" s="439">
        <f t="shared" si="5"/>
        <v>95</v>
      </c>
      <c r="I23" s="748">
        <v>75</v>
      </c>
      <c r="J23" s="748">
        <v>20</v>
      </c>
      <c r="K23" s="439">
        <f t="shared" si="6"/>
        <v>19</v>
      </c>
      <c r="L23" s="748">
        <v>15</v>
      </c>
      <c r="M23" s="748">
        <v>4</v>
      </c>
      <c r="N23" s="16" t="s">
        <v>15</v>
      </c>
    </row>
    <row r="24" spans="1:14" s="436" customFormat="1" ht="15.95" customHeight="1">
      <c r="A24" s="448" t="s">
        <v>270</v>
      </c>
      <c r="B24" s="438">
        <f t="shared" si="2"/>
        <v>233</v>
      </c>
      <c r="C24" s="439">
        <f t="shared" si="3"/>
        <v>174</v>
      </c>
      <c r="D24" s="439">
        <f t="shared" si="3"/>
        <v>59</v>
      </c>
      <c r="E24" s="439">
        <f t="shared" si="4"/>
        <v>5</v>
      </c>
      <c r="F24" s="748">
        <v>5</v>
      </c>
      <c r="G24" s="748">
        <v>0</v>
      </c>
      <c r="H24" s="439">
        <f t="shared" si="5"/>
        <v>205</v>
      </c>
      <c r="I24" s="748">
        <v>151</v>
      </c>
      <c r="J24" s="748">
        <v>54</v>
      </c>
      <c r="K24" s="439">
        <f t="shared" si="6"/>
        <v>23</v>
      </c>
      <c r="L24" s="748">
        <v>18</v>
      </c>
      <c r="M24" s="748">
        <v>5</v>
      </c>
      <c r="N24" s="16" t="s">
        <v>20</v>
      </c>
    </row>
    <row r="25" spans="1:14" s="436" customFormat="1" ht="15.95" customHeight="1">
      <c r="A25" s="448" t="s">
        <v>274</v>
      </c>
      <c r="B25" s="438">
        <f t="shared" si="2"/>
        <v>164</v>
      </c>
      <c r="C25" s="439">
        <f t="shared" si="3"/>
        <v>124</v>
      </c>
      <c r="D25" s="439">
        <f t="shared" si="3"/>
        <v>40</v>
      </c>
      <c r="E25" s="439">
        <f t="shared" si="4"/>
        <v>2</v>
      </c>
      <c r="F25" s="748">
        <v>2</v>
      </c>
      <c r="G25" s="748">
        <v>0</v>
      </c>
      <c r="H25" s="439">
        <f t="shared" si="5"/>
        <v>117</v>
      </c>
      <c r="I25" s="748">
        <v>87</v>
      </c>
      <c r="J25" s="748">
        <v>30</v>
      </c>
      <c r="K25" s="439">
        <f t="shared" si="6"/>
        <v>45</v>
      </c>
      <c r="L25" s="748">
        <v>35</v>
      </c>
      <c r="M25" s="748">
        <v>10</v>
      </c>
      <c r="N25" s="16" t="s">
        <v>22</v>
      </c>
    </row>
    <row r="26" spans="1:14" s="441" customFormat="1" ht="15.95" customHeight="1">
      <c r="A26" s="420" t="s">
        <v>976</v>
      </c>
      <c r="B26" s="444">
        <f>SUM(B27:B34)</f>
        <v>1823</v>
      </c>
      <c r="C26" s="445">
        <f t="shared" ref="C26:D26" si="7">SUM(C27:C34)</f>
        <v>1417</v>
      </c>
      <c r="D26" s="445">
        <f t="shared" si="7"/>
        <v>406</v>
      </c>
      <c r="E26" s="445">
        <f t="shared" ref="E26" si="8">SUM(E27:E34)</f>
        <v>66</v>
      </c>
      <c r="F26" s="445">
        <f t="shared" ref="F26" si="9">SUM(F27:F34)</f>
        <v>66</v>
      </c>
      <c r="G26" s="445">
        <f t="shared" ref="G26" si="10">SUM(G27:G34)</f>
        <v>0</v>
      </c>
      <c r="H26" s="445">
        <f t="shared" ref="H26" si="11">SUM(H27:H34)</f>
        <v>1461</v>
      </c>
      <c r="I26" s="445">
        <f t="shared" ref="I26" si="12">SUM(I27:I34)</f>
        <v>1139</v>
      </c>
      <c r="J26" s="445">
        <f t="shared" ref="J26" si="13">SUM(J27:J34)</f>
        <v>322</v>
      </c>
      <c r="K26" s="445">
        <f t="shared" ref="K26" si="14">SUM(K27:K34)</f>
        <v>296</v>
      </c>
      <c r="L26" s="445">
        <f t="shared" ref="L26" si="15">SUM(L27:L34)</f>
        <v>212</v>
      </c>
      <c r="M26" s="445">
        <f t="shared" ref="M26" si="16">SUM(M27:M34)</f>
        <v>84</v>
      </c>
      <c r="N26" s="450" t="s">
        <v>978</v>
      </c>
    </row>
    <row r="27" spans="1:14" s="436" customFormat="1" ht="15.95" customHeight="1">
      <c r="A27" s="448" t="s">
        <v>246</v>
      </c>
      <c r="B27" s="438">
        <f>SUM(C27:D27)</f>
        <v>130</v>
      </c>
      <c r="C27" s="439">
        <f>SUM(F27,I27,L27)</f>
        <v>103</v>
      </c>
      <c r="D27" s="439">
        <f>SUM(G27,J27,M27)</f>
        <v>27</v>
      </c>
      <c r="E27" s="439">
        <f>SUM(F27:G27)</f>
        <v>4</v>
      </c>
      <c r="F27" s="748">
        <v>4</v>
      </c>
      <c r="G27" s="748">
        <v>0</v>
      </c>
      <c r="H27" s="439">
        <f>SUM(I27:J27)</f>
        <v>109</v>
      </c>
      <c r="I27" s="748">
        <v>86</v>
      </c>
      <c r="J27" s="748">
        <v>23</v>
      </c>
      <c r="K27" s="439">
        <f>SUM(L27:M27)</f>
        <v>17</v>
      </c>
      <c r="L27" s="748">
        <v>13</v>
      </c>
      <c r="M27" s="748">
        <v>4</v>
      </c>
      <c r="N27" s="16" t="s">
        <v>8</v>
      </c>
    </row>
    <row r="28" spans="1:14" s="436" customFormat="1" ht="15.95" customHeight="1">
      <c r="A28" s="448" t="s">
        <v>250</v>
      </c>
      <c r="B28" s="438">
        <f t="shared" ref="B28:B34" si="17">SUM(C28:D28)</f>
        <v>510</v>
      </c>
      <c r="C28" s="439">
        <f t="shared" ref="C28:D34" si="18">SUM(F28,I28,L28)</f>
        <v>375</v>
      </c>
      <c r="D28" s="439">
        <f t="shared" si="18"/>
        <v>135</v>
      </c>
      <c r="E28" s="439">
        <f t="shared" ref="E28:E41" si="19">SUM(F28:G28)</f>
        <v>23</v>
      </c>
      <c r="F28" s="748">
        <v>23</v>
      </c>
      <c r="G28" s="748">
        <v>0</v>
      </c>
      <c r="H28" s="439">
        <f t="shared" ref="H28:H34" si="20">SUM(I28:J28)</f>
        <v>394</v>
      </c>
      <c r="I28" s="748">
        <v>292</v>
      </c>
      <c r="J28" s="748">
        <v>102</v>
      </c>
      <c r="K28" s="439">
        <f t="shared" ref="K28:K34" si="21">SUM(L28:M28)</f>
        <v>93</v>
      </c>
      <c r="L28" s="748">
        <v>60</v>
      </c>
      <c r="M28" s="748">
        <v>33</v>
      </c>
      <c r="N28" s="16" t="s">
        <v>10</v>
      </c>
    </row>
    <row r="29" spans="1:14" s="436" customFormat="1" ht="15.95" customHeight="1">
      <c r="A29" s="448" t="s">
        <v>256</v>
      </c>
      <c r="B29" s="438">
        <f t="shared" si="17"/>
        <v>294</v>
      </c>
      <c r="C29" s="439">
        <f t="shared" si="18"/>
        <v>225</v>
      </c>
      <c r="D29" s="439">
        <f t="shared" si="18"/>
        <v>69</v>
      </c>
      <c r="E29" s="439">
        <f t="shared" si="19"/>
        <v>4</v>
      </c>
      <c r="F29" s="748">
        <v>4</v>
      </c>
      <c r="G29" s="748">
        <v>0</v>
      </c>
      <c r="H29" s="439">
        <f t="shared" si="20"/>
        <v>222</v>
      </c>
      <c r="I29" s="748">
        <v>172</v>
      </c>
      <c r="J29" s="748">
        <v>50</v>
      </c>
      <c r="K29" s="439">
        <f t="shared" si="21"/>
        <v>68</v>
      </c>
      <c r="L29" s="748">
        <v>49</v>
      </c>
      <c r="M29" s="748">
        <v>19</v>
      </c>
      <c r="N29" s="16" t="s">
        <v>13</v>
      </c>
    </row>
    <row r="30" spans="1:14" s="436" customFormat="1" ht="15.95" customHeight="1">
      <c r="A30" s="448" t="s">
        <v>262</v>
      </c>
      <c r="B30" s="438">
        <f t="shared" si="17"/>
        <v>318</v>
      </c>
      <c r="C30" s="439">
        <f t="shared" si="18"/>
        <v>256</v>
      </c>
      <c r="D30" s="439">
        <f t="shared" si="18"/>
        <v>62</v>
      </c>
      <c r="E30" s="439">
        <f t="shared" si="19"/>
        <v>10</v>
      </c>
      <c r="F30" s="748">
        <v>10</v>
      </c>
      <c r="G30" s="748">
        <v>0</v>
      </c>
      <c r="H30" s="439">
        <f t="shared" si="20"/>
        <v>248</v>
      </c>
      <c r="I30" s="748">
        <v>199</v>
      </c>
      <c r="J30" s="748">
        <v>49</v>
      </c>
      <c r="K30" s="439">
        <f t="shared" si="21"/>
        <v>60</v>
      </c>
      <c r="L30" s="748">
        <v>47</v>
      </c>
      <c r="M30" s="748">
        <v>13</v>
      </c>
      <c r="N30" s="16" t="s">
        <v>16</v>
      </c>
    </row>
    <row r="31" spans="1:14" s="436" customFormat="1" ht="15.95" customHeight="1">
      <c r="A31" s="448" t="s">
        <v>266</v>
      </c>
      <c r="B31" s="438">
        <f t="shared" si="17"/>
        <v>90</v>
      </c>
      <c r="C31" s="439">
        <f t="shared" si="18"/>
        <v>74</v>
      </c>
      <c r="D31" s="439">
        <f t="shared" si="18"/>
        <v>16</v>
      </c>
      <c r="E31" s="439">
        <f t="shared" si="19"/>
        <v>6</v>
      </c>
      <c r="F31" s="748">
        <v>6</v>
      </c>
      <c r="G31" s="748">
        <v>0</v>
      </c>
      <c r="H31" s="439">
        <f t="shared" si="20"/>
        <v>79</v>
      </c>
      <c r="I31" s="748">
        <v>65</v>
      </c>
      <c r="J31" s="748">
        <v>14</v>
      </c>
      <c r="K31" s="439">
        <f t="shared" si="21"/>
        <v>5</v>
      </c>
      <c r="L31" s="748">
        <v>3</v>
      </c>
      <c r="M31" s="748">
        <v>2</v>
      </c>
      <c r="N31" s="16" t="s">
        <v>18</v>
      </c>
    </row>
    <row r="32" spans="1:14" s="436" customFormat="1" ht="15.95" customHeight="1">
      <c r="A32" s="448" t="s">
        <v>280</v>
      </c>
      <c r="B32" s="438">
        <f t="shared" si="17"/>
        <v>163</v>
      </c>
      <c r="C32" s="439">
        <f t="shared" si="18"/>
        <v>134</v>
      </c>
      <c r="D32" s="439">
        <f t="shared" si="18"/>
        <v>29</v>
      </c>
      <c r="E32" s="439">
        <f t="shared" si="19"/>
        <v>4</v>
      </c>
      <c r="F32" s="748">
        <v>4</v>
      </c>
      <c r="G32" s="748">
        <v>0</v>
      </c>
      <c r="H32" s="439">
        <f t="shared" si="20"/>
        <v>145</v>
      </c>
      <c r="I32" s="748">
        <v>120</v>
      </c>
      <c r="J32" s="748">
        <v>25</v>
      </c>
      <c r="K32" s="439">
        <f t="shared" si="21"/>
        <v>14</v>
      </c>
      <c r="L32" s="748">
        <v>10</v>
      </c>
      <c r="M32" s="748">
        <v>4</v>
      </c>
      <c r="N32" s="16" t="s">
        <v>25</v>
      </c>
    </row>
    <row r="33" spans="1:15" s="436" customFormat="1" ht="15.95" customHeight="1">
      <c r="A33" s="448" t="s">
        <v>264</v>
      </c>
      <c r="B33" s="438">
        <f t="shared" si="17"/>
        <v>130</v>
      </c>
      <c r="C33" s="439">
        <f t="shared" si="18"/>
        <v>103</v>
      </c>
      <c r="D33" s="439">
        <f t="shared" si="18"/>
        <v>27</v>
      </c>
      <c r="E33" s="439">
        <f t="shared" si="19"/>
        <v>4</v>
      </c>
      <c r="F33" s="748">
        <v>4</v>
      </c>
      <c r="G33" s="748">
        <v>0</v>
      </c>
      <c r="H33" s="439">
        <f t="shared" si="20"/>
        <v>109</v>
      </c>
      <c r="I33" s="748">
        <v>86</v>
      </c>
      <c r="J33" s="748">
        <v>23</v>
      </c>
      <c r="K33" s="439">
        <f t="shared" si="21"/>
        <v>17</v>
      </c>
      <c r="L33" s="748">
        <v>13</v>
      </c>
      <c r="M33" s="748">
        <v>4</v>
      </c>
      <c r="N33" s="16" t="s">
        <v>17</v>
      </c>
    </row>
    <row r="34" spans="1:15" s="436" customFormat="1" ht="15.95" customHeight="1">
      <c r="A34" s="448" t="s">
        <v>278</v>
      </c>
      <c r="B34" s="438">
        <f t="shared" si="17"/>
        <v>188</v>
      </c>
      <c r="C34" s="439">
        <f t="shared" si="18"/>
        <v>147</v>
      </c>
      <c r="D34" s="439">
        <f t="shared" si="18"/>
        <v>41</v>
      </c>
      <c r="E34" s="439">
        <f t="shared" si="19"/>
        <v>11</v>
      </c>
      <c r="F34" s="748">
        <v>11</v>
      </c>
      <c r="G34" s="748">
        <v>0</v>
      </c>
      <c r="H34" s="439">
        <f t="shared" si="20"/>
        <v>155</v>
      </c>
      <c r="I34" s="748">
        <v>119</v>
      </c>
      <c r="J34" s="748">
        <v>36</v>
      </c>
      <c r="K34" s="439">
        <f t="shared" si="21"/>
        <v>22</v>
      </c>
      <c r="L34" s="748">
        <v>17</v>
      </c>
      <c r="M34" s="748">
        <v>5</v>
      </c>
      <c r="N34" s="16" t="s">
        <v>24</v>
      </c>
    </row>
    <row r="35" spans="1:15" s="441" customFormat="1" ht="15.95" customHeight="1">
      <c r="A35" s="420" t="s">
        <v>975</v>
      </c>
      <c r="B35" s="444">
        <f>SUM(B36:B41)</f>
        <v>3736</v>
      </c>
      <c r="C35" s="445">
        <f t="shared" ref="C35:J35" si="22">SUM(C36:C41)</f>
        <v>2986</v>
      </c>
      <c r="D35" s="445">
        <f t="shared" si="22"/>
        <v>750</v>
      </c>
      <c r="E35" s="445">
        <f t="shared" si="22"/>
        <v>195</v>
      </c>
      <c r="F35" s="445">
        <f t="shared" si="22"/>
        <v>195</v>
      </c>
      <c r="G35" s="445">
        <f t="shared" si="22"/>
        <v>0</v>
      </c>
      <c r="H35" s="445">
        <f>SUM(H36:H41)</f>
        <v>2765</v>
      </c>
      <c r="I35" s="445">
        <f t="shared" si="22"/>
        <v>2201</v>
      </c>
      <c r="J35" s="445">
        <f t="shared" si="22"/>
        <v>564</v>
      </c>
      <c r="K35" s="445">
        <f>SUM(K36:K41)</f>
        <v>776</v>
      </c>
      <c r="L35" s="445">
        <f>SUM(L36:L41)</f>
        <v>590</v>
      </c>
      <c r="M35" s="446">
        <f>SUM(M36:M41)</f>
        <v>186</v>
      </c>
      <c r="N35" s="450" t="s">
        <v>979</v>
      </c>
    </row>
    <row r="36" spans="1:15" s="436" customFormat="1" ht="15.95" customHeight="1">
      <c r="A36" s="448" t="s">
        <v>242</v>
      </c>
      <c r="B36" s="438">
        <f>SUM(C36:D36)</f>
        <v>1180</v>
      </c>
      <c r="C36" s="439">
        <f>SUM(F36,I36,L36)</f>
        <v>948</v>
      </c>
      <c r="D36" s="439">
        <f>SUM(G36,J36,M36)</f>
        <v>232</v>
      </c>
      <c r="E36" s="439">
        <f t="shared" si="19"/>
        <v>55</v>
      </c>
      <c r="F36" s="748">
        <v>55</v>
      </c>
      <c r="G36" s="748">
        <v>0</v>
      </c>
      <c r="H36" s="439">
        <f t="shared" ref="H36:H41" si="23">SUM(I36:J36)</f>
        <v>899</v>
      </c>
      <c r="I36" s="748">
        <v>722</v>
      </c>
      <c r="J36" s="748">
        <v>177</v>
      </c>
      <c r="K36" s="439">
        <f t="shared" ref="K36:K41" si="24">SUM(L36:M36)</f>
        <v>226</v>
      </c>
      <c r="L36" s="748">
        <v>171</v>
      </c>
      <c r="M36" s="748">
        <v>55</v>
      </c>
      <c r="N36" s="16" t="s">
        <v>6</v>
      </c>
    </row>
    <row r="37" spans="1:15" s="436" customFormat="1" ht="15.95" customHeight="1">
      <c r="A37" s="448" t="s">
        <v>240</v>
      </c>
      <c r="B37" s="438">
        <f t="shared" ref="B37:B41" si="25">SUM(C37:D37)</f>
        <v>1748</v>
      </c>
      <c r="C37" s="439">
        <f t="shared" ref="C37:D41" si="26">SUM(F37,I37,L37)</f>
        <v>1394</v>
      </c>
      <c r="D37" s="439">
        <f t="shared" si="26"/>
        <v>354</v>
      </c>
      <c r="E37" s="439">
        <f t="shared" si="19"/>
        <v>111</v>
      </c>
      <c r="F37" s="748">
        <v>111</v>
      </c>
      <c r="G37" s="748">
        <v>0</v>
      </c>
      <c r="H37" s="439">
        <f t="shared" si="23"/>
        <v>1215</v>
      </c>
      <c r="I37" s="748">
        <v>961</v>
      </c>
      <c r="J37" s="748">
        <v>254</v>
      </c>
      <c r="K37" s="439">
        <f t="shared" si="24"/>
        <v>422</v>
      </c>
      <c r="L37" s="748">
        <v>322</v>
      </c>
      <c r="M37" s="748">
        <v>100</v>
      </c>
      <c r="N37" s="16" t="s">
        <v>5</v>
      </c>
    </row>
    <row r="38" spans="1:15" s="436" customFormat="1" ht="15.95" customHeight="1">
      <c r="A38" s="448" t="s">
        <v>252</v>
      </c>
      <c r="B38" s="438">
        <f t="shared" si="25"/>
        <v>363</v>
      </c>
      <c r="C38" s="439">
        <f t="shared" si="26"/>
        <v>285</v>
      </c>
      <c r="D38" s="439">
        <f t="shared" si="26"/>
        <v>78</v>
      </c>
      <c r="E38" s="439">
        <f t="shared" si="19"/>
        <v>10</v>
      </c>
      <c r="F38" s="748">
        <v>10</v>
      </c>
      <c r="G38" s="748">
        <v>0</v>
      </c>
      <c r="H38" s="439">
        <f t="shared" si="23"/>
        <v>304</v>
      </c>
      <c r="I38" s="748">
        <v>240</v>
      </c>
      <c r="J38" s="748">
        <v>64</v>
      </c>
      <c r="K38" s="439">
        <f t="shared" si="24"/>
        <v>49</v>
      </c>
      <c r="L38" s="748">
        <v>35</v>
      </c>
      <c r="M38" s="748">
        <v>14</v>
      </c>
      <c r="N38" s="16" t="s">
        <v>11</v>
      </c>
    </row>
    <row r="39" spans="1:15" s="436" customFormat="1" ht="15.95" customHeight="1">
      <c r="A39" s="448" t="s">
        <v>282</v>
      </c>
      <c r="B39" s="438">
        <f t="shared" si="25"/>
        <v>226</v>
      </c>
      <c r="C39" s="439">
        <f t="shared" si="26"/>
        <v>189</v>
      </c>
      <c r="D39" s="439">
        <f t="shared" si="26"/>
        <v>37</v>
      </c>
      <c r="E39" s="439">
        <f t="shared" si="19"/>
        <v>12</v>
      </c>
      <c r="F39" s="748">
        <v>12</v>
      </c>
      <c r="G39" s="748">
        <v>0</v>
      </c>
      <c r="H39" s="439">
        <f t="shared" si="23"/>
        <v>185</v>
      </c>
      <c r="I39" s="748">
        <v>151</v>
      </c>
      <c r="J39" s="748">
        <v>34</v>
      </c>
      <c r="K39" s="439">
        <f t="shared" si="24"/>
        <v>29</v>
      </c>
      <c r="L39" s="748">
        <v>26</v>
      </c>
      <c r="M39" s="748">
        <v>3</v>
      </c>
      <c r="N39" s="16" t="s">
        <v>26</v>
      </c>
    </row>
    <row r="40" spans="1:15" s="436" customFormat="1" ht="15.95" customHeight="1">
      <c r="A40" s="448" t="s">
        <v>268</v>
      </c>
      <c r="B40" s="438">
        <f t="shared" si="25"/>
        <v>183</v>
      </c>
      <c r="C40" s="439">
        <f t="shared" si="26"/>
        <v>142</v>
      </c>
      <c r="D40" s="439">
        <f t="shared" si="26"/>
        <v>41</v>
      </c>
      <c r="E40" s="439">
        <f t="shared" si="19"/>
        <v>5</v>
      </c>
      <c r="F40" s="748">
        <v>5</v>
      </c>
      <c r="G40" s="748">
        <v>0</v>
      </c>
      <c r="H40" s="439">
        <f t="shared" si="23"/>
        <v>143</v>
      </c>
      <c r="I40" s="748">
        <v>112</v>
      </c>
      <c r="J40" s="748">
        <v>31</v>
      </c>
      <c r="K40" s="439">
        <f t="shared" si="24"/>
        <v>35</v>
      </c>
      <c r="L40" s="748">
        <v>25</v>
      </c>
      <c r="M40" s="748">
        <v>10</v>
      </c>
      <c r="N40" s="16" t="s">
        <v>19</v>
      </c>
    </row>
    <row r="41" spans="1:15" s="436" customFormat="1" ht="15.95" customHeight="1" thickBot="1">
      <c r="A41" s="451" t="s">
        <v>284</v>
      </c>
      <c r="B41" s="452">
        <f t="shared" si="25"/>
        <v>36</v>
      </c>
      <c r="C41" s="453">
        <f t="shared" si="26"/>
        <v>28</v>
      </c>
      <c r="D41" s="453">
        <f t="shared" si="26"/>
        <v>8</v>
      </c>
      <c r="E41" s="453">
        <f t="shared" si="19"/>
        <v>2</v>
      </c>
      <c r="F41" s="1101">
        <v>2</v>
      </c>
      <c r="G41" s="1101">
        <v>0</v>
      </c>
      <c r="H41" s="1102">
        <f t="shared" si="23"/>
        <v>19</v>
      </c>
      <c r="I41" s="1101">
        <v>15</v>
      </c>
      <c r="J41" s="1101">
        <v>4</v>
      </c>
      <c r="K41" s="1102">
        <f t="shared" si="24"/>
        <v>15</v>
      </c>
      <c r="L41" s="1101">
        <v>11</v>
      </c>
      <c r="M41" s="1103">
        <v>4</v>
      </c>
      <c r="N41" s="454" t="s">
        <v>27</v>
      </c>
    </row>
    <row r="42" spans="1:15" s="455" customFormat="1" ht="11.1" customHeight="1">
      <c r="A42" s="455" t="s">
        <v>92</v>
      </c>
      <c r="N42" s="456" t="s">
        <v>93</v>
      </c>
      <c r="O42" s="457"/>
    </row>
    <row r="43" spans="1:15" s="458" customFormat="1" ht="10.5">
      <c r="A43" s="171" t="s">
        <v>1470</v>
      </c>
      <c r="N43" s="459"/>
    </row>
    <row r="44" spans="1:15" s="436" customFormat="1" ht="11.25"/>
    <row r="45" spans="1:15" s="436" customFormat="1" ht="11.25"/>
    <row r="46" spans="1:15" s="436" customFormat="1" ht="11.25"/>
    <row r="47" spans="1:15" s="436" customFormat="1" ht="11.25"/>
    <row r="48" spans="1:15" s="436" customFormat="1" ht="11.25"/>
    <row r="49" spans="1:7" s="436" customFormat="1" ht="11.25"/>
    <row r="50" spans="1:7" s="436" customFormat="1" ht="11.25"/>
    <row r="51" spans="1:7" s="436" customFormat="1" ht="11.25"/>
    <row r="52" spans="1:7" s="436" customFormat="1" ht="11.25"/>
    <row r="53" spans="1:7" s="436" customFormat="1" ht="11.25"/>
    <row r="54" spans="1:7" s="436" customFormat="1" ht="11.25"/>
    <row r="55" spans="1:7" s="436" customFormat="1" ht="11.25"/>
    <row r="56" spans="1:7" s="436" customFormat="1" ht="11.25"/>
    <row r="57" spans="1:7" s="436" customFormat="1" ht="11.25"/>
    <row r="58" spans="1:7" s="436" customFormat="1" ht="11.25"/>
    <row r="59" spans="1:7" s="436" customFormat="1" ht="11.25">
      <c r="A59" s="460"/>
      <c r="B59" s="460"/>
      <c r="C59" s="460"/>
      <c r="D59" s="460"/>
      <c r="E59" s="460"/>
      <c r="F59" s="460"/>
      <c r="G59" s="460"/>
    </row>
    <row r="60" spans="1:7" s="436" customFormat="1" ht="11.25">
      <c r="A60" s="460"/>
      <c r="B60" s="460"/>
      <c r="C60" s="460"/>
      <c r="D60" s="460"/>
      <c r="E60" s="460"/>
      <c r="F60" s="460"/>
      <c r="G60" s="460"/>
    </row>
    <row r="61" spans="1:7" s="436" customFormat="1" ht="11.25">
      <c r="A61" s="460"/>
      <c r="B61" s="460"/>
      <c r="C61" s="460"/>
      <c r="D61" s="460"/>
      <c r="E61" s="460"/>
      <c r="F61" s="460"/>
      <c r="G61" s="460"/>
    </row>
    <row r="62" spans="1:7" s="436" customFormat="1" ht="11.25">
      <c r="A62" s="460"/>
      <c r="B62" s="460"/>
      <c r="C62" s="460"/>
      <c r="D62" s="460"/>
      <c r="E62" s="460"/>
      <c r="F62" s="460"/>
      <c r="G62" s="460"/>
    </row>
    <row r="63" spans="1:7" s="436" customFormat="1" ht="11.25">
      <c r="A63" s="460"/>
      <c r="B63" s="460"/>
      <c r="C63" s="460"/>
      <c r="D63" s="460"/>
      <c r="E63" s="460"/>
      <c r="F63" s="460"/>
      <c r="G63" s="460"/>
    </row>
    <row r="64" spans="1:7" s="436" customFormat="1" ht="11.25">
      <c r="A64" s="460"/>
      <c r="B64" s="460"/>
      <c r="C64" s="460"/>
      <c r="D64" s="460"/>
      <c r="E64" s="460"/>
      <c r="F64" s="460"/>
      <c r="G64" s="460"/>
    </row>
    <row r="65" spans="1:7" s="436" customFormat="1" ht="11.25">
      <c r="A65" s="460"/>
      <c r="B65" s="460"/>
      <c r="C65" s="460"/>
      <c r="D65" s="460"/>
      <c r="E65" s="460"/>
      <c r="F65" s="460"/>
      <c r="G65" s="460"/>
    </row>
    <row r="66" spans="1:7" s="436" customFormat="1" ht="11.25">
      <c r="A66" s="460"/>
      <c r="B66" s="460"/>
      <c r="C66" s="460"/>
      <c r="D66" s="460"/>
      <c r="E66" s="460"/>
      <c r="F66" s="460"/>
      <c r="G66" s="460"/>
    </row>
    <row r="67" spans="1:7" s="436" customFormat="1" ht="11.25">
      <c r="A67" s="460"/>
      <c r="B67" s="460"/>
      <c r="C67" s="460"/>
      <c r="D67" s="460"/>
      <c r="E67" s="460"/>
      <c r="F67" s="460"/>
      <c r="G67" s="460"/>
    </row>
    <row r="68" spans="1:7" s="436" customFormat="1" ht="11.25">
      <c r="A68" s="460"/>
      <c r="B68" s="460"/>
      <c r="C68" s="460"/>
      <c r="D68" s="460"/>
      <c r="E68" s="460"/>
      <c r="F68" s="460"/>
      <c r="G68" s="460"/>
    </row>
    <row r="69" spans="1:7" s="436" customFormat="1" ht="11.25">
      <c r="A69" s="460"/>
      <c r="B69" s="460"/>
      <c r="C69" s="460"/>
      <c r="D69" s="460"/>
      <c r="E69" s="460"/>
      <c r="F69" s="460"/>
      <c r="G69" s="460"/>
    </row>
    <row r="70" spans="1:7" s="436" customFormat="1" ht="11.25">
      <c r="A70" s="460"/>
      <c r="B70" s="460"/>
      <c r="C70" s="460"/>
      <c r="D70" s="460"/>
      <c r="E70" s="460"/>
      <c r="F70" s="460"/>
      <c r="G70" s="460"/>
    </row>
    <row r="71" spans="1:7" s="436" customFormat="1" ht="11.25">
      <c r="A71" s="460"/>
      <c r="B71" s="460"/>
      <c r="C71" s="460"/>
      <c r="D71" s="460"/>
      <c r="E71" s="460"/>
      <c r="F71" s="460"/>
      <c r="G71" s="460"/>
    </row>
    <row r="72" spans="1:7" s="436" customFormat="1" ht="11.25">
      <c r="A72" s="460"/>
      <c r="B72" s="460"/>
      <c r="C72" s="460"/>
      <c r="D72" s="460"/>
      <c r="E72" s="460"/>
      <c r="F72" s="460"/>
      <c r="G72" s="460"/>
    </row>
    <row r="73" spans="1:7" s="436" customFormat="1" ht="11.25">
      <c r="A73" s="460"/>
      <c r="B73" s="460"/>
      <c r="C73" s="460"/>
      <c r="D73" s="460"/>
      <c r="E73" s="460"/>
      <c r="F73" s="460"/>
      <c r="G73" s="460"/>
    </row>
    <row r="74" spans="1:7" s="436" customFormat="1" ht="11.25">
      <c r="A74" s="460"/>
      <c r="B74" s="460"/>
      <c r="C74" s="460"/>
      <c r="D74" s="460"/>
      <c r="E74" s="460"/>
      <c r="F74" s="460"/>
      <c r="G74" s="460"/>
    </row>
    <row r="75" spans="1:7" s="436" customFormat="1" ht="11.25">
      <c r="A75" s="460"/>
      <c r="B75" s="460"/>
      <c r="C75" s="460"/>
      <c r="D75" s="460"/>
      <c r="E75" s="460"/>
      <c r="F75" s="460"/>
      <c r="G75" s="460"/>
    </row>
    <row r="76" spans="1:7" s="436" customFormat="1" ht="11.25">
      <c r="A76" s="460"/>
      <c r="B76" s="460"/>
      <c r="C76" s="460"/>
      <c r="D76" s="460"/>
      <c r="E76" s="460"/>
      <c r="F76" s="460"/>
      <c r="G76" s="460"/>
    </row>
    <row r="77" spans="1:7" s="436" customFormat="1" ht="11.25">
      <c r="A77" s="460"/>
      <c r="B77" s="460"/>
      <c r="C77" s="460"/>
      <c r="D77" s="460"/>
      <c r="E77" s="460"/>
      <c r="F77" s="460"/>
      <c r="G77" s="460"/>
    </row>
    <row r="78" spans="1:7" s="436" customFormat="1" ht="11.25">
      <c r="A78" s="460"/>
      <c r="B78" s="460"/>
      <c r="C78" s="460"/>
      <c r="D78" s="460"/>
      <c r="E78" s="460"/>
      <c r="F78" s="460"/>
      <c r="G78" s="460"/>
    </row>
    <row r="79" spans="1:7" s="436" customFormat="1" ht="11.25">
      <c r="A79" s="460"/>
      <c r="B79" s="460"/>
      <c r="C79" s="460"/>
      <c r="D79" s="460"/>
      <c r="E79" s="460"/>
      <c r="F79" s="460"/>
      <c r="G79" s="460"/>
    </row>
    <row r="80" spans="1:7" s="436" customFormat="1" ht="11.25">
      <c r="A80" s="460"/>
      <c r="B80" s="460"/>
      <c r="C80" s="460"/>
      <c r="D80" s="460"/>
      <c r="E80" s="460"/>
      <c r="F80" s="460"/>
      <c r="G80" s="460"/>
    </row>
    <row r="81" spans="1:7" s="436" customFormat="1" ht="11.25">
      <c r="A81" s="460"/>
      <c r="B81" s="460"/>
      <c r="C81" s="460"/>
      <c r="D81" s="460"/>
      <c r="E81" s="460"/>
      <c r="F81" s="460"/>
      <c r="G81" s="460"/>
    </row>
    <row r="82" spans="1:7" s="436" customFormat="1" ht="11.25">
      <c r="A82" s="460"/>
      <c r="B82" s="460"/>
      <c r="C82" s="460"/>
      <c r="D82" s="460"/>
      <c r="E82" s="460"/>
      <c r="F82" s="460"/>
      <c r="G82" s="460"/>
    </row>
    <row r="83" spans="1:7" s="436" customFormat="1" ht="11.25">
      <c r="A83" s="460"/>
      <c r="B83" s="460"/>
      <c r="C83" s="460"/>
      <c r="D83" s="460"/>
      <c r="E83" s="460"/>
      <c r="F83" s="460"/>
      <c r="G83" s="460"/>
    </row>
    <row r="84" spans="1:7" s="436" customFormat="1" ht="11.25">
      <c r="A84" s="460"/>
      <c r="B84" s="460"/>
      <c r="C84" s="460"/>
      <c r="D84" s="460"/>
      <c r="E84" s="460"/>
      <c r="F84" s="460"/>
      <c r="G84" s="460"/>
    </row>
    <row r="85" spans="1:7" s="436" customFormat="1" ht="11.25">
      <c r="A85" s="460"/>
      <c r="B85" s="460"/>
      <c r="C85" s="460"/>
      <c r="D85" s="460"/>
      <c r="E85" s="460"/>
      <c r="F85" s="460"/>
      <c r="G85" s="460"/>
    </row>
    <row r="86" spans="1:7" s="436" customFormat="1" ht="11.25">
      <c r="A86" s="460"/>
      <c r="B86" s="460"/>
      <c r="C86" s="460"/>
      <c r="D86" s="460"/>
      <c r="E86" s="460"/>
      <c r="F86" s="460"/>
      <c r="G86" s="460"/>
    </row>
    <row r="87" spans="1:7" s="436" customFormat="1" ht="11.25">
      <c r="A87" s="460"/>
      <c r="B87" s="460"/>
      <c r="C87" s="460"/>
      <c r="D87" s="460"/>
      <c r="E87" s="460"/>
      <c r="F87" s="460"/>
      <c r="G87" s="460"/>
    </row>
    <row r="88" spans="1:7" s="436" customFormat="1" ht="11.25">
      <c r="A88" s="460"/>
      <c r="B88" s="460"/>
      <c r="C88" s="460"/>
      <c r="D88" s="460"/>
      <c r="E88" s="460"/>
      <c r="F88" s="460"/>
      <c r="G88" s="460"/>
    </row>
    <row r="89" spans="1:7" s="436" customFormat="1" ht="11.25">
      <c r="A89" s="460"/>
      <c r="B89" s="460"/>
      <c r="C89" s="460"/>
      <c r="D89" s="460"/>
      <c r="E89" s="460"/>
      <c r="F89" s="460"/>
      <c r="G89" s="460"/>
    </row>
    <row r="90" spans="1:7" s="436" customFormat="1" ht="11.25">
      <c r="A90" s="460"/>
      <c r="B90" s="460"/>
      <c r="C90" s="460"/>
      <c r="D90" s="460"/>
      <c r="E90" s="460"/>
      <c r="F90" s="460"/>
      <c r="G90" s="460"/>
    </row>
    <row r="91" spans="1:7" s="436" customFormat="1" ht="11.25">
      <c r="A91" s="460"/>
      <c r="B91" s="460"/>
      <c r="C91" s="460"/>
      <c r="D91" s="460"/>
      <c r="E91" s="460"/>
      <c r="F91" s="460"/>
      <c r="G91" s="460"/>
    </row>
    <row r="92" spans="1:7" s="436" customFormat="1" ht="11.25">
      <c r="A92" s="460"/>
      <c r="B92" s="460"/>
      <c r="C92" s="460"/>
      <c r="D92" s="460"/>
      <c r="E92" s="460"/>
      <c r="F92" s="460"/>
      <c r="G92" s="460"/>
    </row>
    <row r="93" spans="1:7" s="436" customFormat="1" ht="11.25">
      <c r="A93" s="460"/>
      <c r="B93" s="460"/>
      <c r="C93" s="460"/>
      <c r="D93" s="460"/>
      <c r="E93" s="460"/>
      <c r="F93" s="460"/>
      <c r="G93" s="460"/>
    </row>
    <row r="94" spans="1:7" s="436" customFormat="1" ht="11.25">
      <c r="A94" s="460"/>
      <c r="B94" s="460"/>
      <c r="C94" s="460"/>
      <c r="D94" s="460"/>
      <c r="E94" s="460"/>
      <c r="F94" s="460"/>
      <c r="G94" s="460"/>
    </row>
    <row r="95" spans="1:7" s="436" customFormat="1" ht="11.25">
      <c r="A95" s="460"/>
      <c r="B95" s="460"/>
      <c r="C95" s="460"/>
      <c r="D95" s="460"/>
      <c r="E95" s="460"/>
      <c r="F95" s="460"/>
      <c r="G95" s="460"/>
    </row>
    <row r="96" spans="1:7" s="436" customFormat="1" ht="11.25">
      <c r="A96" s="460"/>
      <c r="B96" s="460"/>
      <c r="C96" s="460"/>
      <c r="D96" s="460"/>
      <c r="E96" s="460"/>
      <c r="F96" s="460"/>
      <c r="G96" s="460"/>
    </row>
    <row r="97" spans="1:7" s="436" customFormat="1" ht="11.25">
      <c r="A97" s="460"/>
      <c r="B97" s="460"/>
      <c r="C97" s="460"/>
      <c r="D97" s="460"/>
      <c r="E97" s="460"/>
      <c r="F97" s="460"/>
      <c r="G97" s="460"/>
    </row>
    <row r="98" spans="1:7" s="436" customFormat="1" ht="11.25">
      <c r="A98" s="460"/>
      <c r="B98" s="460"/>
      <c r="C98" s="460"/>
      <c r="D98" s="460"/>
      <c r="E98" s="460"/>
      <c r="F98" s="460"/>
      <c r="G98" s="460"/>
    </row>
    <row r="99" spans="1:7" s="436" customFormat="1" ht="11.25">
      <c r="A99" s="460"/>
      <c r="B99" s="460"/>
      <c r="C99" s="460"/>
      <c r="D99" s="460"/>
      <c r="E99" s="460"/>
      <c r="F99" s="460"/>
      <c r="G99" s="460"/>
    </row>
    <row r="100" spans="1:7" s="436" customFormat="1" ht="11.25">
      <c r="A100" s="460"/>
      <c r="B100" s="460"/>
      <c r="C100" s="460"/>
      <c r="D100" s="460"/>
      <c r="E100" s="460"/>
      <c r="F100" s="460"/>
      <c r="G100" s="460"/>
    </row>
    <row r="101" spans="1:7" s="436" customFormat="1" ht="11.25">
      <c r="A101" s="460"/>
      <c r="B101" s="460"/>
      <c r="C101" s="460"/>
      <c r="D101" s="460"/>
      <c r="E101" s="460"/>
      <c r="F101" s="460"/>
      <c r="G101" s="460"/>
    </row>
    <row r="102" spans="1:7" s="436" customFormat="1" ht="11.25">
      <c r="A102" s="460"/>
      <c r="B102" s="460"/>
      <c r="C102" s="460"/>
      <c r="D102" s="460"/>
      <c r="E102" s="460"/>
      <c r="F102" s="460"/>
      <c r="G102" s="460"/>
    </row>
    <row r="103" spans="1:7" s="436" customFormat="1" ht="11.25">
      <c r="A103" s="460"/>
      <c r="B103" s="460"/>
      <c r="C103" s="460"/>
      <c r="D103" s="460"/>
      <c r="E103" s="460"/>
      <c r="F103" s="460"/>
      <c r="G103" s="460"/>
    </row>
    <row r="104" spans="1:7" s="436" customFormat="1" ht="11.25">
      <c r="A104" s="460"/>
      <c r="B104" s="460"/>
      <c r="C104" s="460"/>
      <c r="D104" s="460"/>
      <c r="E104" s="460"/>
      <c r="F104" s="460"/>
      <c r="G104" s="460"/>
    </row>
  </sheetData>
  <sheetProtection selectLockedCells="1"/>
  <mergeCells count="20">
    <mergeCell ref="J8:J9"/>
    <mergeCell ref="K8:K9"/>
    <mergeCell ref="L8:L9"/>
    <mergeCell ref="M8:M9"/>
    <mergeCell ref="A3:G3"/>
    <mergeCell ref="H3:N3"/>
    <mergeCell ref="A6:A9"/>
    <mergeCell ref="B6:D7"/>
    <mergeCell ref="E6:G7"/>
    <mergeCell ref="H6:J7"/>
    <mergeCell ref="K6:M7"/>
    <mergeCell ref="N6:N9"/>
    <mergeCell ref="D8:D9"/>
    <mergeCell ref="E8:E9"/>
    <mergeCell ref="B8:B9"/>
    <mergeCell ref="C8:C9"/>
    <mergeCell ref="H8:H9"/>
    <mergeCell ref="I8:I9"/>
    <mergeCell ref="F8:F9"/>
    <mergeCell ref="G8:G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42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topLeftCell="A2" zoomScaleNormal="100" zoomScaleSheetLayoutView="100" workbookViewId="0">
      <selection activeCell="F2" sqref="F2"/>
    </sheetView>
  </sheetViews>
  <sheetFormatPr defaultColWidth="8.625" defaultRowHeight="14.25"/>
  <cols>
    <col min="1" max="1" width="11.625" style="88" customWidth="1"/>
    <col min="2" max="2" width="8.125" style="89" customWidth="1"/>
    <col min="3" max="3" width="5.125" style="89" customWidth="1"/>
    <col min="4" max="4" width="6.125" style="89" customWidth="1"/>
    <col min="5" max="7" width="7.625" style="89" customWidth="1"/>
    <col min="8" max="9" width="7.125" style="89" customWidth="1"/>
    <col min="10" max="10" width="7.125" style="955" customWidth="1"/>
    <col min="11" max="11" width="7.125" style="89" customWidth="1"/>
    <col min="12" max="12" width="7.875" style="89" customWidth="1"/>
    <col min="13" max="14" width="8.125" style="89" customWidth="1"/>
    <col min="15" max="15" width="8.25" style="89" customWidth="1"/>
    <col min="16" max="16" width="7.875" style="89" customWidth="1"/>
    <col min="17" max="19" width="8.375" style="89" customWidth="1"/>
    <col min="20" max="20" width="16.875" style="93" customWidth="1"/>
    <col min="21" max="16384" width="8.625" style="89"/>
  </cols>
  <sheetData>
    <row r="1" spans="1:20" s="396" customFormat="1" ht="14.1" customHeight="1">
      <c r="A1" s="173" t="s">
        <v>1542</v>
      </c>
      <c r="J1" s="393"/>
      <c r="T1" s="392" t="s">
        <v>1543</v>
      </c>
    </row>
    <row r="2" spans="1:20" s="978" customFormat="1" ht="14.1" customHeight="1">
      <c r="A2" s="94"/>
      <c r="J2" s="53"/>
      <c r="T2" s="986"/>
    </row>
    <row r="3" spans="1:20" s="929" customFormat="1" ht="20.100000000000001" customHeight="1">
      <c r="A3" s="1475" t="s">
        <v>237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/>
      <c r="L3" s="1533" t="s">
        <v>1306</v>
      </c>
      <c r="M3" s="1533"/>
      <c r="N3" s="1533"/>
      <c r="O3" s="1533"/>
      <c r="P3" s="1533"/>
      <c r="Q3" s="1533"/>
      <c r="R3" s="1533"/>
      <c r="S3" s="1533"/>
      <c r="T3" s="1533"/>
    </row>
    <row r="4" spans="1:20" s="936" customFormat="1" ht="24" customHeight="1">
      <c r="A4" s="940"/>
      <c r="B4" s="940"/>
      <c r="C4" s="940"/>
      <c r="D4" s="940"/>
      <c r="E4" s="940"/>
      <c r="F4" s="940"/>
      <c r="G4" s="940"/>
      <c r="H4" s="940"/>
      <c r="I4" s="940"/>
      <c r="J4" s="940"/>
      <c r="K4" s="940"/>
      <c r="L4" s="1533"/>
      <c r="M4" s="1533"/>
      <c r="N4" s="1533"/>
      <c r="O4" s="1533"/>
      <c r="P4" s="1533"/>
      <c r="Q4" s="1533"/>
      <c r="R4" s="1533"/>
      <c r="S4" s="1533"/>
      <c r="T4" s="1533"/>
    </row>
    <row r="5" spans="1:20" s="67" customFormat="1" ht="18" customHeight="1" thickBot="1">
      <c r="A5" s="67" t="s">
        <v>286</v>
      </c>
      <c r="T5" s="972" t="s">
        <v>287</v>
      </c>
    </row>
    <row r="6" spans="1:20" s="978" customFormat="1" ht="18" customHeight="1">
      <c r="A6" s="1458" t="s">
        <v>96</v>
      </c>
      <c r="B6" s="1469" t="s">
        <v>101</v>
      </c>
      <c r="C6" s="1469"/>
      <c r="D6" s="1469"/>
      <c r="E6" s="1440"/>
      <c r="F6" s="1440"/>
      <c r="G6" s="1440"/>
      <c r="H6" s="2090" t="s">
        <v>102</v>
      </c>
      <c r="I6" s="1440"/>
      <c r="J6" s="1440"/>
      <c r="K6" s="1820"/>
      <c r="L6" s="1469" t="s">
        <v>103</v>
      </c>
      <c r="M6" s="1440"/>
      <c r="N6" s="1440"/>
      <c r="O6" s="1440"/>
      <c r="P6" s="2090" t="s">
        <v>104</v>
      </c>
      <c r="Q6" s="1440"/>
      <c r="R6" s="1440"/>
      <c r="S6" s="2093"/>
      <c r="T6" s="1941" t="s">
        <v>99</v>
      </c>
    </row>
    <row r="7" spans="1:20" s="978" customFormat="1" ht="13.7" customHeight="1">
      <c r="A7" s="1459"/>
      <c r="B7" s="2087" t="s">
        <v>1307</v>
      </c>
      <c r="C7" s="1674"/>
      <c r="D7" s="1665"/>
      <c r="E7" s="1509" t="s">
        <v>105</v>
      </c>
      <c r="F7" s="1509" t="s">
        <v>106</v>
      </c>
      <c r="G7" s="1509" t="s">
        <v>107</v>
      </c>
      <c r="H7" s="1546"/>
      <c r="I7" s="1509" t="s">
        <v>105</v>
      </c>
      <c r="J7" s="1509" t="s">
        <v>106</v>
      </c>
      <c r="K7" s="1526" t="s">
        <v>107</v>
      </c>
      <c r="L7" s="1927"/>
      <c r="M7" s="1509" t="s">
        <v>105</v>
      </c>
      <c r="N7" s="1509" t="s">
        <v>106</v>
      </c>
      <c r="O7" s="1509" t="s">
        <v>107</v>
      </c>
      <c r="P7" s="1546"/>
      <c r="Q7" s="1509" t="s">
        <v>105</v>
      </c>
      <c r="R7" s="1509" t="s">
        <v>106</v>
      </c>
      <c r="S7" s="1511" t="s">
        <v>107</v>
      </c>
      <c r="T7" s="2091"/>
    </row>
    <row r="8" spans="1:20" s="978" customFormat="1" ht="13.7" customHeight="1">
      <c r="A8" s="1459"/>
      <c r="B8" s="417"/>
      <c r="C8" s="1509" t="s">
        <v>47</v>
      </c>
      <c r="D8" s="1509" t="s">
        <v>48</v>
      </c>
      <c r="E8" s="1590"/>
      <c r="F8" s="1590"/>
      <c r="G8" s="1590"/>
      <c r="H8" s="1590"/>
      <c r="I8" s="1590"/>
      <c r="J8" s="1590"/>
      <c r="K8" s="1593"/>
      <c r="L8" s="2088"/>
      <c r="M8" s="1590"/>
      <c r="N8" s="1590"/>
      <c r="O8" s="1590"/>
      <c r="P8" s="1590"/>
      <c r="Q8" s="1590"/>
      <c r="R8" s="1590"/>
      <c r="S8" s="1599"/>
      <c r="T8" s="2091"/>
    </row>
    <row r="9" spans="1:20" s="978" customFormat="1" ht="13.7" customHeight="1">
      <c r="A9" s="1460"/>
      <c r="B9" s="418"/>
      <c r="C9" s="1591"/>
      <c r="D9" s="1591"/>
      <c r="E9" s="1591"/>
      <c r="F9" s="1591"/>
      <c r="G9" s="1591"/>
      <c r="H9" s="1591"/>
      <c r="I9" s="1591"/>
      <c r="J9" s="1591"/>
      <c r="K9" s="1594"/>
      <c r="L9" s="2089"/>
      <c r="M9" s="1591"/>
      <c r="N9" s="1591"/>
      <c r="O9" s="1591"/>
      <c r="P9" s="1591"/>
      <c r="Q9" s="1591"/>
      <c r="R9" s="1591"/>
      <c r="S9" s="1600"/>
      <c r="T9" s="2092"/>
    </row>
    <row r="10" spans="1:20" s="160" customFormat="1" ht="17.45" customHeight="1">
      <c r="A10" s="214" t="s">
        <v>701</v>
      </c>
      <c r="B10" s="46">
        <v>9158</v>
      </c>
      <c r="C10" s="46" t="s">
        <v>50</v>
      </c>
      <c r="D10" s="46" t="s">
        <v>50</v>
      </c>
      <c r="E10" s="46">
        <v>944</v>
      </c>
      <c r="F10" s="46">
        <v>2497</v>
      </c>
      <c r="G10" s="46">
        <v>5717</v>
      </c>
      <c r="H10" s="46">
        <v>335</v>
      </c>
      <c r="I10" s="46">
        <v>0</v>
      </c>
      <c r="J10" s="46">
        <v>15</v>
      </c>
      <c r="K10" s="46">
        <v>320</v>
      </c>
      <c r="L10" s="46">
        <v>15</v>
      </c>
      <c r="M10" s="46">
        <v>0</v>
      </c>
      <c r="N10" s="46">
        <v>1</v>
      </c>
      <c r="O10" s="46">
        <v>14</v>
      </c>
      <c r="P10" s="46">
        <v>8808</v>
      </c>
      <c r="Q10" s="46">
        <v>944</v>
      </c>
      <c r="R10" s="46">
        <v>2481</v>
      </c>
      <c r="S10" s="46">
        <v>5383</v>
      </c>
      <c r="T10" s="419" t="s">
        <v>701</v>
      </c>
    </row>
    <row r="11" spans="1:20" s="160" customFormat="1" ht="17.45" customHeight="1">
      <c r="A11" s="214" t="s">
        <v>951</v>
      </c>
      <c r="B11" s="46">
        <v>9582</v>
      </c>
      <c r="C11" s="46" t="s">
        <v>50</v>
      </c>
      <c r="D11" s="46" t="s">
        <v>50</v>
      </c>
      <c r="E11" s="46">
        <v>1487</v>
      </c>
      <c r="F11" s="46">
        <v>2399</v>
      </c>
      <c r="G11" s="46">
        <v>5696</v>
      </c>
      <c r="H11" s="46">
        <v>752</v>
      </c>
      <c r="I11" s="46">
        <v>2</v>
      </c>
      <c r="J11" s="46">
        <v>23</v>
      </c>
      <c r="K11" s="46">
        <v>727</v>
      </c>
      <c r="L11" s="46">
        <v>30</v>
      </c>
      <c r="M11" s="46">
        <v>1</v>
      </c>
      <c r="N11" s="46">
        <v>2</v>
      </c>
      <c r="O11" s="46">
        <v>27</v>
      </c>
      <c r="P11" s="46">
        <v>8800</v>
      </c>
      <c r="Q11" s="46">
        <v>1484</v>
      </c>
      <c r="R11" s="46">
        <v>2374</v>
      </c>
      <c r="S11" s="46">
        <v>4942</v>
      </c>
      <c r="T11" s="419" t="s">
        <v>951</v>
      </c>
    </row>
    <row r="12" spans="1:20" s="160" customFormat="1" ht="17.45" customHeight="1">
      <c r="A12" s="214" t="s">
        <v>952</v>
      </c>
      <c r="B12" s="46">
        <v>10527</v>
      </c>
      <c r="C12" s="46" t="s">
        <v>41</v>
      </c>
      <c r="D12" s="46" t="s">
        <v>41</v>
      </c>
      <c r="E12" s="46">
        <v>993</v>
      </c>
      <c r="F12" s="46">
        <v>2651</v>
      </c>
      <c r="G12" s="46">
        <v>6883</v>
      </c>
      <c r="H12" s="46">
        <v>716</v>
      </c>
      <c r="I12" s="46">
        <v>2</v>
      </c>
      <c r="J12" s="46">
        <v>16</v>
      </c>
      <c r="K12" s="46">
        <v>698</v>
      </c>
      <c r="L12" s="46">
        <v>24</v>
      </c>
      <c r="M12" s="46">
        <v>0</v>
      </c>
      <c r="N12" s="46">
        <v>2</v>
      </c>
      <c r="O12" s="46">
        <v>22</v>
      </c>
      <c r="P12" s="46">
        <v>9787</v>
      </c>
      <c r="Q12" s="46">
        <v>991</v>
      </c>
      <c r="R12" s="46">
        <v>2633</v>
      </c>
      <c r="S12" s="46">
        <v>6163</v>
      </c>
      <c r="T12" s="419" t="s">
        <v>952</v>
      </c>
    </row>
    <row r="13" spans="1:20" s="160" customFormat="1" ht="17.45" customHeight="1">
      <c r="A13" s="214" t="s">
        <v>1049</v>
      </c>
      <c r="B13" s="46">
        <v>9832</v>
      </c>
      <c r="C13" s="46" t="s">
        <v>41</v>
      </c>
      <c r="D13" s="46" t="s">
        <v>41</v>
      </c>
      <c r="E13" s="46">
        <v>947</v>
      </c>
      <c r="F13" s="46">
        <v>2612</v>
      </c>
      <c r="G13" s="46">
        <v>6273</v>
      </c>
      <c r="H13" s="46">
        <v>656</v>
      </c>
      <c r="I13" s="46">
        <v>0</v>
      </c>
      <c r="J13" s="46">
        <v>11</v>
      </c>
      <c r="K13" s="46">
        <v>645</v>
      </c>
      <c r="L13" s="46">
        <v>23</v>
      </c>
      <c r="M13" s="46">
        <v>0</v>
      </c>
      <c r="N13" s="46">
        <v>1</v>
      </c>
      <c r="O13" s="46">
        <v>22</v>
      </c>
      <c r="P13" s="46">
        <v>9153</v>
      </c>
      <c r="Q13" s="46">
        <v>947</v>
      </c>
      <c r="R13" s="46">
        <v>2600</v>
      </c>
      <c r="S13" s="46">
        <v>5606</v>
      </c>
      <c r="T13" s="419" t="s">
        <v>1049</v>
      </c>
    </row>
    <row r="14" spans="1:20" s="160" customFormat="1" ht="17.45" customHeight="1">
      <c r="A14" s="956">
        <v>2017</v>
      </c>
      <c r="B14" s="42">
        <f t="shared" ref="B14:S14" si="0">B16+B26+B35</f>
        <v>1123</v>
      </c>
      <c r="C14" s="46" t="s">
        <v>50</v>
      </c>
      <c r="D14" s="46" t="s">
        <v>50</v>
      </c>
      <c r="E14" s="42">
        <f>E16+E26+E35</f>
        <v>191</v>
      </c>
      <c r="F14" s="42">
        <f t="shared" si="0"/>
        <v>281</v>
      </c>
      <c r="G14" s="42">
        <f t="shared" si="0"/>
        <v>651</v>
      </c>
      <c r="H14" s="42">
        <f t="shared" si="0"/>
        <v>90</v>
      </c>
      <c r="I14" s="42">
        <f t="shared" si="0"/>
        <v>1</v>
      </c>
      <c r="J14" s="42">
        <f t="shared" si="0"/>
        <v>2</v>
      </c>
      <c r="K14" s="42">
        <f t="shared" si="0"/>
        <v>87</v>
      </c>
      <c r="L14" s="42">
        <f t="shared" si="0"/>
        <v>1</v>
      </c>
      <c r="M14" s="42">
        <f>M16+M26+M35</f>
        <v>0</v>
      </c>
      <c r="N14" s="42">
        <f>N16+N26+N35</f>
        <v>0</v>
      </c>
      <c r="O14" s="42">
        <f t="shared" si="0"/>
        <v>1</v>
      </c>
      <c r="P14" s="42">
        <f t="shared" si="0"/>
        <v>1032</v>
      </c>
      <c r="Q14" s="42">
        <f t="shared" si="0"/>
        <v>190</v>
      </c>
      <c r="R14" s="42">
        <f t="shared" si="0"/>
        <v>279</v>
      </c>
      <c r="S14" s="42">
        <f t="shared" si="0"/>
        <v>563</v>
      </c>
      <c r="T14" s="953">
        <v>2017</v>
      </c>
    </row>
    <row r="15" spans="1:20" s="978" customFormat="1" ht="14.1" customHeight="1">
      <c r="A15" s="17"/>
      <c r="B15" s="42"/>
      <c r="C15" s="42"/>
      <c r="D15" s="42"/>
      <c r="E15" s="42"/>
      <c r="F15" s="42"/>
      <c r="G15" s="42"/>
      <c r="H15" s="42"/>
      <c r="I15" s="46"/>
      <c r="J15" s="46"/>
      <c r="K15" s="46"/>
      <c r="L15" s="42"/>
      <c r="M15" s="46"/>
      <c r="N15" s="46"/>
      <c r="O15" s="46"/>
      <c r="P15" s="42"/>
      <c r="Q15" s="46"/>
      <c r="R15" s="46"/>
      <c r="S15" s="46"/>
      <c r="T15" s="129"/>
    </row>
    <row r="16" spans="1:20" s="160" customFormat="1" ht="15" customHeight="1">
      <c r="A16" s="420" t="s">
        <v>643</v>
      </c>
      <c r="B16" s="42">
        <f>SUM(B17:B25)</f>
        <v>512</v>
      </c>
      <c r="C16" s="49" t="s">
        <v>980</v>
      </c>
      <c r="D16" s="49" t="s">
        <v>980</v>
      </c>
      <c r="E16" s="42">
        <f>SUM(E17:E25)</f>
        <v>69</v>
      </c>
      <c r="F16" s="42">
        <f t="shared" ref="F16:G16" si="1">SUM(F17:F25)</f>
        <v>100</v>
      </c>
      <c r="G16" s="42">
        <f t="shared" si="1"/>
        <v>343</v>
      </c>
      <c r="H16" s="421">
        <f>SUM(I16:K16)</f>
        <v>43</v>
      </c>
      <c r="I16" s="42">
        <f>SUM(I17:I25)</f>
        <v>1</v>
      </c>
      <c r="J16" s="42">
        <f>SUM(J17:J25)</f>
        <v>1</v>
      </c>
      <c r="K16" s="42">
        <f>SUM(K17:K25)</f>
        <v>41</v>
      </c>
      <c r="L16" s="42">
        <f>SUM(M16:O16)</f>
        <v>0</v>
      </c>
      <c r="M16" s="42">
        <f>SUM(M17:M25)</f>
        <v>0</v>
      </c>
      <c r="N16" s="42">
        <f>SUM(N17:N25)</f>
        <v>0</v>
      </c>
      <c r="O16" s="42">
        <f>SUM(O17:O25)</f>
        <v>0</v>
      </c>
      <c r="P16" s="42">
        <f>SUM(Q16:S16)</f>
        <v>469</v>
      </c>
      <c r="Q16" s="42">
        <f>SUM(Q17:Q25)</f>
        <v>68</v>
      </c>
      <c r="R16" s="42">
        <f>SUM(R17:R25)</f>
        <v>99</v>
      </c>
      <c r="S16" s="42">
        <f>SUM(S17:S25)</f>
        <v>302</v>
      </c>
      <c r="T16" s="422" t="s">
        <v>108</v>
      </c>
    </row>
    <row r="17" spans="1:20" s="978" customFormat="1" ht="15" customHeight="1">
      <c r="A17" s="17" t="s">
        <v>258</v>
      </c>
      <c r="B17" s="49">
        <f>SUM(E17:G17)</f>
        <v>133</v>
      </c>
      <c r="C17" s="49" t="s">
        <v>980</v>
      </c>
      <c r="D17" s="49" t="s">
        <v>980</v>
      </c>
      <c r="E17" s="49">
        <f>I17+M17+Q17</f>
        <v>22</v>
      </c>
      <c r="F17" s="49">
        <f>J17+N17+R17</f>
        <v>24</v>
      </c>
      <c r="G17" s="49">
        <f>K17+O17+S17</f>
        <v>87</v>
      </c>
      <c r="H17" s="49">
        <f>SUM(I17:K17)</f>
        <v>9</v>
      </c>
      <c r="I17" s="725">
        <v>1</v>
      </c>
      <c r="J17" s="725">
        <v>0</v>
      </c>
      <c r="K17" s="725">
        <v>8</v>
      </c>
      <c r="L17" s="46">
        <f>SUM(M17:O17)</f>
        <v>0</v>
      </c>
      <c r="M17" s="725">
        <v>0</v>
      </c>
      <c r="N17" s="725">
        <v>0</v>
      </c>
      <c r="O17" s="725">
        <v>0</v>
      </c>
      <c r="P17" s="46">
        <f t="shared" ref="P17:P41" si="2">SUM(Q17:S17)</f>
        <v>124</v>
      </c>
      <c r="Q17" s="725">
        <v>21</v>
      </c>
      <c r="R17" s="725">
        <v>24</v>
      </c>
      <c r="S17" s="725">
        <v>79</v>
      </c>
      <c r="T17" s="372" t="s">
        <v>100</v>
      </c>
    </row>
    <row r="18" spans="1:20" s="978" customFormat="1" ht="15" customHeight="1">
      <c r="A18" s="17" t="s">
        <v>244</v>
      </c>
      <c r="B18" s="49">
        <f t="shared" ref="B18:B41" si="3">SUM(E18:G18)</f>
        <v>59</v>
      </c>
      <c r="C18" s="49" t="s">
        <v>980</v>
      </c>
      <c r="D18" s="49" t="s">
        <v>980</v>
      </c>
      <c r="E18" s="49">
        <f t="shared" ref="E18:E24" si="4">I18+M18+Q18</f>
        <v>6</v>
      </c>
      <c r="F18" s="49">
        <f t="shared" ref="F18:F24" si="5">J18+N18+R18</f>
        <v>14</v>
      </c>
      <c r="G18" s="49">
        <f t="shared" ref="G18:G24" si="6">K18+O18+S18</f>
        <v>39</v>
      </c>
      <c r="H18" s="49">
        <f>SUM(I18:K18)</f>
        <v>6</v>
      </c>
      <c r="I18" s="725">
        <v>0</v>
      </c>
      <c r="J18" s="725">
        <v>0</v>
      </c>
      <c r="K18" s="725">
        <v>6</v>
      </c>
      <c r="L18" s="46">
        <f>SUM(M18:O18)</f>
        <v>0</v>
      </c>
      <c r="M18" s="725">
        <v>0</v>
      </c>
      <c r="N18" s="725">
        <v>0</v>
      </c>
      <c r="O18" s="725">
        <v>0</v>
      </c>
      <c r="P18" s="46">
        <f t="shared" si="2"/>
        <v>53</v>
      </c>
      <c r="Q18" s="725">
        <v>6</v>
      </c>
      <c r="R18" s="725">
        <v>14</v>
      </c>
      <c r="S18" s="725">
        <v>33</v>
      </c>
      <c r="T18" s="372" t="s">
        <v>91</v>
      </c>
    </row>
    <row r="19" spans="1:20" s="978" customFormat="1" ht="15" customHeight="1">
      <c r="A19" s="17" t="s">
        <v>248</v>
      </c>
      <c r="B19" s="49">
        <f t="shared" si="3"/>
        <v>159</v>
      </c>
      <c r="C19" s="49" t="s">
        <v>980</v>
      </c>
      <c r="D19" s="49" t="s">
        <v>980</v>
      </c>
      <c r="E19" s="49">
        <f t="shared" si="4"/>
        <v>18</v>
      </c>
      <c r="F19" s="49">
        <f t="shared" si="5"/>
        <v>29</v>
      </c>
      <c r="G19" s="49">
        <f t="shared" si="6"/>
        <v>112</v>
      </c>
      <c r="H19" s="49">
        <f t="shared" ref="H19:H35" si="7">SUM(I19:K19)</f>
        <v>16</v>
      </c>
      <c r="I19" s="725">
        <v>0</v>
      </c>
      <c r="J19" s="725">
        <v>1</v>
      </c>
      <c r="K19" s="725">
        <v>15</v>
      </c>
      <c r="L19" s="46">
        <f>SUM(M19:O19)</f>
        <v>0</v>
      </c>
      <c r="M19" s="725">
        <v>0</v>
      </c>
      <c r="N19" s="725">
        <v>0</v>
      </c>
      <c r="O19" s="725">
        <v>0</v>
      </c>
      <c r="P19" s="46">
        <f t="shared" si="2"/>
        <v>143</v>
      </c>
      <c r="Q19" s="725">
        <v>18</v>
      </c>
      <c r="R19" s="725">
        <v>28</v>
      </c>
      <c r="S19" s="725">
        <v>97</v>
      </c>
      <c r="T19" s="372" t="s">
        <v>109</v>
      </c>
    </row>
    <row r="20" spans="1:20" s="978" customFormat="1" ht="15" customHeight="1">
      <c r="A20" s="17" t="s">
        <v>254</v>
      </c>
      <c r="B20" s="49">
        <f t="shared" si="3"/>
        <v>44</v>
      </c>
      <c r="C20" s="49" t="s">
        <v>980</v>
      </c>
      <c r="D20" s="49" t="s">
        <v>980</v>
      </c>
      <c r="E20" s="49">
        <f t="shared" si="4"/>
        <v>4</v>
      </c>
      <c r="F20" s="49">
        <f t="shared" si="5"/>
        <v>15</v>
      </c>
      <c r="G20" s="49">
        <f t="shared" si="6"/>
        <v>25</v>
      </c>
      <c r="H20" s="49">
        <f t="shared" si="7"/>
        <v>0</v>
      </c>
      <c r="I20" s="725">
        <v>0</v>
      </c>
      <c r="J20" s="725">
        <v>0</v>
      </c>
      <c r="K20" s="725">
        <v>0</v>
      </c>
      <c r="L20" s="46">
        <f t="shared" ref="L20:L41" si="8">SUM(M20:O20)</f>
        <v>0</v>
      </c>
      <c r="M20" s="725">
        <v>0</v>
      </c>
      <c r="N20" s="725">
        <v>0</v>
      </c>
      <c r="O20" s="725">
        <v>0</v>
      </c>
      <c r="P20" s="46">
        <f t="shared" si="2"/>
        <v>44</v>
      </c>
      <c r="Q20" s="725">
        <v>4</v>
      </c>
      <c r="R20" s="725">
        <v>15</v>
      </c>
      <c r="S20" s="725">
        <v>25</v>
      </c>
      <c r="T20" s="372" t="s">
        <v>110</v>
      </c>
    </row>
    <row r="21" spans="1:20" s="978" customFormat="1" ht="15" customHeight="1">
      <c r="A21" s="17" t="s">
        <v>272</v>
      </c>
      <c r="B21" s="49">
        <f t="shared" si="3"/>
        <v>13</v>
      </c>
      <c r="C21" s="49" t="s">
        <v>980</v>
      </c>
      <c r="D21" s="49" t="s">
        <v>980</v>
      </c>
      <c r="E21" s="49">
        <f t="shared" si="4"/>
        <v>2</v>
      </c>
      <c r="F21" s="49">
        <f t="shared" si="5"/>
        <v>2</v>
      </c>
      <c r="G21" s="49">
        <f t="shared" si="6"/>
        <v>9</v>
      </c>
      <c r="H21" s="49">
        <f t="shared" si="7"/>
        <v>2</v>
      </c>
      <c r="I21" s="725">
        <v>0</v>
      </c>
      <c r="J21" s="725">
        <v>0</v>
      </c>
      <c r="K21" s="725">
        <v>2</v>
      </c>
      <c r="L21" s="46">
        <f t="shared" si="8"/>
        <v>0</v>
      </c>
      <c r="M21" s="725">
        <v>0</v>
      </c>
      <c r="N21" s="725">
        <v>0</v>
      </c>
      <c r="O21" s="725">
        <v>0</v>
      </c>
      <c r="P21" s="46">
        <f t="shared" si="2"/>
        <v>11</v>
      </c>
      <c r="Q21" s="725">
        <v>2</v>
      </c>
      <c r="R21" s="725">
        <v>2</v>
      </c>
      <c r="S21" s="725">
        <v>7</v>
      </c>
      <c r="T21" s="372" t="s">
        <v>111</v>
      </c>
    </row>
    <row r="22" spans="1:20" s="978" customFormat="1" ht="15" customHeight="1">
      <c r="A22" s="17" t="s">
        <v>276</v>
      </c>
      <c r="B22" s="49">
        <f t="shared" si="3"/>
        <v>53</v>
      </c>
      <c r="C22" s="49" t="s">
        <v>980</v>
      </c>
      <c r="D22" s="49" t="s">
        <v>980</v>
      </c>
      <c r="E22" s="49">
        <f t="shared" si="4"/>
        <v>9</v>
      </c>
      <c r="F22" s="49">
        <f t="shared" si="5"/>
        <v>10</v>
      </c>
      <c r="G22" s="49">
        <f t="shared" si="6"/>
        <v>34</v>
      </c>
      <c r="H22" s="49">
        <f t="shared" si="7"/>
        <v>2</v>
      </c>
      <c r="I22" s="725">
        <v>0</v>
      </c>
      <c r="J22" s="725">
        <v>0</v>
      </c>
      <c r="K22" s="725">
        <v>2</v>
      </c>
      <c r="L22" s="46">
        <f t="shared" si="8"/>
        <v>0</v>
      </c>
      <c r="M22" s="725">
        <v>0</v>
      </c>
      <c r="N22" s="725">
        <v>0</v>
      </c>
      <c r="O22" s="725">
        <v>0</v>
      </c>
      <c r="P22" s="46">
        <f t="shared" si="2"/>
        <v>51</v>
      </c>
      <c r="Q22" s="725">
        <v>9</v>
      </c>
      <c r="R22" s="725">
        <v>10</v>
      </c>
      <c r="S22" s="725">
        <v>32</v>
      </c>
      <c r="T22" s="372" t="s">
        <v>112</v>
      </c>
    </row>
    <row r="23" spans="1:20" s="978" customFormat="1" ht="15" customHeight="1">
      <c r="A23" s="17" t="s">
        <v>260</v>
      </c>
      <c r="B23" s="49">
        <f t="shared" si="3"/>
        <v>7</v>
      </c>
      <c r="C23" s="49" t="s">
        <v>980</v>
      </c>
      <c r="D23" s="49" t="s">
        <v>980</v>
      </c>
      <c r="E23" s="49">
        <f t="shared" si="4"/>
        <v>2</v>
      </c>
      <c r="F23" s="49">
        <f t="shared" si="5"/>
        <v>0</v>
      </c>
      <c r="G23" s="49">
        <f t="shared" si="6"/>
        <v>5</v>
      </c>
      <c r="H23" s="49">
        <f t="shared" si="7"/>
        <v>0</v>
      </c>
      <c r="I23" s="725">
        <v>0</v>
      </c>
      <c r="J23" s="725">
        <v>0</v>
      </c>
      <c r="K23" s="725">
        <v>0</v>
      </c>
      <c r="L23" s="46">
        <f t="shared" si="8"/>
        <v>0</v>
      </c>
      <c r="M23" s="725">
        <v>0</v>
      </c>
      <c r="N23" s="725">
        <v>0</v>
      </c>
      <c r="O23" s="725">
        <v>0</v>
      </c>
      <c r="P23" s="46">
        <f t="shared" si="2"/>
        <v>7</v>
      </c>
      <c r="Q23" s="725">
        <v>2</v>
      </c>
      <c r="R23" s="725">
        <v>0</v>
      </c>
      <c r="S23" s="725">
        <v>5</v>
      </c>
      <c r="T23" s="372" t="s">
        <v>113</v>
      </c>
    </row>
    <row r="24" spans="1:20" s="978" customFormat="1" ht="15" customHeight="1">
      <c r="A24" s="17" t="s">
        <v>270</v>
      </c>
      <c r="B24" s="49">
        <f t="shared" si="3"/>
        <v>25</v>
      </c>
      <c r="C24" s="49" t="s">
        <v>980</v>
      </c>
      <c r="D24" s="49" t="s">
        <v>980</v>
      </c>
      <c r="E24" s="49">
        <f t="shared" si="4"/>
        <v>4</v>
      </c>
      <c r="F24" s="49">
        <f t="shared" si="5"/>
        <v>4</v>
      </c>
      <c r="G24" s="49">
        <f t="shared" si="6"/>
        <v>17</v>
      </c>
      <c r="H24" s="49">
        <f t="shared" si="7"/>
        <v>4</v>
      </c>
      <c r="I24" s="725">
        <v>0</v>
      </c>
      <c r="J24" s="725">
        <v>0</v>
      </c>
      <c r="K24" s="725">
        <v>4</v>
      </c>
      <c r="L24" s="46">
        <f t="shared" si="8"/>
        <v>0</v>
      </c>
      <c r="M24" s="725">
        <v>0</v>
      </c>
      <c r="N24" s="725">
        <v>0</v>
      </c>
      <c r="O24" s="725">
        <v>0</v>
      </c>
      <c r="P24" s="46">
        <f t="shared" si="2"/>
        <v>21</v>
      </c>
      <c r="Q24" s="725">
        <v>4</v>
      </c>
      <c r="R24" s="725">
        <v>4</v>
      </c>
      <c r="S24" s="725">
        <v>13</v>
      </c>
      <c r="T24" s="372" t="s">
        <v>114</v>
      </c>
    </row>
    <row r="25" spans="1:20" s="978" customFormat="1" ht="15" customHeight="1">
      <c r="A25" s="17" t="s">
        <v>274</v>
      </c>
      <c r="B25" s="49">
        <f t="shared" si="3"/>
        <v>19</v>
      </c>
      <c r="C25" s="49" t="s">
        <v>980</v>
      </c>
      <c r="D25" s="49" t="s">
        <v>980</v>
      </c>
      <c r="E25" s="49">
        <f>I25+M25+Q25</f>
        <v>2</v>
      </c>
      <c r="F25" s="49">
        <f>J25+N25+R25</f>
        <v>2</v>
      </c>
      <c r="G25" s="49">
        <f>K25+O25+S25</f>
        <v>15</v>
      </c>
      <c r="H25" s="49">
        <f t="shared" si="7"/>
        <v>4</v>
      </c>
      <c r="I25" s="725">
        <v>0</v>
      </c>
      <c r="J25" s="725">
        <v>0</v>
      </c>
      <c r="K25" s="725">
        <v>4</v>
      </c>
      <c r="L25" s="46">
        <f t="shared" si="8"/>
        <v>0</v>
      </c>
      <c r="M25" s="725">
        <v>0</v>
      </c>
      <c r="N25" s="725">
        <v>0</v>
      </c>
      <c r="O25" s="725">
        <v>0</v>
      </c>
      <c r="P25" s="46">
        <f t="shared" si="2"/>
        <v>15</v>
      </c>
      <c r="Q25" s="725">
        <v>2</v>
      </c>
      <c r="R25" s="725">
        <v>2</v>
      </c>
      <c r="S25" s="725">
        <v>11</v>
      </c>
      <c r="T25" s="372" t="s">
        <v>115</v>
      </c>
    </row>
    <row r="26" spans="1:20" s="160" customFormat="1" ht="15" customHeight="1">
      <c r="A26" s="420" t="s">
        <v>976</v>
      </c>
      <c r="B26" s="42">
        <f>E26+F26+G26</f>
        <v>225</v>
      </c>
      <c r="C26" s="49" t="s">
        <v>980</v>
      </c>
      <c r="D26" s="49" t="s">
        <v>980</v>
      </c>
      <c r="E26" s="421">
        <f>SUM(E27:E34)</f>
        <v>46</v>
      </c>
      <c r="F26" s="421">
        <f>SUM(F27:F34)</f>
        <v>73</v>
      </c>
      <c r="G26" s="421">
        <f>SUM(G27:G34)</f>
        <v>106</v>
      </c>
      <c r="H26" s="421">
        <f t="shared" si="7"/>
        <v>16</v>
      </c>
      <c r="I26" s="42">
        <f>SUM(I27:I34)</f>
        <v>0</v>
      </c>
      <c r="J26" s="42">
        <f>SUM(J27:J34)</f>
        <v>1</v>
      </c>
      <c r="K26" s="42">
        <f>SUM(K27:K34)</f>
        <v>15</v>
      </c>
      <c r="L26" s="42">
        <f>SUM(M26:O26)</f>
        <v>1</v>
      </c>
      <c r="M26" s="42">
        <f>SUM(M27:M34)</f>
        <v>0</v>
      </c>
      <c r="N26" s="42">
        <f>SUM(N27:N34)</f>
        <v>0</v>
      </c>
      <c r="O26" s="42">
        <f>SUM(O27:O34)</f>
        <v>1</v>
      </c>
      <c r="P26" s="42">
        <f>SUM(Q26:S26)</f>
        <v>208</v>
      </c>
      <c r="Q26" s="42">
        <f>SUM(Q27:Q34)</f>
        <v>46</v>
      </c>
      <c r="R26" s="42">
        <f>SUM(R27:R34)</f>
        <v>72</v>
      </c>
      <c r="S26" s="42">
        <f>SUM(S27:S34)</f>
        <v>90</v>
      </c>
      <c r="T26" s="450" t="s">
        <v>978</v>
      </c>
    </row>
    <row r="27" spans="1:20" s="978" customFormat="1" ht="15" customHeight="1">
      <c r="A27" s="448" t="s">
        <v>246</v>
      </c>
      <c r="B27" s="49">
        <f t="shared" si="3"/>
        <v>98</v>
      </c>
      <c r="C27" s="49" t="s">
        <v>980</v>
      </c>
      <c r="D27" s="49" t="s">
        <v>980</v>
      </c>
      <c r="E27" s="49">
        <f>I27+M27+Q27</f>
        <v>14</v>
      </c>
      <c r="F27" s="49">
        <f>J27+N27+R27</f>
        <v>26</v>
      </c>
      <c r="G27" s="49">
        <f>K27+O27+S27</f>
        <v>58</v>
      </c>
      <c r="H27" s="49">
        <f t="shared" si="7"/>
        <v>11</v>
      </c>
      <c r="I27" s="725">
        <v>0</v>
      </c>
      <c r="J27" s="725">
        <v>0</v>
      </c>
      <c r="K27" s="725">
        <v>11</v>
      </c>
      <c r="L27" s="46">
        <f t="shared" si="8"/>
        <v>0</v>
      </c>
      <c r="M27" s="725">
        <v>0</v>
      </c>
      <c r="N27" s="725">
        <v>0</v>
      </c>
      <c r="O27" s="725">
        <v>0</v>
      </c>
      <c r="P27" s="46">
        <f t="shared" si="2"/>
        <v>87</v>
      </c>
      <c r="Q27" s="725">
        <v>14</v>
      </c>
      <c r="R27" s="725">
        <v>26</v>
      </c>
      <c r="S27" s="725">
        <v>47</v>
      </c>
      <c r="T27" s="16" t="s">
        <v>8</v>
      </c>
    </row>
    <row r="28" spans="1:20" s="978" customFormat="1" ht="15" customHeight="1">
      <c r="A28" s="448" t="s">
        <v>250</v>
      </c>
      <c r="B28" s="49">
        <f t="shared" si="3"/>
        <v>78</v>
      </c>
      <c r="C28" s="49" t="s">
        <v>980</v>
      </c>
      <c r="D28" s="49" t="s">
        <v>980</v>
      </c>
      <c r="E28" s="49">
        <f t="shared" ref="E28:E34" si="9">I28+M28+Q28</f>
        <v>19</v>
      </c>
      <c r="F28" s="49">
        <f t="shared" ref="F28:F34" si="10">J28+N28+R28</f>
        <v>25</v>
      </c>
      <c r="G28" s="49">
        <f t="shared" ref="G28:G34" si="11">K28+O28+S28</f>
        <v>34</v>
      </c>
      <c r="H28" s="49">
        <f t="shared" si="7"/>
        <v>2</v>
      </c>
      <c r="I28" s="725">
        <v>0</v>
      </c>
      <c r="J28" s="725">
        <v>0</v>
      </c>
      <c r="K28" s="725">
        <v>2</v>
      </c>
      <c r="L28" s="46">
        <f t="shared" si="8"/>
        <v>1</v>
      </c>
      <c r="M28" s="725">
        <v>0</v>
      </c>
      <c r="N28" s="725">
        <v>0</v>
      </c>
      <c r="O28" s="725">
        <v>1</v>
      </c>
      <c r="P28" s="46">
        <f t="shared" si="2"/>
        <v>75</v>
      </c>
      <c r="Q28" s="725">
        <v>19</v>
      </c>
      <c r="R28" s="725">
        <v>25</v>
      </c>
      <c r="S28" s="725">
        <v>31</v>
      </c>
      <c r="T28" s="16" t="s">
        <v>10</v>
      </c>
    </row>
    <row r="29" spans="1:20" s="978" customFormat="1" ht="15" customHeight="1">
      <c r="A29" s="448" t="s">
        <v>256</v>
      </c>
      <c r="B29" s="49">
        <f t="shared" si="3"/>
        <v>17</v>
      </c>
      <c r="C29" s="49" t="s">
        <v>980</v>
      </c>
      <c r="D29" s="49" t="s">
        <v>980</v>
      </c>
      <c r="E29" s="49">
        <f t="shared" si="9"/>
        <v>4</v>
      </c>
      <c r="F29" s="49">
        <f t="shared" si="10"/>
        <v>9</v>
      </c>
      <c r="G29" s="49">
        <f t="shared" si="11"/>
        <v>4</v>
      </c>
      <c r="H29" s="49">
        <f t="shared" si="7"/>
        <v>1</v>
      </c>
      <c r="I29" s="725">
        <v>0</v>
      </c>
      <c r="J29" s="725">
        <v>0</v>
      </c>
      <c r="K29" s="725">
        <v>1</v>
      </c>
      <c r="L29" s="46">
        <f t="shared" si="8"/>
        <v>0</v>
      </c>
      <c r="M29" s="725">
        <v>0</v>
      </c>
      <c r="N29" s="725">
        <v>0</v>
      </c>
      <c r="O29" s="725">
        <v>0</v>
      </c>
      <c r="P29" s="46">
        <f t="shared" si="2"/>
        <v>16</v>
      </c>
      <c r="Q29" s="725">
        <v>4</v>
      </c>
      <c r="R29" s="725">
        <v>9</v>
      </c>
      <c r="S29" s="725">
        <v>3</v>
      </c>
      <c r="T29" s="16" t="s">
        <v>13</v>
      </c>
    </row>
    <row r="30" spans="1:20" s="978" customFormat="1" ht="15" customHeight="1">
      <c r="A30" s="448" t="s">
        <v>262</v>
      </c>
      <c r="B30" s="49">
        <f t="shared" si="3"/>
        <v>4</v>
      </c>
      <c r="C30" s="49" t="s">
        <v>980</v>
      </c>
      <c r="D30" s="49" t="s">
        <v>980</v>
      </c>
      <c r="E30" s="49">
        <f t="shared" si="9"/>
        <v>3</v>
      </c>
      <c r="F30" s="49">
        <f t="shared" si="10"/>
        <v>1</v>
      </c>
      <c r="G30" s="49">
        <f t="shared" si="11"/>
        <v>0</v>
      </c>
      <c r="H30" s="49">
        <f t="shared" si="7"/>
        <v>0</v>
      </c>
      <c r="I30" s="725">
        <v>0</v>
      </c>
      <c r="J30" s="725">
        <v>0</v>
      </c>
      <c r="K30" s="725">
        <v>0</v>
      </c>
      <c r="L30" s="46">
        <f t="shared" si="8"/>
        <v>0</v>
      </c>
      <c r="M30" s="725">
        <v>0</v>
      </c>
      <c r="N30" s="725">
        <v>0</v>
      </c>
      <c r="O30" s="725">
        <v>0</v>
      </c>
      <c r="P30" s="46">
        <f t="shared" si="2"/>
        <v>4</v>
      </c>
      <c r="Q30" s="725">
        <v>3</v>
      </c>
      <c r="R30" s="725">
        <v>1</v>
      </c>
      <c r="S30" s="725">
        <v>0</v>
      </c>
      <c r="T30" s="16" t="s">
        <v>16</v>
      </c>
    </row>
    <row r="31" spans="1:20" s="978" customFormat="1" ht="15" customHeight="1">
      <c r="A31" s="448" t="s">
        <v>266</v>
      </c>
      <c r="B31" s="49">
        <f t="shared" si="3"/>
        <v>6</v>
      </c>
      <c r="C31" s="49" t="s">
        <v>980</v>
      </c>
      <c r="D31" s="49" t="s">
        <v>980</v>
      </c>
      <c r="E31" s="49">
        <f t="shared" si="9"/>
        <v>1</v>
      </c>
      <c r="F31" s="49">
        <f t="shared" si="10"/>
        <v>5</v>
      </c>
      <c r="G31" s="49">
        <f t="shared" si="11"/>
        <v>0</v>
      </c>
      <c r="H31" s="49">
        <f t="shared" si="7"/>
        <v>0</v>
      </c>
      <c r="I31" s="725">
        <v>0</v>
      </c>
      <c r="J31" s="725">
        <v>0</v>
      </c>
      <c r="K31" s="725">
        <v>0</v>
      </c>
      <c r="L31" s="46">
        <f t="shared" si="8"/>
        <v>0</v>
      </c>
      <c r="M31" s="725">
        <v>0</v>
      </c>
      <c r="N31" s="725">
        <v>0</v>
      </c>
      <c r="O31" s="725">
        <v>0</v>
      </c>
      <c r="P31" s="46">
        <f t="shared" si="2"/>
        <v>6</v>
      </c>
      <c r="Q31" s="725">
        <v>1</v>
      </c>
      <c r="R31" s="725">
        <v>5</v>
      </c>
      <c r="S31" s="725">
        <v>0</v>
      </c>
      <c r="T31" s="16" t="s">
        <v>18</v>
      </c>
    </row>
    <row r="32" spans="1:20" s="978" customFormat="1" ht="15" customHeight="1">
      <c r="A32" s="448" t="s">
        <v>280</v>
      </c>
      <c r="B32" s="49">
        <f t="shared" si="3"/>
        <v>2</v>
      </c>
      <c r="C32" s="49" t="s">
        <v>980</v>
      </c>
      <c r="D32" s="49" t="s">
        <v>980</v>
      </c>
      <c r="E32" s="49">
        <f t="shared" si="9"/>
        <v>0</v>
      </c>
      <c r="F32" s="49">
        <f t="shared" si="10"/>
        <v>2</v>
      </c>
      <c r="G32" s="49">
        <f t="shared" si="11"/>
        <v>0</v>
      </c>
      <c r="H32" s="49">
        <f t="shared" si="7"/>
        <v>0</v>
      </c>
      <c r="I32" s="725">
        <v>0</v>
      </c>
      <c r="J32" s="725">
        <v>0</v>
      </c>
      <c r="K32" s="725">
        <v>0</v>
      </c>
      <c r="L32" s="46">
        <f t="shared" si="8"/>
        <v>0</v>
      </c>
      <c r="M32" s="725">
        <v>0</v>
      </c>
      <c r="N32" s="725">
        <v>0</v>
      </c>
      <c r="O32" s="725">
        <v>0</v>
      </c>
      <c r="P32" s="46">
        <f t="shared" si="2"/>
        <v>2</v>
      </c>
      <c r="Q32" s="725">
        <v>0</v>
      </c>
      <c r="R32" s="725">
        <v>2</v>
      </c>
      <c r="S32" s="725">
        <v>0</v>
      </c>
      <c r="T32" s="16" t="s">
        <v>25</v>
      </c>
    </row>
    <row r="33" spans="1:20" s="978" customFormat="1" ht="15" customHeight="1">
      <c r="A33" s="448" t="s">
        <v>264</v>
      </c>
      <c r="B33" s="49">
        <f t="shared" si="3"/>
        <v>3</v>
      </c>
      <c r="C33" s="49" t="s">
        <v>980</v>
      </c>
      <c r="D33" s="49" t="s">
        <v>980</v>
      </c>
      <c r="E33" s="49">
        <f t="shared" si="9"/>
        <v>1</v>
      </c>
      <c r="F33" s="49">
        <f t="shared" si="10"/>
        <v>2</v>
      </c>
      <c r="G33" s="49">
        <f t="shared" si="11"/>
        <v>0</v>
      </c>
      <c r="H33" s="49">
        <f t="shared" si="7"/>
        <v>0</v>
      </c>
      <c r="I33" s="725">
        <v>0</v>
      </c>
      <c r="J33" s="725">
        <v>0</v>
      </c>
      <c r="K33" s="725">
        <v>0</v>
      </c>
      <c r="L33" s="46">
        <f t="shared" si="8"/>
        <v>0</v>
      </c>
      <c r="M33" s="725">
        <v>0</v>
      </c>
      <c r="N33" s="725">
        <v>0</v>
      </c>
      <c r="O33" s="725">
        <v>0</v>
      </c>
      <c r="P33" s="46">
        <f t="shared" si="2"/>
        <v>3</v>
      </c>
      <c r="Q33" s="725">
        <v>1</v>
      </c>
      <c r="R33" s="725">
        <v>2</v>
      </c>
      <c r="S33" s="725">
        <v>0</v>
      </c>
      <c r="T33" s="16" t="s">
        <v>17</v>
      </c>
    </row>
    <row r="34" spans="1:20" s="978" customFormat="1" ht="15" customHeight="1">
      <c r="A34" s="448" t="s">
        <v>278</v>
      </c>
      <c r="B34" s="49">
        <f t="shared" si="3"/>
        <v>17</v>
      </c>
      <c r="C34" s="49" t="s">
        <v>980</v>
      </c>
      <c r="D34" s="49" t="s">
        <v>980</v>
      </c>
      <c r="E34" s="49">
        <f t="shared" si="9"/>
        <v>4</v>
      </c>
      <c r="F34" s="49">
        <f t="shared" si="10"/>
        <v>3</v>
      </c>
      <c r="G34" s="49">
        <f t="shared" si="11"/>
        <v>10</v>
      </c>
      <c r="H34" s="49">
        <f t="shared" si="7"/>
        <v>2</v>
      </c>
      <c r="I34" s="725">
        <v>0</v>
      </c>
      <c r="J34" s="725">
        <v>1</v>
      </c>
      <c r="K34" s="725">
        <v>1</v>
      </c>
      <c r="L34" s="46">
        <f t="shared" si="8"/>
        <v>0</v>
      </c>
      <c r="M34" s="725">
        <v>0</v>
      </c>
      <c r="N34" s="725">
        <v>0</v>
      </c>
      <c r="O34" s="725">
        <v>0</v>
      </c>
      <c r="P34" s="46">
        <f t="shared" si="2"/>
        <v>15</v>
      </c>
      <c r="Q34" s="725">
        <v>4</v>
      </c>
      <c r="R34" s="725">
        <v>2</v>
      </c>
      <c r="S34" s="725">
        <v>9</v>
      </c>
      <c r="T34" s="16" t="s">
        <v>24</v>
      </c>
    </row>
    <row r="35" spans="1:20" s="160" customFormat="1" ht="15" customHeight="1">
      <c r="A35" s="420" t="s">
        <v>975</v>
      </c>
      <c r="B35" s="421">
        <f t="shared" ref="B35:G35" si="12">SUM(B36:B41)</f>
        <v>386</v>
      </c>
      <c r="C35" s="49" t="s">
        <v>980</v>
      </c>
      <c r="D35" s="49" t="s">
        <v>980</v>
      </c>
      <c r="E35" s="421">
        <f t="shared" si="12"/>
        <v>76</v>
      </c>
      <c r="F35" s="421">
        <f t="shared" si="12"/>
        <v>108</v>
      </c>
      <c r="G35" s="421">
        <f t="shared" si="12"/>
        <v>202</v>
      </c>
      <c r="H35" s="421">
        <f t="shared" si="7"/>
        <v>31</v>
      </c>
      <c r="I35" s="42">
        <f>SUM(I36:I41)</f>
        <v>0</v>
      </c>
      <c r="J35" s="42">
        <f>SUM(J36:J41)</f>
        <v>0</v>
      </c>
      <c r="K35" s="42">
        <f>SUM(K36:K41)</f>
        <v>31</v>
      </c>
      <c r="L35" s="42">
        <f>SUM(M35:O35)</f>
        <v>0</v>
      </c>
      <c r="M35" s="42">
        <f>SUM(M36:M41)</f>
        <v>0</v>
      </c>
      <c r="N35" s="42">
        <f>SUM(N36:N41)</f>
        <v>0</v>
      </c>
      <c r="O35" s="42">
        <f>SUM(O36:O41)</f>
        <v>0</v>
      </c>
      <c r="P35" s="42">
        <f>SUM(Q35:S35)</f>
        <v>355</v>
      </c>
      <c r="Q35" s="42">
        <f>SUM(Q36:Q41)</f>
        <v>76</v>
      </c>
      <c r="R35" s="42">
        <f>SUM(R36:R41)</f>
        <v>108</v>
      </c>
      <c r="S35" s="42">
        <f>SUM(S36:S41)</f>
        <v>171</v>
      </c>
      <c r="T35" s="450" t="s">
        <v>979</v>
      </c>
    </row>
    <row r="36" spans="1:20" s="978" customFormat="1" ht="15" customHeight="1">
      <c r="A36" s="17" t="s">
        <v>242</v>
      </c>
      <c r="B36" s="49">
        <f t="shared" si="3"/>
        <v>147</v>
      </c>
      <c r="C36" s="49" t="s">
        <v>980</v>
      </c>
      <c r="D36" s="49" t="s">
        <v>980</v>
      </c>
      <c r="E36" s="49">
        <f t="shared" ref="E36:G41" si="13">I36+M36+Q36</f>
        <v>19</v>
      </c>
      <c r="F36" s="49">
        <f t="shared" si="13"/>
        <v>27</v>
      </c>
      <c r="G36" s="49">
        <f t="shared" si="13"/>
        <v>101</v>
      </c>
      <c r="H36" s="49">
        <f t="shared" ref="H36:H41" si="14">SUM(I36:K36)</f>
        <v>19</v>
      </c>
      <c r="I36" s="725">
        <v>0</v>
      </c>
      <c r="J36" s="725">
        <v>0</v>
      </c>
      <c r="K36" s="725">
        <v>19</v>
      </c>
      <c r="L36" s="46">
        <f t="shared" si="8"/>
        <v>0</v>
      </c>
      <c r="M36" s="725">
        <v>0</v>
      </c>
      <c r="N36" s="725">
        <v>0</v>
      </c>
      <c r="O36" s="725">
        <v>0</v>
      </c>
      <c r="P36" s="46">
        <f t="shared" si="2"/>
        <v>128</v>
      </c>
      <c r="Q36" s="725">
        <v>19</v>
      </c>
      <c r="R36" s="725">
        <v>27</v>
      </c>
      <c r="S36" s="725">
        <v>82</v>
      </c>
      <c r="T36" s="372" t="s">
        <v>124</v>
      </c>
    </row>
    <row r="37" spans="1:20" s="978" customFormat="1" ht="15" customHeight="1">
      <c r="A37" s="17" t="s">
        <v>240</v>
      </c>
      <c r="B37" s="49">
        <f t="shared" si="3"/>
        <v>166</v>
      </c>
      <c r="C37" s="49" t="s">
        <v>980</v>
      </c>
      <c r="D37" s="49" t="s">
        <v>980</v>
      </c>
      <c r="E37" s="49">
        <f t="shared" si="13"/>
        <v>44</v>
      </c>
      <c r="F37" s="49">
        <f t="shared" si="13"/>
        <v>58</v>
      </c>
      <c r="G37" s="49">
        <f t="shared" si="13"/>
        <v>64</v>
      </c>
      <c r="H37" s="49">
        <f t="shared" si="14"/>
        <v>6</v>
      </c>
      <c r="I37" s="725">
        <v>0</v>
      </c>
      <c r="J37" s="725">
        <v>0</v>
      </c>
      <c r="K37" s="725">
        <v>6</v>
      </c>
      <c r="L37" s="46">
        <f t="shared" si="8"/>
        <v>0</v>
      </c>
      <c r="M37" s="725">
        <v>0</v>
      </c>
      <c r="N37" s="725">
        <v>0</v>
      </c>
      <c r="O37" s="725">
        <v>0</v>
      </c>
      <c r="P37" s="46">
        <f t="shared" si="2"/>
        <v>160</v>
      </c>
      <c r="Q37" s="725">
        <v>44</v>
      </c>
      <c r="R37" s="725">
        <v>58</v>
      </c>
      <c r="S37" s="725">
        <v>58</v>
      </c>
      <c r="T37" s="372" t="s">
        <v>125</v>
      </c>
    </row>
    <row r="38" spans="1:20" s="978" customFormat="1" ht="15" customHeight="1">
      <c r="A38" s="17" t="s">
        <v>252</v>
      </c>
      <c r="B38" s="49">
        <f t="shared" si="3"/>
        <v>54</v>
      </c>
      <c r="C38" s="49" t="s">
        <v>980</v>
      </c>
      <c r="D38" s="49" t="s">
        <v>980</v>
      </c>
      <c r="E38" s="49">
        <f t="shared" si="13"/>
        <v>4</v>
      </c>
      <c r="F38" s="49">
        <f t="shared" si="13"/>
        <v>13</v>
      </c>
      <c r="G38" s="49">
        <f t="shared" si="13"/>
        <v>37</v>
      </c>
      <c r="H38" s="49">
        <f t="shared" si="14"/>
        <v>6</v>
      </c>
      <c r="I38" s="725">
        <v>0</v>
      </c>
      <c r="J38" s="725">
        <v>0</v>
      </c>
      <c r="K38" s="725">
        <v>6</v>
      </c>
      <c r="L38" s="46">
        <f t="shared" si="8"/>
        <v>0</v>
      </c>
      <c r="M38" s="725">
        <v>0</v>
      </c>
      <c r="N38" s="725">
        <v>0</v>
      </c>
      <c r="O38" s="725">
        <v>0</v>
      </c>
      <c r="P38" s="46">
        <f t="shared" si="2"/>
        <v>48</v>
      </c>
      <c r="Q38" s="725">
        <v>4</v>
      </c>
      <c r="R38" s="725">
        <v>13</v>
      </c>
      <c r="S38" s="725">
        <v>31</v>
      </c>
      <c r="T38" s="372" t="s">
        <v>43</v>
      </c>
    </row>
    <row r="39" spans="1:20" s="978" customFormat="1" ht="15" customHeight="1">
      <c r="A39" s="17" t="s">
        <v>282</v>
      </c>
      <c r="B39" s="49">
        <f t="shared" si="3"/>
        <v>10</v>
      </c>
      <c r="C39" s="49" t="s">
        <v>980</v>
      </c>
      <c r="D39" s="49" t="s">
        <v>980</v>
      </c>
      <c r="E39" s="49">
        <f t="shared" si="13"/>
        <v>5</v>
      </c>
      <c r="F39" s="49">
        <f t="shared" si="13"/>
        <v>5</v>
      </c>
      <c r="G39" s="49">
        <f t="shared" si="13"/>
        <v>0</v>
      </c>
      <c r="H39" s="49">
        <f t="shared" si="14"/>
        <v>0</v>
      </c>
      <c r="I39" s="725">
        <v>0</v>
      </c>
      <c r="J39" s="725">
        <v>0</v>
      </c>
      <c r="K39" s="725">
        <v>0</v>
      </c>
      <c r="L39" s="46">
        <f t="shared" si="8"/>
        <v>0</v>
      </c>
      <c r="M39" s="725">
        <v>0</v>
      </c>
      <c r="N39" s="725">
        <v>0</v>
      </c>
      <c r="O39" s="725">
        <v>0</v>
      </c>
      <c r="P39" s="46">
        <f t="shared" si="2"/>
        <v>10</v>
      </c>
      <c r="Q39" s="725">
        <v>5</v>
      </c>
      <c r="R39" s="725">
        <v>5</v>
      </c>
      <c r="S39" s="725">
        <v>0</v>
      </c>
      <c r="T39" s="372" t="s">
        <v>126</v>
      </c>
    </row>
    <row r="40" spans="1:20" s="978" customFormat="1" ht="15" customHeight="1">
      <c r="A40" s="17" t="s">
        <v>268</v>
      </c>
      <c r="B40" s="49">
        <f t="shared" si="3"/>
        <v>9</v>
      </c>
      <c r="C40" s="49" t="s">
        <v>980</v>
      </c>
      <c r="D40" s="49" t="s">
        <v>980</v>
      </c>
      <c r="E40" s="49">
        <f t="shared" si="13"/>
        <v>4</v>
      </c>
      <c r="F40" s="49">
        <f t="shared" si="13"/>
        <v>5</v>
      </c>
      <c r="G40" s="49">
        <f t="shared" si="13"/>
        <v>0</v>
      </c>
      <c r="H40" s="49">
        <f t="shared" si="14"/>
        <v>0</v>
      </c>
      <c r="I40" s="725">
        <v>0</v>
      </c>
      <c r="J40" s="725">
        <v>0</v>
      </c>
      <c r="K40" s="725">
        <v>0</v>
      </c>
      <c r="L40" s="46">
        <f t="shared" si="8"/>
        <v>0</v>
      </c>
      <c r="M40" s="725">
        <v>0</v>
      </c>
      <c r="N40" s="725">
        <v>0</v>
      </c>
      <c r="O40" s="725">
        <v>0</v>
      </c>
      <c r="P40" s="46">
        <f t="shared" si="2"/>
        <v>9</v>
      </c>
      <c r="Q40" s="725">
        <v>4</v>
      </c>
      <c r="R40" s="725">
        <v>5</v>
      </c>
      <c r="S40" s="725">
        <v>0</v>
      </c>
      <c r="T40" s="372" t="s">
        <v>127</v>
      </c>
    </row>
    <row r="41" spans="1:20" s="978" customFormat="1" ht="15" customHeight="1" thickBot="1">
      <c r="A41" s="226" t="s">
        <v>284</v>
      </c>
      <c r="B41" s="423">
        <f t="shared" si="3"/>
        <v>0</v>
      </c>
      <c r="C41" s="424" t="s">
        <v>980</v>
      </c>
      <c r="D41" s="424" t="s">
        <v>980</v>
      </c>
      <c r="E41" s="424">
        <f t="shared" si="13"/>
        <v>0</v>
      </c>
      <c r="F41" s="424">
        <f t="shared" si="13"/>
        <v>0</v>
      </c>
      <c r="G41" s="424">
        <f t="shared" si="13"/>
        <v>0</v>
      </c>
      <c r="H41" s="424">
        <f t="shared" si="14"/>
        <v>0</v>
      </c>
      <c r="I41" s="726">
        <v>0</v>
      </c>
      <c r="J41" s="726">
        <v>0</v>
      </c>
      <c r="K41" s="726">
        <v>0</v>
      </c>
      <c r="L41" s="342">
        <f t="shared" si="8"/>
        <v>0</v>
      </c>
      <c r="M41" s="726">
        <v>0</v>
      </c>
      <c r="N41" s="726">
        <v>0</v>
      </c>
      <c r="O41" s="726">
        <v>0</v>
      </c>
      <c r="P41" s="342">
        <f t="shared" si="2"/>
        <v>0</v>
      </c>
      <c r="Q41" s="726">
        <v>0</v>
      </c>
      <c r="R41" s="726">
        <v>0</v>
      </c>
      <c r="S41" s="726">
        <v>0</v>
      </c>
      <c r="T41" s="951" t="s">
        <v>580</v>
      </c>
    </row>
    <row r="42" spans="1:20" s="229" customFormat="1" ht="12.95" customHeight="1">
      <c r="A42" s="171" t="s">
        <v>92</v>
      </c>
      <c r="H42" s="1391"/>
      <c r="J42" s="1297"/>
      <c r="T42" s="232" t="s">
        <v>51</v>
      </c>
    </row>
    <row r="43" spans="1:20" s="229" customFormat="1" ht="11.1" customHeight="1">
      <c r="A43" s="425" t="s">
        <v>52</v>
      </c>
      <c r="B43" s="414"/>
      <c r="C43" s="414"/>
      <c r="D43" s="414"/>
      <c r="J43" s="1297"/>
      <c r="T43" s="426" t="s">
        <v>53</v>
      </c>
    </row>
    <row r="44" spans="1:20" s="171" customFormat="1" ht="10.5">
      <c r="A44" s="425" t="s">
        <v>1471</v>
      </c>
      <c r="J44" s="1299"/>
    </row>
    <row r="45" spans="1:20" s="171" customFormat="1" ht="10.5">
      <c r="A45" s="171" t="s">
        <v>1544</v>
      </c>
      <c r="J45" s="1299"/>
    </row>
    <row r="46" spans="1:20" s="978" customFormat="1" ht="11.25">
      <c r="J46" s="53"/>
    </row>
    <row r="47" spans="1:20" s="978" customFormat="1" ht="11.25">
      <c r="J47" s="53"/>
    </row>
    <row r="48" spans="1:20" s="978" customFormat="1" ht="11.25">
      <c r="J48" s="53"/>
    </row>
    <row r="49" spans="1:10" s="978" customFormat="1" ht="11.25">
      <c r="J49" s="53"/>
    </row>
    <row r="50" spans="1:10" s="978" customFormat="1" ht="11.25">
      <c r="J50" s="53"/>
    </row>
    <row r="51" spans="1:10" s="978" customFormat="1" ht="11.25">
      <c r="J51" s="53"/>
    </row>
    <row r="52" spans="1:10" s="978" customFormat="1" ht="11.25">
      <c r="J52" s="53"/>
    </row>
    <row r="53" spans="1:10" s="978" customFormat="1" ht="11.25">
      <c r="J53" s="53"/>
    </row>
    <row r="54" spans="1:10" s="978" customFormat="1" ht="11.25">
      <c r="J54" s="53"/>
    </row>
    <row r="55" spans="1:10" s="978" customFormat="1" ht="11.25">
      <c r="J55" s="53"/>
    </row>
    <row r="56" spans="1:10" s="978" customFormat="1" ht="11.25">
      <c r="J56" s="53"/>
    </row>
    <row r="57" spans="1:10" s="978" customFormat="1" ht="11.25">
      <c r="J57" s="53"/>
    </row>
    <row r="58" spans="1:10" s="978" customFormat="1" ht="11.25">
      <c r="J58" s="53"/>
    </row>
    <row r="59" spans="1:10" s="978" customFormat="1" ht="11.25">
      <c r="A59" s="53"/>
      <c r="J59" s="53"/>
    </row>
    <row r="60" spans="1:10" s="978" customFormat="1" ht="11.25">
      <c r="A60" s="53"/>
      <c r="J60" s="53"/>
    </row>
    <row r="61" spans="1:10" s="978" customFormat="1" ht="11.25">
      <c r="A61" s="53"/>
      <c r="J61" s="53"/>
    </row>
    <row r="62" spans="1:10" s="978" customFormat="1" ht="11.25">
      <c r="A62" s="53"/>
      <c r="J62" s="53"/>
    </row>
    <row r="63" spans="1:10" s="978" customFormat="1" ht="11.25">
      <c r="A63" s="53"/>
      <c r="J63" s="53"/>
    </row>
    <row r="64" spans="1:10" s="978" customFormat="1" ht="11.25">
      <c r="A64" s="53"/>
      <c r="J64" s="53"/>
    </row>
    <row r="65" spans="1:10" s="978" customFormat="1" ht="11.25">
      <c r="A65" s="53"/>
      <c r="J65" s="53"/>
    </row>
    <row r="66" spans="1:10" s="978" customFormat="1" ht="11.25">
      <c r="A66" s="53"/>
      <c r="J66" s="53"/>
    </row>
    <row r="67" spans="1:10" s="978" customFormat="1" ht="11.25">
      <c r="A67" s="53"/>
      <c r="J67" s="53"/>
    </row>
    <row r="68" spans="1:10" s="978" customFormat="1" ht="11.25">
      <c r="A68" s="53"/>
      <c r="J68" s="53"/>
    </row>
    <row r="69" spans="1:10" s="978" customFormat="1" ht="11.25">
      <c r="A69" s="53"/>
      <c r="J69" s="53"/>
    </row>
    <row r="70" spans="1:10" s="978" customFormat="1" ht="11.25">
      <c r="A70" s="53"/>
      <c r="J70" s="53"/>
    </row>
    <row r="71" spans="1:10" s="978" customFormat="1" ht="11.25">
      <c r="A71" s="53"/>
      <c r="J71" s="53"/>
    </row>
    <row r="72" spans="1:10" s="978" customFormat="1" ht="11.25">
      <c r="A72" s="53"/>
      <c r="J72" s="53"/>
    </row>
    <row r="73" spans="1:10" s="978" customFormat="1" ht="11.25">
      <c r="A73" s="53"/>
      <c r="J73" s="53"/>
    </row>
    <row r="74" spans="1:10" s="978" customFormat="1" ht="11.25">
      <c r="A74" s="53"/>
      <c r="J74" s="53"/>
    </row>
    <row r="75" spans="1:10" s="978" customFormat="1" ht="11.25">
      <c r="A75" s="53"/>
      <c r="J75" s="53"/>
    </row>
    <row r="76" spans="1:10" s="978" customFormat="1" ht="11.25">
      <c r="A76" s="53"/>
      <c r="J76" s="53"/>
    </row>
    <row r="77" spans="1:10" s="978" customFormat="1" ht="11.25">
      <c r="A77" s="53"/>
      <c r="J77" s="53"/>
    </row>
    <row r="78" spans="1:10" s="978" customFormat="1" ht="11.25">
      <c r="A78" s="53"/>
      <c r="J78" s="53"/>
    </row>
    <row r="79" spans="1:10" s="978" customFormat="1" ht="11.25">
      <c r="A79" s="53"/>
      <c r="J79" s="53"/>
    </row>
    <row r="80" spans="1:10" s="978" customFormat="1" ht="11.25">
      <c r="A80" s="53"/>
      <c r="J80" s="53"/>
    </row>
    <row r="81" spans="1:10" s="978" customFormat="1" ht="11.25">
      <c r="A81" s="53"/>
      <c r="J81" s="53"/>
    </row>
    <row r="82" spans="1:10" s="978" customFormat="1" ht="11.25">
      <c r="A82" s="53"/>
      <c r="J82" s="53"/>
    </row>
    <row r="83" spans="1:10" s="978" customFormat="1" ht="11.25">
      <c r="A83" s="53"/>
      <c r="J83" s="53"/>
    </row>
    <row r="84" spans="1:10" s="978" customFormat="1" ht="11.25">
      <c r="A84" s="53"/>
      <c r="J84" s="53"/>
    </row>
    <row r="85" spans="1:10" s="978" customFormat="1" ht="11.25">
      <c r="A85" s="53"/>
      <c r="J85" s="53"/>
    </row>
    <row r="86" spans="1:10" s="978" customFormat="1" ht="11.25">
      <c r="A86" s="53"/>
      <c r="J86" s="53"/>
    </row>
    <row r="87" spans="1:10" s="978" customFormat="1" ht="11.25">
      <c r="A87" s="53"/>
      <c r="J87" s="53"/>
    </row>
    <row r="88" spans="1:10" s="978" customFormat="1" ht="11.25">
      <c r="A88" s="53"/>
      <c r="J88" s="53"/>
    </row>
    <row r="89" spans="1:10" s="978" customFormat="1" ht="11.25">
      <c r="A89" s="53"/>
      <c r="J89" s="53"/>
    </row>
    <row r="90" spans="1:10" s="978" customFormat="1" ht="11.25">
      <c r="A90" s="53"/>
      <c r="J90" s="53"/>
    </row>
    <row r="91" spans="1:10" s="978" customFormat="1" ht="11.25">
      <c r="A91" s="53"/>
      <c r="J91" s="53"/>
    </row>
    <row r="92" spans="1:10" s="978" customFormat="1" ht="11.25">
      <c r="A92" s="53"/>
      <c r="J92" s="53"/>
    </row>
    <row r="93" spans="1:10" s="978" customFormat="1" ht="11.25">
      <c r="A93" s="53"/>
      <c r="J93" s="53"/>
    </row>
    <row r="94" spans="1:10" s="978" customFormat="1" ht="11.25">
      <c r="A94" s="53"/>
      <c r="J94" s="53"/>
    </row>
    <row r="95" spans="1:10" s="978" customFormat="1" ht="11.25">
      <c r="A95" s="53"/>
      <c r="J95" s="53"/>
    </row>
    <row r="96" spans="1:10" s="978" customFormat="1" ht="11.25">
      <c r="A96" s="53"/>
      <c r="J96" s="53"/>
    </row>
    <row r="97" spans="1:10" s="978" customFormat="1" ht="11.25">
      <c r="A97" s="53"/>
      <c r="J97" s="53"/>
    </row>
    <row r="98" spans="1:10" s="978" customFormat="1" ht="11.25">
      <c r="A98" s="53"/>
      <c r="J98" s="53"/>
    </row>
    <row r="99" spans="1:10" s="978" customFormat="1" ht="11.25">
      <c r="A99" s="53"/>
      <c r="J99" s="53"/>
    </row>
    <row r="100" spans="1:10" s="978" customFormat="1" ht="11.25">
      <c r="A100" s="53"/>
      <c r="J100" s="53"/>
    </row>
    <row r="101" spans="1:10" s="978" customFormat="1" ht="11.25">
      <c r="A101" s="53"/>
      <c r="J101" s="53"/>
    </row>
    <row r="102" spans="1:10" s="978" customFormat="1" ht="11.25">
      <c r="A102" s="53"/>
      <c r="J102" s="53"/>
    </row>
    <row r="103" spans="1:10" s="978" customFormat="1" ht="11.25">
      <c r="A103" s="53"/>
      <c r="J103" s="53"/>
    </row>
  </sheetData>
  <sheetProtection selectLockedCells="1"/>
  <mergeCells count="27">
    <mergeCell ref="L3:T3"/>
    <mergeCell ref="H6:K6"/>
    <mergeCell ref="L6:O6"/>
    <mergeCell ref="I7:I9"/>
    <mergeCell ref="T6:T9"/>
    <mergeCell ref="L4:T4"/>
    <mergeCell ref="Q7:Q9"/>
    <mergeCell ref="K7:K9"/>
    <mergeCell ref="J7:J9"/>
    <mergeCell ref="M7:M9"/>
    <mergeCell ref="N7:N9"/>
    <mergeCell ref="R7:R9"/>
    <mergeCell ref="P6:S6"/>
    <mergeCell ref="S7:S9"/>
    <mergeCell ref="P7:P9"/>
    <mergeCell ref="A3:K3"/>
    <mergeCell ref="O7:O9"/>
    <mergeCell ref="F7:F9"/>
    <mergeCell ref="C8:C9"/>
    <mergeCell ref="D8:D9"/>
    <mergeCell ref="G7:G9"/>
    <mergeCell ref="H7:H9"/>
    <mergeCell ref="A6:A9"/>
    <mergeCell ref="B6:G6"/>
    <mergeCell ref="E7:E9"/>
    <mergeCell ref="B7:D7"/>
    <mergeCell ref="L7:L9"/>
  </mergeCells>
  <phoneticPr fontId="6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44" man="1"/>
  </colBreaks>
  <ignoredErrors>
    <ignoredError sqref="R26:S26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view="pageBreakPreview" zoomScaleNormal="100" zoomScaleSheetLayoutView="100" workbookViewId="0">
      <selection activeCell="D1" sqref="D1"/>
    </sheetView>
  </sheetViews>
  <sheetFormatPr defaultRowHeight="14.25"/>
  <cols>
    <col min="1" max="1" width="24.625" style="88" customWidth="1"/>
    <col min="2" max="2" width="10.75" style="955" customWidth="1"/>
    <col min="3" max="3" width="12" style="955" customWidth="1"/>
    <col min="4" max="5" width="12.625" style="955" customWidth="1"/>
    <col min="6" max="6" width="9.875" style="955" customWidth="1"/>
    <col min="7" max="16384" width="9" style="89"/>
  </cols>
  <sheetData>
    <row r="1" spans="1:6" s="396" customFormat="1" ht="14.1" customHeight="1">
      <c r="A1" s="173" t="s">
        <v>1545</v>
      </c>
      <c r="B1" s="393"/>
      <c r="C1" s="393"/>
      <c r="D1" s="393"/>
      <c r="E1" s="393"/>
      <c r="F1" s="393"/>
    </row>
    <row r="2" spans="1:6" s="59" customFormat="1" ht="14.1" customHeight="1">
      <c r="A2" s="94"/>
      <c r="B2" s="64"/>
      <c r="C2" s="64"/>
      <c r="D2" s="64"/>
      <c r="E2" s="64"/>
      <c r="F2" s="64"/>
    </row>
    <row r="3" spans="1:6" s="929" customFormat="1" ht="20.100000000000001" customHeight="1">
      <c r="A3" s="1475" t="s">
        <v>128</v>
      </c>
      <c r="B3" s="1475"/>
      <c r="C3" s="1475"/>
      <c r="D3" s="1475"/>
      <c r="E3" s="1475"/>
      <c r="F3" s="1475"/>
    </row>
    <row r="4" spans="1:6" s="936" customFormat="1" ht="24" customHeight="1">
      <c r="A4" s="1583" t="s">
        <v>129</v>
      </c>
      <c r="B4" s="1583"/>
      <c r="C4" s="1583"/>
      <c r="D4" s="1583"/>
      <c r="E4" s="1583"/>
      <c r="F4" s="1583"/>
    </row>
    <row r="5" spans="1:6" s="67" customFormat="1" ht="18" customHeight="1" thickBot="1">
      <c r="A5" s="67" t="s">
        <v>286</v>
      </c>
      <c r="F5" s="972" t="s">
        <v>287</v>
      </c>
    </row>
    <row r="6" spans="1:6" s="978" customFormat="1" ht="15" customHeight="1">
      <c r="A6" s="1458" t="s">
        <v>585</v>
      </c>
      <c r="B6" s="1821" t="s">
        <v>130</v>
      </c>
      <c r="C6" s="2094" t="s">
        <v>131</v>
      </c>
      <c r="D6" s="2094" t="s">
        <v>132</v>
      </c>
      <c r="E6" s="2094" t="s">
        <v>133</v>
      </c>
      <c r="F6" s="1471" t="s">
        <v>134</v>
      </c>
    </row>
    <row r="7" spans="1:6" s="989" customFormat="1" ht="15" customHeight="1">
      <c r="A7" s="1459"/>
      <c r="B7" s="1822"/>
      <c r="C7" s="1670"/>
      <c r="D7" s="1670"/>
      <c r="E7" s="1670"/>
      <c r="F7" s="1830"/>
    </row>
    <row r="8" spans="1:6" s="989" customFormat="1" ht="15" customHeight="1">
      <c r="A8" s="1459"/>
      <c r="B8" s="1822"/>
      <c r="C8" s="1670"/>
      <c r="D8" s="1670"/>
      <c r="E8" s="1670"/>
      <c r="F8" s="1830"/>
    </row>
    <row r="9" spans="1:6" s="989" customFormat="1" ht="15" customHeight="1">
      <c r="A9" s="1460"/>
      <c r="B9" s="1823"/>
      <c r="C9" s="1672"/>
      <c r="D9" s="1672"/>
      <c r="E9" s="1672"/>
      <c r="F9" s="1831"/>
    </row>
    <row r="10" spans="1:6" s="989" customFormat="1" ht="16.5" customHeight="1">
      <c r="A10" s="214" t="s">
        <v>701</v>
      </c>
      <c r="B10" s="46">
        <v>22952</v>
      </c>
      <c r="C10" s="46">
        <v>14085</v>
      </c>
      <c r="D10" s="46">
        <v>8827</v>
      </c>
      <c r="E10" s="46">
        <v>28</v>
      </c>
      <c r="F10" s="46">
        <v>15</v>
      </c>
    </row>
    <row r="11" spans="1:6" s="989" customFormat="1" ht="16.5" customHeight="1">
      <c r="A11" s="214" t="s">
        <v>951</v>
      </c>
      <c r="B11" s="46">
        <v>24969</v>
      </c>
      <c r="C11" s="46">
        <v>13207</v>
      </c>
      <c r="D11" s="46">
        <v>11674</v>
      </c>
      <c r="E11" s="46">
        <v>88</v>
      </c>
      <c r="F11" s="46">
        <v>0</v>
      </c>
    </row>
    <row r="12" spans="1:6" s="989" customFormat="1" ht="16.5" customHeight="1">
      <c r="A12" s="214" t="s">
        <v>952</v>
      </c>
      <c r="B12" s="46">
        <v>15032</v>
      </c>
      <c r="C12" s="46">
        <v>9649</v>
      </c>
      <c r="D12" s="46">
        <v>5358</v>
      </c>
      <c r="E12" s="46">
        <v>25</v>
      </c>
      <c r="F12" s="46">
        <v>0</v>
      </c>
    </row>
    <row r="13" spans="1:6" s="1129" customFormat="1" ht="16.5" customHeight="1">
      <c r="A13" s="214" t="s">
        <v>1049</v>
      </c>
      <c r="B13" s="46">
        <v>13568</v>
      </c>
      <c r="C13" s="46">
        <v>8422</v>
      </c>
      <c r="D13" s="46">
        <v>5124</v>
      </c>
      <c r="E13" s="46">
        <v>22</v>
      </c>
      <c r="F13" s="46">
        <v>0</v>
      </c>
    </row>
    <row r="14" spans="1:6" s="989" customFormat="1" ht="16.5" customHeight="1">
      <c r="A14" s="956">
        <v>2017</v>
      </c>
      <c r="B14" s="27">
        <f>B16+B26+B35</f>
        <v>20759</v>
      </c>
      <c r="C14" s="27">
        <f>C16+C26+C35</f>
        <v>9036</v>
      </c>
      <c r="D14" s="27">
        <f>D16+D26+D35</f>
        <v>11662</v>
      </c>
      <c r="E14" s="410">
        <f>E16+E26+E35</f>
        <v>61</v>
      </c>
      <c r="F14" s="46">
        <v>0</v>
      </c>
    </row>
    <row r="15" spans="1:6" s="978" customFormat="1" ht="17.25" customHeight="1">
      <c r="A15" s="17"/>
      <c r="B15" s="48"/>
      <c r="C15" s="48"/>
      <c r="D15" s="48"/>
      <c r="E15" s="48"/>
      <c r="F15" s="46"/>
    </row>
    <row r="16" spans="1:6" s="160" customFormat="1" ht="15.95" customHeight="1">
      <c r="A16" s="411" t="s">
        <v>644</v>
      </c>
      <c r="B16" s="27">
        <f>SUM(B17:B25)</f>
        <v>7829</v>
      </c>
      <c r="C16" s="27">
        <f>SUM(C17:C25)</f>
        <v>3643</v>
      </c>
      <c r="D16" s="27">
        <f>SUM(D17:D25)</f>
        <v>4165</v>
      </c>
      <c r="E16" s="27">
        <f>SUM(E17:E25)</f>
        <v>21</v>
      </c>
      <c r="F16" s="722">
        <v>0</v>
      </c>
    </row>
    <row r="17" spans="1:6" s="978" customFormat="1" ht="15.95" customHeight="1">
      <c r="A17" s="412" t="s">
        <v>645</v>
      </c>
      <c r="B17" s="48">
        <f>SUM(C17:F17)</f>
        <v>1564</v>
      </c>
      <c r="C17" s="1007">
        <v>554</v>
      </c>
      <c r="D17" s="1007">
        <v>1000</v>
      </c>
      <c r="E17" s="1007">
        <v>10</v>
      </c>
      <c r="F17" s="722">
        <v>0</v>
      </c>
    </row>
    <row r="18" spans="1:6" s="978" customFormat="1" ht="15.95" customHeight="1">
      <c r="A18" s="412" t="s">
        <v>646</v>
      </c>
      <c r="B18" s="48">
        <f t="shared" ref="B18:B41" si="0">SUM(C18:F18)</f>
        <v>1297</v>
      </c>
      <c r="C18" s="1007">
        <v>640</v>
      </c>
      <c r="D18" s="1007">
        <v>656</v>
      </c>
      <c r="E18" s="1007">
        <v>1</v>
      </c>
      <c r="F18" s="722">
        <v>0</v>
      </c>
    </row>
    <row r="19" spans="1:6" s="978" customFormat="1" ht="15.95" customHeight="1">
      <c r="A19" s="412" t="s">
        <v>647</v>
      </c>
      <c r="B19" s="48">
        <f t="shared" si="0"/>
        <v>1423</v>
      </c>
      <c r="C19" s="1007">
        <v>593</v>
      </c>
      <c r="D19" s="1007">
        <v>827</v>
      </c>
      <c r="E19" s="1007">
        <v>3</v>
      </c>
      <c r="F19" s="722">
        <v>0</v>
      </c>
    </row>
    <row r="20" spans="1:6" s="978" customFormat="1" ht="15.95" customHeight="1">
      <c r="A20" s="412" t="s">
        <v>648</v>
      </c>
      <c r="B20" s="48">
        <f t="shared" si="0"/>
        <v>1092</v>
      </c>
      <c r="C20" s="1007">
        <v>592</v>
      </c>
      <c r="D20" s="1007">
        <v>498</v>
      </c>
      <c r="E20" s="1007">
        <v>2</v>
      </c>
      <c r="F20" s="722">
        <v>0</v>
      </c>
    </row>
    <row r="21" spans="1:6" s="978" customFormat="1" ht="15.95" customHeight="1">
      <c r="A21" s="412" t="s">
        <v>649</v>
      </c>
      <c r="B21" s="48">
        <f t="shared" si="0"/>
        <v>347</v>
      </c>
      <c r="C21" s="1007">
        <v>194</v>
      </c>
      <c r="D21" s="1007">
        <v>153</v>
      </c>
      <c r="E21" s="1007">
        <v>0</v>
      </c>
      <c r="F21" s="722">
        <v>0</v>
      </c>
    </row>
    <row r="22" spans="1:6" s="978" customFormat="1" ht="15.95" customHeight="1">
      <c r="A22" s="412" t="s">
        <v>650</v>
      </c>
      <c r="B22" s="48">
        <f t="shared" si="0"/>
        <v>708</v>
      </c>
      <c r="C22" s="1007">
        <v>346</v>
      </c>
      <c r="D22" s="1007">
        <v>359</v>
      </c>
      <c r="E22" s="1007">
        <v>3</v>
      </c>
      <c r="F22" s="722">
        <v>0</v>
      </c>
    </row>
    <row r="23" spans="1:6" s="978" customFormat="1" ht="15.95" customHeight="1">
      <c r="A23" s="412" t="s">
        <v>651</v>
      </c>
      <c r="B23" s="48">
        <f t="shared" si="0"/>
        <v>374</v>
      </c>
      <c r="C23" s="1007">
        <v>180</v>
      </c>
      <c r="D23" s="1007">
        <v>192</v>
      </c>
      <c r="E23" s="1007">
        <v>2</v>
      </c>
      <c r="F23" s="722">
        <v>0</v>
      </c>
    </row>
    <row r="24" spans="1:6" s="978" customFormat="1" ht="15.95" customHeight="1">
      <c r="A24" s="412" t="s">
        <v>652</v>
      </c>
      <c r="B24" s="48">
        <f t="shared" si="0"/>
        <v>516</v>
      </c>
      <c r="C24" s="1007">
        <v>279</v>
      </c>
      <c r="D24" s="1007">
        <v>237</v>
      </c>
      <c r="E24" s="1007">
        <v>0</v>
      </c>
      <c r="F24" s="722">
        <v>0</v>
      </c>
    </row>
    <row r="25" spans="1:6" s="978" customFormat="1" ht="15.95" customHeight="1">
      <c r="A25" s="412" t="s">
        <v>653</v>
      </c>
      <c r="B25" s="48">
        <f t="shared" si="0"/>
        <v>508</v>
      </c>
      <c r="C25" s="1007">
        <v>265</v>
      </c>
      <c r="D25" s="1007">
        <v>243</v>
      </c>
      <c r="E25" s="1007">
        <v>0</v>
      </c>
      <c r="F25" s="722">
        <v>0</v>
      </c>
    </row>
    <row r="26" spans="1:6" s="160" customFormat="1" ht="15.95" customHeight="1">
      <c r="A26" s="411" t="s">
        <v>981</v>
      </c>
      <c r="B26" s="27">
        <f>SUM(B27:B34)</f>
        <v>5678</v>
      </c>
      <c r="C26" s="27">
        <f>SUM(C27:C34)</f>
        <v>2733</v>
      </c>
      <c r="D26" s="27">
        <f>SUM(D27:D34)</f>
        <v>2944</v>
      </c>
      <c r="E26" s="27">
        <f>SUM(E27:E34)</f>
        <v>1</v>
      </c>
      <c r="F26" s="722">
        <v>0</v>
      </c>
    </row>
    <row r="27" spans="1:6" s="978" customFormat="1" ht="15.95" customHeight="1">
      <c r="A27" s="412" t="s">
        <v>654</v>
      </c>
      <c r="B27" s="48">
        <f t="shared" si="0"/>
        <v>1678</v>
      </c>
      <c r="C27" s="1007">
        <v>524</v>
      </c>
      <c r="D27" s="1007">
        <v>1154</v>
      </c>
      <c r="E27" s="1007">
        <v>0</v>
      </c>
      <c r="F27" s="722">
        <v>0</v>
      </c>
    </row>
    <row r="28" spans="1:6" s="978" customFormat="1" ht="15.95" customHeight="1">
      <c r="A28" s="412" t="s">
        <v>655</v>
      </c>
      <c r="B28" s="48">
        <f t="shared" si="0"/>
        <v>1039</v>
      </c>
      <c r="C28" s="1007">
        <v>524</v>
      </c>
      <c r="D28" s="1007">
        <v>514</v>
      </c>
      <c r="E28" s="1007">
        <v>1</v>
      </c>
      <c r="F28" s="722">
        <v>0</v>
      </c>
    </row>
    <row r="29" spans="1:6" s="978" customFormat="1" ht="15.95" customHeight="1">
      <c r="A29" s="412" t="s">
        <v>656</v>
      </c>
      <c r="B29" s="48">
        <f t="shared" si="0"/>
        <v>684</v>
      </c>
      <c r="C29" s="1007">
        <v>354</v>
      </c>
      <c r="D29" s="1007">
        <v>330</v>
      </c>
      <c r="E29" s="1007" t="s">
        <v>1051</v>
      </c>
      <c r="F29" s="722">
        <v>0</v>
      </c>
    </row>
    <row r="30" spans="1:6" s="978" customFormat="1" ht="15.95" customHeight="1">
      <c r="A30" s="412" t="s">
        <v>657</v>
      </c>
      <c r="B30" s="48">
        <f t="shared" si="0"/>
        <v>791</v>
      </c>
      <c r="C30" s="1007">
        <v>430</v>
      </c>
      <c r="D30" s="1007">
        <v>361</v>
      </c>
      <c r="E30" s="1007" t="s">
        <v>1051</v>
      </c>
      <c r="F30" s="722">
        <v>0</v>
      </c>
    </row>
    <row r="31" spans="1:6" s="978" customFormat="1" ht="15.95" customHeight="1">
      <c r="A31" s="412" t="s">
        <v>658</v>
      </c>
      <c r="B31" s="48">
        <f t="shared" si="0"/>
        <v>201</v>
      </c>
      <c r="C31" s="1007">
        <v>120</v>
      </c>
      <c r="D31" s="1007">
        <v>81</v>
      </c>
      <c r="E31" s="1007" t="s">
        <v>1051</v>
      </c>
      <c r="F31" s="722">
        <v>0</v>
      </c>
    </row>
    <row r="32" spans="1:6" s="978" customFormat="1" ht="15.95" customHeight="1">
      <c r="A32" s="412" t="s">
        <v>659</v>
      </c>
      <c r="B32" s="48">
        <f t="shared" si="0"/>
        <v>465</v>
      </c>
      <c r="C32" s="1007">
        <v>290</v>
      </c>
      <c r="D32" s="1007">
        <v>175</v>
      </c>
      <c r="E32" s="1007" t="s">
        <v>1051</v>
      </c>
      <c r="F32" s="722">
        <v>0</v>
      </c>
    </row>
    <row r="33" spans="1:6" s="978" customFormat="1" ht="15.95" customHeight="1">
      <c r="A33" s="412" t="s">
        <v>660</v>
      </c>
      <c r="B33" s="48">
        <f t="shared" si="0"/>
        <v>329</v>
      </c>
      <c r="C33" s="1007">
        <v>191</v>
      </c>
      <c r="D33" s="1007">
        <v>138</v>
      </c>
      <c r="E33" s="1007" t="s">
        <v>1051</v>
      </c>
      <c r="F33" s="722">
        <v>0</v>
      </c>
    </row>
    <row r="34" spans="1:6" s="978" customFormat="1" ht="15.95" customHeight="1">
      <c r="A34" s="412" t="s">
        <v>661</v>
      </c>
      <c r="B34" s="48">
        <f t="shared" si="0"/>
        <v>491</v>
      </c>
      <c r="C34" s="1007">
        <v>300</v>
      </c>
      <c r="D34" s="1007">
        <v>191</v>
      </c>
      <c r="E34" s="1007" t="s">
        <v>1051</v>
      </c>
      <c r="F34" s="722">
        <v>0</v>
      </c>
    </row>
    <row r="35" spans="1:6" s="160" customFormat="1" ht="15.95" customHeight="1">
      <c r="A35" s="411" t="s">
        <v>982</v>
      </c>
      <c r="B35" s="27">
        <f>SUM(B36:B41)</f>
        <v>7252</v>
      </c>
      <c r="C35" s="27">
        <f>SUM(C36:C41)</f>
        <v>2660</v>
      </c>
      <c r="D35" s="27">
        <f>SUM(D36:D41)</f>
        <v>4553</v>
      </c>
      <c r="E35" s="27">
        <f>SUM(E36:E41)</f>
        <v>39</v>
      </c>
      <c r="F35" s="722">
        <v>0</v>
      </c>
    </row>
    <row r="36" spans="1:6" s="978" customFormat="1" ht="15.95" customHeight="1">
      <c r="A36" s="412" t="s">
        <v>662</v>
      </c>
      <c r="B36" s="48">
        <f t="shared" si="0"/>
        <v>1971</v>
      </c>
      <c r="C36" s="722">
        <v>845</v>
      </c>
      <c r="D36" s="722">
        <v>1122</v>
      </c>
      <c r="E36" s="722">
        <v>4</v>
      </c>
      <c r="F36" s="722">
        <v>0</v>
      </c>
    </row>
    <row r="37" spans="1:6" s="978" customFormat="1" ht="15.95" customHeight="1">
      <c r="A37" s="412" t="s">
        <v>663</v>
      </c>
      <c r="B37" s="48">
        <f t="shared" si="0"/>
        <v>3300</v>
      </c>
      <c r="C37" s="722">
        <v>840</v>
      </c>
      <c r="D37" s="722">
        <v>2431</v>
      </c>
      <c r="E37" s="722">
        <v>29</v>
      </c>
      <c r="F37" s="722">
        <v>0</v>
      </c>
    </row>
    <row r="38" spans="1:6" s="978" customFormat="1" ht="15.95" customHeight="1">
      <c r="A38" s="412" t="s">
        <v>664</v>
      </c>
      <c r="B38" s="48">
        <f t="shared" si="0"/>
        <v>974</v>
      </c>
      <c r="C38" s="722">
        <v>476</v>
      </c>
      <c r="D38" s="722">
        <v>493</v>
      </c>
      <c r="E38" s="722">
        <v>5</v>
      </c>
      <c r="F38" s="722">
        <v>0</v>
      </c>
    </row>
    <row r="39" spans="1:6" s="978" customFormat="1" ht="15.95" customHeight="1">
      <c r="A39" s="412" t="s">
        <v>665</v>
      </c>
      <c r="B39" s="48">
        <f t="shared" si="0"/>
        <v>469</v>
      </c>
      <c r="C39" s="722">
        <v>234</v>
      </c>
      <c r="D39" s="722">
        <v>235</v>
      </c>
      <c r="E39" s="722">
        <v>0</v>
      </c>
      <c r="F39" s="722">
        <v>0</v>
      </c>
    </row>
    <row r="40" spans="1:6" s="978" customFormat="1" ht="15.95" customHeight="1">
      <c r="A40" s="412" t="s">
        <v>666</v>
      </c>
      <c r="B40" s="48">
        <f t="shared" si="0"/>
        <v>469</v>
      </c>
      <c r="C40" s="722">
        <v>237</v>
      </c>
      <c r="D40" s="722">
        <v>231</v>
      </c>
      <c r="E40" s="722">
        <v>1</v>
      </c>
      <c r="F40" s="722">
        <v>0</v>
      </c>
    </row>
    <row r="41" spans="1:6" s="978" customFormat="1" ht="15.95" customHeight="1" thickBot="1">
      <c r="A41" s="413" t="s">
        <v>667</v>
      </c>
      <c r="B41" s="342">
        <f t="shared" si="0"/>
        <v>69</v>
      </c>
      <c r="C41" s="724">
        <v>28</v>
      </c>
      <c r="D41" s="724">
        <v>41</v>
      </c>
      <c r="E41" s="724">
        <v>0</v>
      </c>
      <c r="F41" s="724">
        <v>0</v>
      </c>
    </row>
    <row r="42" spans="1:6" s="1392" customFormat="1" ht="11.1" customHeight="1">
      <c r="A42" s="1392" t="s">
        <v>135</v>
      </c>
      <c r="B42" s="1393"/>
      <c r="C42" s="1393"/>
      <c r="D42" s="1394"/>
      <c r="E42" s="1394"/>
      <c r="F42" s="1395" t="s">
        <v>136</v>
      </c>
    </row>
    <row r="43" spans="1:6" s="1392" customFormat="1" ht="11.1" customHeight="1">
      <c r="A43" s="1396" t="s">
        <v>1472</v>
      </c>
      <c r="B43" s="1393"/>
      <c r="C43" s="1393"/>
      <c r="D43" s="1393"/>
      <c r="E43" s="1393"/>
      <c r="F43" s="1397" t="s">
        <v>983</v>
      </c>
    </row>
    <row r="44" spans="1:6" s="978" customFormat="1" ht="14.25" customHeight="1">
      <c r="B44" s="67"/>
      <c r="C44" s="53"/>
      <c r="D44" s="53"/>
      <c r="E44" s="53"/>
      <c r="F44" s="53"/>
    </row>
    <row r="45" spans="1:6" s="978" customFormat="1" ht="14.25" customHeight="1">
      <c r="B45" s="67"/>
      <c r="C45" s="53"/>
      <c r="D45" s="53"/>
      <c r="E45" s="53"/>
      <c r="F45" s="53"/>
    </row>
    <row r="46" spans="1:6" s="978" customFormat="1" ht="14.25" customHeight="1">
      <c r="B46" s="67"/>
      <c r="C46" s="53"/>
      <c r="D46" s="53"/>
      <c r="E46" s="53"/>
      <c r="F46" s="53"/>
    </row>
    <row r="47" spans="1:6" s="978" customFormat="1" ht="11.25">
      <c r="B47" s="67"/>
      <c r="C47" s="53"/>
      <c r="D47" s="53"/>
      <c r="E47" s="53"/>
      <c r="F47" s="53"/>
    </row>
    <row r="48" spans="1:6" s="978" customFormat="1" ht="11.25">
      <c r="B48" s="67"/>
      <c r="C48" s="53"/>
      <c r="D48" s="53"/>
      <c r="E48" s="53"/>
      <c r="F48" s="53"/>
    </row>
    <row r="49" spans="2:6" s="978" customFormat="1" ht="11.25">
      <c r="B49" s="67"/>
      <c r="C49" s="53"/>
      <c r="D49" s="53"/>
      <c r="E49" s="53"/>
      <c r="F49" s="53"/>
    </row>
    <row r="50" spans="2:6" s="978" customFormat="1" ht="11.25">
      <c r="B50" s="67"/>
      <c r="C50" s="53"/>
      <c r="D50" s="53"/>
      <c r="E50" s="53"/>
      <c r="F50" s="53"/>
    </row>
    <row r="51" spans="2:6" s="978" customFormat="1" ht="11.25">
      <c r="B51" s="67"/>
      <c r="C51" s="53"/>
      <c r="D51" s="53"/>
      <c r="E51" s="53"/>
      <c r="F51" s="53"/>
    </row>
    <row r="52" spans="2:6" s="978" customFormat="1" ht="11.25">
      <c r="B52" s="67"/>
      <c r="C52" s="53"/>
      <c r="D52" s="53"/>
      <c r="E52" s="53"/>
      <c r="F52" s="53"/>
    </row>
    <row r="53" spans="2:6" s="978" customFormat="1" ht="11.25">
      <c r="B53" s="415"/>
      <c r="C53" s="53"/>
      <c r="D53" s="53"/>
      <c r="E53" s="53"/>
      <c r="F53" s="53"/>
    </row>
    <row r="54" spans="2:6" s="978" customFormat="1" ht="11.25">
      <c r="B54" s="67"/>
      <c r="C54" s="53"/>
      <c r="D54" s="53"/>
      <c r="E54" s="53"/>
      <c r="F54" s="53"/>
    </row>
    <row r="55" spans="2:6" s="978" customFormat="1" ht="11.25">
      <c r="B55" s="67"/>
      <c r="C55" s="53"/>
      <c r="D55" s="53"/>
      <c r="E55" s="53"/>
      <c r="F55" s="53"/>
    </row>
    <row r="56" spans="2:6" s="978" customFormat="1" ht="11.25">
      <c r="B56" s="67"/>
      <c r="C56" s="53"/>
      <c r="D56" s="53"/>
      <c r="E56" s="53"/>
      <c r="F56" s="53"/>
    </row>
    <row r="57" spans="2:6" s="978" customFormat="1" ht="11.25">
      <c r="B57" s="67"/>
      <c r="C57" s="53"/>
      <c r="D57" s="53"/>
      <c r="E57" s="53"/>
      <c r="F57" s="53"/>
    </row>
    <row r="58" spans="2:6" s="978" customFormat="1" ht="11.25">
      <c r="B58" s="67"/>
      <c r="C58" s="53"/>
      <c r="D58" s="53"/>
      <c r="E58" s="53"/>
      <c r="F58" s="53"/>
    </row>
    <row r="59" spans="2:6" s="978" customFormat="1" ht="11.25">
      <c r="B59" s="67"/>
      <c r="C59" s="53"/>
      <c r="D59" s="53"/>
      <c r="E59" s="53"/>
      <c r="F59" s="53"/>
    </row>
    <row r="60" spans="2:6" s="978" customFormat="1" ht="11.25">
      <c r="B60" s="67"/>
      <c r="C60" s="53"/>
      <c r="D60" s="53"/>
      <c r="E60" s="53"/>
      <c r="F60" s="53"/>
    </row>
    <row r="61" spans="2:6" s="978" customFormat="1" ht="11.25">
      <c r="B61" s="67"/>
      <c r="C61" s="53"/>
      <c r="D61" s="53"/>
      <c r="E61" s="53"/>
      <c r="F61" s="53"/>
    </row>
    <row r="62" spans="2:6" s="978" customFormat="1" ht="11.25">
      <c r="B62" s="415"/>
      <c r="C62" s="53"/>
      <c r="D62" s="53"/>
      <c r="E62" s="53"/>
      <c r="F62" s="53"/>
    </row>
    <row r="63" spans="2:6" s="978" customFormat="1" ht="11.25">
      <c r="B63" s="67"/>
      <c r="C63" s="53"/>
      <c r="D63" s="53"/>
      <c r="E63" s="53"/>
      <c r="F63" s="53"/>
    </row>
    <row r="64" spans="2:6" s="978" customFormat="1" ht="11.25">
      <c r="B64" s="67"/>
      <c r="C64" s="53"/>
      <c r="D64" s="53"/>
      <c r="E64" s="53"/>
      <c r="F64" s="53"/>
    </row>
    <row r="65" spans="2:6" s="978" customFormat="1" ht="11.25">
      <c r="B65" s="67"/>
      <c r="C65" s="53"/>
      <c r="D65" s="53"/>
      <c r="E65" s="53"/>
      <c r="F65" s="53"/>
    </row>
    <row r="66" spans="2:6" s="978" customFormat="1" ht="11.25">
      <c r="B66" s="67"/>
      <c r="C66" s="53"/>
      <c r="D66" s="53"/>
      <c r="E66" s="53"/>
      <c r="F66" s="53"/>
    </row>
    <row r="67" spans="2:6" s="978" customFormat="1" ht="11.25">
      <c r="B67" s="67"/>
      <c r="C67" s="53"/>
      <c r="D67" s="53"/>
      <c r="E67" s="53"/>
      <c r="F67" s="53"/>
    </row>
    <row r="68" spans="2:6" s="978" customFormat="1" ht="12" thickBot="1">
      <c r="B68" s="416"/>
      <c r="C68" s="53"/>
      <c r="D68" s="53"/>
      <c r="E68" s="53"/>
      <c r="F68" s="53"/>
    </row>
    <row r="69" spans="2:6" s="978" customFormat="1" ht="11.25">
      <c r="B69" s="53"/>
      <c r="C69" s="53"/>
      <c r="D69" s="53"/>
      <c r="E69" s="53"/>
      <c r="F69" s="53"/>
    </row>
    <row r="70" spans="2:6" s="978" customFormat="1" ht="11.25">
      <c r="B70" s="53"/>
      <c r="C70" s="53"/>
      <c r="D70" s="53"/>
      <c r="E70" s="53"/>
      <c r="F70" s="53"/>
    </row>
    <row r="71" spans="2:6" s="978" customFormat="1" ht="11.25">
      <c r="B71" s="53"/>
      <c r="C71" s="53"/>
      <c r="D71" s="53"/>
      <c r="E71" s="53"/>
      <c r="F71" s="53"/>
    </row>
    <row r="72" spans="2:6" s="978" customFormat="1" ht="11.25">
      <c r="B72" s="53"/>
      <c r="C72" s="53"/>
      <c r="D72" s="53"/>
      <c r="E72" s="53"/>
      <c r="F72" s="53"/>
    </row>
    <row r="73" spans="2:6" s="978" customFormat="1" ht="11.25">
      <c r="B73" s="53"/>
      <c r="C73" s="53"/>
      <c r="D73" s="53"/>
      <c r="E73" s="53"/>
      <c r="F73" s="53"/>
    </row>
    <row r="74" spans="2:6" s="978" customFormat="1" ht="11.25">
      <c r="B74" s="53"/>
      <c r="C74" s="53"/>
      <c r="D74" s="53"/>
      <c r="E74" s="53"/>
      <c r="F74" s="53"/>
    </row>
    <row r="75" spans="2:6" s="978" customFormat="1" ht="11.25">
      <c r="B75" s="53"/>
      <c r="C75" s="53"/>
      <c r="D75" s="53"/>
      <c r="E75" s="53"/>
      <c r="F75" s="53"/>
    </row>
    <row r="76" spans="2:6" s="978" customFormat="1" ht="11.25">
      <c r="B76" s="53"/>
      <c r="C76" s="53"/>
      <c r="D76" s="53"/>
      <c r="E76" s="53"/>
      <c r="F76" s="53"/>
    </row>
    <row r="77" spans="2:6" s="978" customFormat="1" ht="11.25">
      <c r="B77" s="53"/>
      <c r="C77" s="53"/>
      <c r="D77" s="53"/>
      <c r="E77" s="53"/>
      <c r="F77" s="53"/>
    </row>
    <row r="78" spans="2:6" s="978" customFormat="1" ht="11.25">
      <c r="B78" s="53"/>
      <c r="C78" s="53"/>
      <c r="D78" s="53"/>
      <c r="E78" s="53"/>
      <c r="F78" s="53"/>
    </row>
    <row r="79" spans="2:6" s="978" customFormat="1" ht="11.25">
      <c r="B79" s="53"/>
      <c r="C79" s="53"/>
      <c r="D79" s="53"/>
      <c r="E79" s="53"/>
      <c r="F79" s="53"/>
    </row>
    <row r="80" spans="2:6" s="978" customFormat="1" ht="11.25">
      <c r="B80" s="53"/>
      <c r="C80" s="53"/>
      <c r="D80" s="53"/>
      <c r="E80" s="53"/>
      <c r="F80" s="53"/>
    </row>
    <row r="81" spans="2:6" s="978" customFormat="1" ht="11.25">
      <c r="B81" s="53"/>
      <c r="C81" s="53"/>
      <c r="D81" s="53"/>
      <c r="E81" s="53"/>
      <c r="F81" s="53"/>
    </row>
    <row r="82" spans="2:6" s="978" customFormat="1" ht="11.25">
      <c r="B82" s="53"/>
      <c r="C82" s="53"/>
      <c r="D82" s="53"/>
      <c r="E82" s="53"/>
      <c r="F82" s="53"/>
    </row>
    <row r="83" spans="2:6" s="978" customFormat="1" ht="11.25">
      <c r="B83" s="53"/>
      <c r="C83" s="53"/>
      <c r="D83" s="53"/>
      <c r="E83" s="53"/>
      <c r="F83" s="53"/>
    </row>
    <row r="84" spans="2:6" s="978" customFormat="1" ht="11.25">
      <c r="B84" s="53"/>
      <c r="C84" s="53"/>
      <c r="D84" s="53"/>
      <c r="E84" s="53"/>
      <c r="F84" s="53"/>
    </row>
    <row r="85" spans="2:6" s="978" customFormat="1" ht="11.25">
      <c r="B85" s="53"/>
      <c r="C85" s="53"/>
      <c r="D85" s="53"/>
      <c r="E85" s="53"/>
      <c r="F85" s="53"/>
    </row>
    <row r="86" spans="2:6" s="978" customFormat="1" ht="11.25">
      <c r="B86" s="53"/>
      <c r="C86" s="53"/>
      <c r="D86" s="53"/>
      <c r="E86" s="53"/>
      <c r="F86" s="53"/>
    </row>
    <row r="87" spans="2:6" s="978" customFormat="1" ht="11.25">
      <c r="B87" s="53"/>
      <c r="C87" s="53"/>
      <c r="D87" s="53"/>
      <c r="E87" s="53"/>
      <c r="F87" s="53"/>
    </row>
    <row r="88" spans="2:6" s="978" customFormat="1" ht="11.25">
      <c r="B88" s="53"/>
      <c r="C88" s="53"/>
      <c r="D88" s="53"/>
      <c r="E88" s="53"/>
      <c r="F88" s="53"/>
    </row>
    <row r="89" spans="2:6" s="978" customFormat="1" ht="11.25">
      <c r="B89" s="53"/>
      <c r="C89" s="53"/>
      <c r="D89" s="53"/>
      <c r="E89" s="53"/>
      <c r="F89" s="53"/>
    </row>
    <row r="90" spans="2:6" s="978" customFormat="1" ht="11.25">
      <c r="B90" s="53"/>
      <c r="C90" s="53"/>
      <c r="D90" s="53"/>
      <c r="E90" s="53"/>
      <c r="F90" s="53"/>
    </row>
    <row r="91" spans="2:6" s="978" customFormat="1" ht="11.25">
      <c r="B91" s="53"/>
      <c r="C91" s="53"/>
      <c r="D91" s="53"/>
      <c r="E91" s="53"/>
      <c r="F91" s="53"/>
    </row>
    <row r="92" spans="2:6" s="978" customFormat="1" ht="11.25">
      <c r="B92" s="53"/>
      <c r="C92" s="53"/>
      <c r="D92" s="53"/>
      <c r="E92" s="53"/>
      <c r="F92" s="53"/>
    </row>
    <row r="93" spans="2:6" s="978" customFormat="1" ht="11.25">
      <c r="B93" s="53"/>
      <c r="C93" s="53"/>
      <c r="D93" s="53"/>
      <c r="E93" s="53"/>
      <c r="F93" s="53"/>
    </row>
    <row r="94" spans="2:6" s="978" customFormat="1" ht="11.25">
      <c r="B94" s="53"/>
      <c r="C94" s="53"/>
      <c r="D94" s="53"/>
      <c r="E94" s="53"/>
      <c r="F94" s="53"/>
    </row>
    <row r="95" spans="2:6" s="978" customFormat="1" ht="11.25">
      <c r="B95" s="53"/>
      <c r="C95" s="53"/>
      <c r="D95" s="53"/>
      <c r="E95" s="53"/>
      <c r="F95" s="53"/>
    </row>
    <row r="96" spans="2:6" s="978" customFormat="1" ht="11.25">
      <c r="B96" s="53"/>
      <c r="C96" s="53"/>
      <c r="D96" s="53"/>
      <c r="E96" s="53"/>
      <c r="F96" s="53"/>
    </row>
    <row r="97" spans="1:6" s="978" customFormat="1" ht="11.25">
      <c r="B97" s="53"/>
      <c r="C97" s="53"/>
      <c r="D97" s="53"/>
      <c r="E97" s="53"/>
      <c r="F97" s="53"/>
    </row>
    <row r="98" spans="1:6" s="978" customFormat="1" ht="11.25">
      <c r="B98" s="53"/>
      <c r="C98" s="53"/>
      <c r="D98" s="53"/>
      <c r="E98" s="53"/>
      <c r="F98" s="53"/>
    </row>
    <row r="99" spans="1:6">
      <c r="A99" s="93"/>
    </row>
    <row r="100" spans="1:6">
      <c r="A100" s="93"/>
    </row>
    <row r="101" spans="1:6">
      <c r="A101" s="93"/>
    </row>
    <row r="102" spans="1:6">
      <c r="A102" s="93"/>
    </row>
    <row r="103" spans="1:6">
      <c r="A103" s="93"/>
    </row>
    <row r="104" spans="1:6">
      <c r="A104" s="93"/>
    </row>
    <row r="105" spans="1:6">
      <c r="A105" s="93"/>
    </row>
    <row r="106" spans="1:6">
      <c r="A106" s="93"/>
    </row>
    <row r="107" spans="1:6">
      <c r="A107" s="93"/>
    </row>
    <row r="108" spans="1:6">
      <c r="A108" s="93"/>
    </row>
    <row r="109" spans="1:6">
      <c r="A109" s="93"/>
    </row>
    <row r="110" spans="1:6">
      <c r="A110" s="93"/>
    </row>
    <row r="111" spans="1:6">
      <c r="A111" s="93"/>
    </row>
    <row r="112" spans="1:6">
      <c r="A112" s="93"/>
    </row>
    <row r="113" spans="1:1">
      <c r="A113" s="93"/>
    </row>
    <row r="114" spans="1:1">
      <c r="A114" s="93"/>
    </row>
    <row r="115" spans="1:1">
      <c r="A115" s="93"/>
    </row>
    <row r="116" spans="1:1">
      <c r="A116" s="93"/>
    </row>
    <row r="117" spans="1:1">
      <c r="A117" s="93"/>
    </row>
    <row r="118" spans="1:1">
      <c r="A118" s="93"/>
    </row>
    <row r="119" spans="1:1">
      <c r="A119" s="93"/>
    </row>
    <row r="120" spans="1:1">
      <c r="A120" s="93"/>
    </row>
    <row r="121" spans="1:1">
      <c r="A121" s="93"/>
    </row>
    <row r="122" spans="1:1">
      <c r="A122" s="93"/>
    </row>
    <row r="123" spans="1:1">
      <c r="A123" s="93"/>
    </row>
    <row r="124" spans="1:1">
      <c r="A124" s="93"/>
    </row>
    <row r="125" spans="1:1">
      <c r="A125" s="93"/>
    </row>
    <row r="126" spans="1:1">
      <c r="A126" s="93"/>
    </row>
    <row r="127" spans="1:1">
      <c r="A127" s="93"/>
    </row>
    <row r="128" spans="1:1">
      <c r="A128" s="93"/>
    </row>
    <row r="129" spans="1:1">
      <c r="A129" s="93"/>
    </row>
    <row r="130" spans="1:1">
      <c r="A130" s="93"/>
    </row>
    <row r="131" spans="1:1">
      <c r="A131" s="93"/>
    </row>
    <row r="132" spans="1:1">
      <c r="A132" s="93"/>
    </row>
    <row r="133" spans="1:1">
      <c r="A133" s="93"/>
    </row>
    <row r="134" spans="1:1">
      <c r="A134" s="93"/>
    </row>
    <row r="135" spans="1:1">
      <c r="A135" s="93"/>
    </row>
    <row r="136" spans="1:1">
      <c r="A136" s="93"/>
    </row>
    <row r="137" spans="1:1">
      <c r="A137" s="93"/>
    </row>
    <row r="138" spans="1:1">
      <c r="A138" s="93"/>
    </row>
    <row r="139" spans="1:1">
      <c r="A139" s="93"/>
    </row>
    <row r="140" spans="1:1">
      <c r="A140" s="93"/>
    </row>
    <row r="141" spans="1:1">
      <c r="A141" s="93"/>
    </row>
    <row r="142" spans="1:1">
      <c r="A142" s="93"/>
    </row>
    <row r="143" spans="1:1">
      <c r="A143" s="93"/>
    </row>
    <row r="144" spans="1:1">
      <c r="A144" s="93"/>
    </row>
    <row r="145" spans="1:1">
      <c r="A145" s="93"/>
    </row>
    <row r="146" spans="1:1">
      <c r="A146" s="93"/>
    </row>
    <row r="147" spans="1:1">
      <c r="A147" s="93"/>
    </row>
    <row r="148" spans="1:1">
      <c r="A148" s="93"/>
    </row>
    <row r="149" spans="1:1">
      <c r="A149" s="93"/>
    </row>
    <row r="150" spans="1:1">
      <c r="A150" s="93"/>
    </row>
    <row r="151" spans="1:1">
      <c r="A151" s="93"/>
    </row>
    <row r="152" spans="1:1">
      <c r="A152" s="93"/>
    </row>
    <row r="153" spans="1:1">
      <c r="A153" s="93"/>
    </row>
    <row r="154" spans="1:1">
      <c r="A154" s="93"/>
    </row>
    <row r="155" spans="1:1">
      <c r="A155" s="93"/>
    </row>
    <row r="156" spans="1:1">
      <c r="A156" s="93"/>
    </row>
    <row r="157" spans="1:1">
      <c r="A157" s="93"/>
    </row>
    <row r="158" spans="1:1">
      <c r="A158" s="93"/>
    </row>
    <row r="159" spans="1:1">
      <c r="A159" s="93"/>
    </row>
    <row r="160" spans="1:1">
      <c r="A160" s="93"/>
    </row>
    <row r="161" spans="1:1">
      <c r="A161" s="93"/>
    </row>
    <row r="162" spans="1:1">
      <c r="A162" s="93"/>
    </row>
    <row r="163" spans="1:1">
      <c r="A163" s="93"/>
    </row>
    <row r="164" spans="1:1">
      <c r="A164" s="93"/>
    </row>
    <row r="165" spans="1:1">
      <c r="A165" s="93"/>
    </row>
    <row r="166" spans="1:1">
      <c r="A166" s="93"/>
    </row>
    <row r="167" spans="1:1">
      <c r="A167" s="93"/>
    </row>
    <row r="168" spans="1:1">
      <c r="A168" s="93"/>
    </row>
    <row r="169" spans="1:1">
      <c r="A169" s="93"/>
    </row>
    <row r="170" spans="1:1">
      <c r="A170" s="93"/>
    </row>
    <row r="171" spans="1:1">
      <c r="A171" s="93"/>
    </row>
    <row r="172" spans="1:1">
      <c r="A172" s="93"/>
    </row>
    <row r="173" spans="1:1">
      <c r="A173" s="93"/>
    </row>
    <row r="174" spans="1:1">
      <c r="A174" s="93"/>
    </row>
    <row r="175" spans="1:1">
      <c r="A175" s="93"/>
    </row>
    <row r="176" spans="1:1">
      <c r="A176" s="93"/>
    </row>
    <row r="177" spans="1:1">
      <c r="A177" s="93"/>
    </row>
    <row r="178" spans="1:1">
      <c r="A178" s="93"/>
    </row>
    <row r="179" spans="1:1">
      <c r="A179" s="93"/>
    </row>
    <row r="180" spans="1:1">
      <c r="A180" s="93"/>
    </row>
    <row r="181" spans="1:1">
      <c r="A181" s="93"/>
    </row>
    <row r="182" spans="1:1">
      <c r="A182" s="93"/>
    </row>
    <row r="183" spans="1:1">
      <c r="A183" s="93"/>
    </row>
    <row r="184" spans="1:1">
      <c r="A184" s="93"/>
    </row>
    <row r="185" spans="1:1">
      <c r="A185" s="93"/>
    </row>
    <row r="186" spans="1:1">
      <c r="A186" s="93"/>
    </row>
    <row r="187" spans="1:1">
      <c r="A187" s="93"/>
    </row>
    <row r="188" spans="1:1">
      <c r="A188" s="93"/>
    </row>
    <row r="189" spans="1:1">
      <c r="A189" s="93"/>
    </row>
    <row r="190" spans="1:1">
      <c r="A190" s="93"/>
    </row>
    <row r="191" spans="1:1">
      <c r="A191" s="93"/>
    </row>
    <row r="192" spans="1:1">
      <c r="A192" s="93"/>
    </row>
    <row r="193" spans="1:1">
      <c r="A193" s="93"/>
    </row>
    <row r="194" spans="1:1">
      <c r="A194" s="93"/>
    </row>
    <row r="195" spans="1:1">
      <c r="A195" s="93"/>
    </row>
    <row r="196" spans="1:1">
      <c r="A196" s="93"/>
    </row>
    <row r="197" spans="1:1">
      <c r="A197" s="93"/>
    </row>
    <row r="198" spans="1:1">
      <c r="A198" s="93"/>
    </row>
    <row r="199" spans="1:1">
      <c r="A199" s="93"/>
    </row>
  </sheetData>
  <sheetProtection selectLockedCells="1"/>
  <mergeCells count="8">
    <mergeCell ref="A3:F3"/>
    <mergeCell ref="A4:F4"/>
    <mergeCell ref="A6:A9"/>
    <mergeCell ref="B6:B9"/>
    <mergeCell ref="C6:C9"/>
    <mergeCell ref="D6:D9"/>
    <mergeCell ref="E6:E9"/>
    <mergeCell ref="F6:F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view="pageBreakPreview" topLeftCell="A7" zoomScaleNormal="100" zoomScaleSheetLayoutView="100" workbookViewId="0">
      <selection activeCell="F1" sqref="F1"/>
    </sheetView>
  </sheetViews>
  <sheetFormatPr defaultRowHeight="14.25"/>
  <cols>
    <col min="1" max="1" width="5.875" style="88" customWidth="1"/>
    <col min="2" max="2" width="10" style="955" customWidth="1"/>
    <col min="3" max="3" width="8.375" style="955" customWidth="1"/>
    <col min="4" max="4" width="9.625" style="955" customWidth="1"/>
    <col min="5" max="5" width="8.625" style="955" customWidth="1"/>
    <col min="6" max="6" width="7.625" style="955" customWidth="1"/>
    <col min="7" max="7" width="8.625" style="955" customWidth="1"/>
    <col min="8" max="8" width="8.125" style="955" customWidth="1"/>
    <col min="9" max="9" width="7.625" style="955" customWidth="1"/>
    <col min="10" max="10" width="7.875" style="955" customWidth="1"/>
    <col min="11" max="11" width="6.625" style="88" customWidth="1"/>
    <col min="12" max="12" width="11.625" style="955" customWidth="1"/>
    <col min="13" max="18" width="10.625" style="955" customWidth="1"/>
    <col min="19" max="19" width="11.375" style="955" customWidth="1"/>
    <col min="20" max="16384" width="9" style="89"/>
  </cols>
  <sheetData>
    <row r="1" spans="1:19" s="396" customFormat="1" ht="14.1" customHeight="1">
      <c r="A1" s="173"/>
      <c r="B1" s="392"/>
      <c r="C1" s="393"/>
      <c r="D1" s="394"/>
      <c r="E1" s="393"/>
      <c r="F1" s="392"/>
      <c r="G1" s="394"/>
      <c r="H1" s="393"/>
      <c r="I1" s="393"/>
      <c r="J1" s="392" t="s">
        <v>1546</v>
      </c>
      <c r="K1" s="173" t="s">
        <v>1547</v>
      </c>
      <c r="L1" s="392"/>
      <c r="M1" s="393"/>
      <c r="N1" s="393"/>
      <c r="O1" s="395"/>
      <c r="P1" s="393"/>
      <c r="Q1" s="393"/>
      <c r="R1" s="394"/>
      <c r="S1" s="392"/>
    </row>
    <row r="2" spans="1:19" s="396" customFormat="1" ht="14.1" customHeight="1">
      <c r="A2" s="173"/>
      <c r="B2" s="392"/>
      <c r="C2" s="393"/>
      <c r="D2" s="394"/>
      <c r="E2" s="393"/>
      <c r="F2" s="392"/>
      <c r="G2" s="394"/>
      <c r="H2" s="393"/>
      <c r="I2" s="393"/>
      <c r="J2" s="392"/>
      <c r="K2" s="173"/>
      <c r="L2" s="392"/>
      <c r="M2" s="393"/>
      <c r="N2" s="393"/>
      <c r="O2" s="395"/>
      <c r="P2" s="393"/>
      <c r="Q2" s="393"/>
      <c r="R2" s="394"/>
      <c r="S2" s="392"/>
    </row>
    <row r="3" spans="1:19" s="929" customFormat="1" ht="20.100000000000001" customHeight="1">
      <c r="A3" s="1452" t="s">
        <v>603</v>
      </c>
      <c r="B3" s="1452"/>
      <c r="C3" s="1452"/>
      <c r="D3" s="1452"/>
      <c r="E3" s="1452"/>
      <c r="F3" s="1452"/>
      <c r="G3" s="1452"/>
      <c r="H3" s="1452"/>
      <c r="I3" s="1452"/>
      <c r="J3" s="1452"/>
      <c r="K3" s="1452" t="s">
        <v>604</v>
      </c>
      <c r="L3" s="1452"/>
      <c r="M3" s="1452"/>
      <c r="N3" s="1452"/>
      <c r="O3" s="1452"/>
      <c r="P3" s="1452"/>
      <c r="Q3" s="1452"/>
      <c r="R3" s="1452"/>
    </row>
    <row r="4" spans="1:19" s="936" customFormat="1" ht="24" customHeight="1">
      <c r="A4" s="1583" t="s">
        <v>602</v>
      </c>
      <c r="B4" s="1583"/>
      <c r="C4" s="1583"/>
      <c r="D4" s="1583"/>
      <c r="E4" s="1583"/>
      <c r="F4" s="1583"/>
      <c r="G4" s="1583"/>
      <c r="H4" s="1583"/>
      <c r="I4" s="1583"/>
      <c r="J4" s="1583"/>
      <c r="K4" s="2097" t="s">
        <v>605</v>
      </c>
      <c r="L4" s="2097"/>
      <c r="M4" s="2097"/>
      <c r="N4" s="2097"/>
      <c r="O4" s="2097"/>
      <c r="P4" s="2097"/>
      <c r="Q4" s="2097"/>
      <c r="R4" s="2097"/>
      <c r="S4" s="981"/>
    </row>
    <row r="5" spans="1:19" s="67" customFormat="1" ht="18" customHeight="1" thickBot="1">
      <c r="A5" s="67" t="s">
        <v>137</v>
      </c>
      <c r="B5" s="379"/>
      <c r="D5" s="397"/>
      <c r="F5" s="972" t="s">
        <v>46</v>
      </c>
      <c r="G5" s="397"/>
      <c r="J5" s="398" t="s">
        <v>583</v>
      </c>
      <c r="K5" s="67" t="s">
        <v>137</v>
      </c>
      <c r="L5" s="379"/>
      <c r="M5" s="1940"/>
      <c r="N5" s="1940"/>
      <c r="O5" s="1940"/>
      <c r="R5" s="398" t="s">
        <v>589</v>
      </c>
      <c r="S5" s="379"/>
    </row>
    <row r="6" spans="1:19" s="978" customFormat="1" ht="24" customHeight="1">
      <c r="A6" s="1660" t="s">
        <v>588</v>
      </c>
      <c r="B6" s="1571"/>
      <c r="C6" s="1677" t="s">
        <v>138</v>
      </c>
      <c r="D6" s="1439"/>
      <c r="E6" s="1439" t="s">
        <v>139</v>
      </c>
      <c r="F6" s="1439"/>
      <c r="G6" s="1439"/>
      <c r="H6" s="1439"/>
      <c r="I6" s="1439"/>
      <c r="J6" s="1491"/>
      <c r="K6" s="1660" t="s">
        <v>581</v>
      </c>
      <c r="L6" s="1571"/>
      <c r="M6" s="1678" t="s">
        <v>139</v>
      </c>
      <c r="N6" s="1439"/>
      <c r="O6" s="1439"/>
      <c r="P6" s="1439"/>
      <c r="Q6" s="1439"/>
      <c r="R6" s="1491"/>
      <c r="S6" s="1662"/>
    </row>
    <row r="7" spans="1:19" s="978" customFormat="1" ht="24" customHeight="1">
      <c r="A7" s="1662"/>
      <c r="B7" s="1620"/>
      <c r="C7" s="1529" t="s">
        <v>140</v>
      </c>
      <c r="D7" s="2102" t="s">
        <v>141</v>
      </c>
      <c r="E7" s="1509" t="s">
        <v>142</v>
      </c>
      <c r="F7" s="1509"/>
      <c r="G7" s="1509"/>
      <c r="H7" s="1509" t="s">
        <v>143</v>
      </c>
      <c r="I7" s="1509"/>
      <c r="J7" s="1526"/>
      <c r="K7" s="1662"/>
      <c r="L7" s="1620"/>
      <c r="M7" s="1506" t="s">
        <v>144</v>
      </c>
      <c r="N7" s="1509"/>
      <c r="O7" s="1509"/>
      <c r="P7" s="1509" t="s">
        <v>145</v>
      </c>
      <c r="Q7" s="1509"/>
      <c r="R7" s="1526"/>
      <c r="S7" s="1662"/>
    </row>
    <row r="8" spans="1:19" s="978" customFormat="1" ht="14.25" customHeight="1">
      <c r="A8" s="1662"/>
      <c r="B8" s="1620"/>
      <c r="C8" s="1529"/>
      <c r="D8" s="2102"/>
      <c r="E8" s="1509" t="s">
        <v>918</v>
      </c>
      <c r="F8" s="1509" t="s">
        <v>146</v>
      </c>
      <c r="G8" s="2102" t="s">
        <v>141</v>
      </c>
      <c r="H8" s="1509" t="s">
        <v>918</v>
      </c>
      <c r="I8" s="1509" t="s">
        <v>146</v>
      </c>
      <c r="J8" s="2099" t="s">
        <v>141</v>
      </c>
      <c r="K8" s="1662"/>
      <c r="L8" s="1620"/>
      <c r="M8" s="1506" t="s">
        <v>582</v>
      </c>
      <c r="N8" s="1509" t="s">
        <v>146</v>
      </c>
      <c r="O8" s="2102" t="s">
        <v>141</v>
      </c>
      <c r="P8" s="1509" t="s">
        <v>147</v>
      </c>
      <c r="Q8" s="1509" t="s">
        <v>146</v>
      </c>
      <c r="R8" s="2099" t="s">
        <v>141</v>
      </c>
      <c r="S8" s="1662"/>
    </row>
    <row r="9" spans="1:19" s="978" customFormat="1" ht="14.25" customHeight="1">
      <c r="A9" s="1664"/>
      <c r="B9" s="1621"/>
      <c r="C9" s="1666"/>
      <c r="D9" s="2103"/>
      <c r="E9" s="1510"/>
      <c r="F9" s="1510"/>
      <c r="G9" s="2103"/>
      <c r="H9" s="1510"/>
      <c r="I9" s="1510"/>
      <c r="J9" s="2100"/>
      <c r="K9" s="1664"/>
      <c r="L9" s="1621"/>
      <c r="M9" s="1680"/>
      <c r="N9" s="1510"/>
      <c r="O9" s="2103"/>
      <c r="P9" s="1510"/>
      <c r="Q9" s="1510"/>
      <c r="R9" s="2100"/>
      <c r="S9" s="1662"/>
    </row>
    <row r="10" spans="1:19" s="160" customFormat="1" ht="18.600000000000001" customHeight="1">
      <c r="A10" s="2095">
        <v>2013</v>
      </c>
      <c r="B10" s="2096"/>
      <c r="C10" s="399">
        <v>315639</v>
      </c>
      <c r="D10" s="399">
        <v>2754489</v>
      </c>
      <c r="E10" s="399">
        <v>9441</v>
      </c>
      <c r="F10" s="399">
        <v>17220</v>
      </c>
      <c r="G10" s="399">
        <v>486250</v>
      </c>
      <c r="H10" s="399">
        <v>327</v>
      </c>
      <c r="I10" s="399">
        <v>652</v>
      </c>
      <c r="J10" s="399">
        <v>98900</v>
      </c>
      <c r="K10" s="2095">
        <v>2013</v>
      </c>
      <c r="L10" s="2096"/>
      <c r="M10" s="658">
        <v>9114</v>
      </c>
      <c r="N10" s="400">
        <v>16568</v>
      </c>
      <c r="O10" s="400">
        <v>387350</v>
      </c>
      <c r="P10" s="46">
        <v>0</v>
      </c>
      <c r="Q10" s="46">
        <v>0</v>
      </c>
      <c r="R10" s="46">
        <v>0</v>
      </c>
      <c r="S10" s="979"/>
    </row>
    <row r="11" spans="1:19" s="160" customFormat="1" ht="18.600000000000001" customHeight="1">
      <c r="A11" s="2095">
        <v>2014</v>
      </c>
      <c r="B11" s="2096"/>
      <c r="C11" s="399">
        <v>328338</v>
      </c>
      <c r="D11" s="399">
        <v>2729773</v>
      </c>
      <c r="E11" s="399">
        <v>8990</v>
      </c>
      <c r="F11" s="399">
        <v>16749</v>
      </c>
      <c r="G11" s="399">
        <v>314982</v>
      </c>
      <c r="H11" s="399">
        <v>236</v>
      </c>
      <c r="I11" s="399">
        <v>468</v>
      </c>
      <c r="J11" s="399">
        <v>61800</v>
      </c>
      <c r="K11" s="2095">
        <v>2014</v>
      </c>
      <c r="L11" s="2096"/>
      <c r="M11" s="658">
        <v>8754</v>
      </c>
      <c r="N11" s="400">
        <v>16281</v>
      </c>
      <c r="O11" s="400">
        <v>253182</v>
      </c>
      <c r="P11" s="46">
        <v>0</v>
      </c>
      <c r="Q11" s="46">
        <v>0</v>
      </c>
      <c r="R11" s="46">
        <v>0</v>
      </c>
      <c r="S11" s="979"/>
    </row>
    <row r="12" spans="1:19" s="160" customFormat="1" ht="18.600000000000001" customHeight="1">
      <c r="A12" s="2095">
        <v>2015</v>
      </c>
      <c r="B12" s="2096"/>
      <c r="C12" s="399">
        <v>341560</v>
      </c>
      <c r="D12" s="399">
        <v>2776345</v>
      </c>
      <c r="E12" s="399">
        <v>8171</v>
      </c>
      <c r="F12" s="399">
        <v>15668</v>
      </c>
      <c r="G12" s="399">
        <v>325043</v>
      </c>
      <c r="H12" s="399">
        <v>326</v>
      </c>
      <c r="I12" s="399">
        <v>592</v>
      </c>
      <c r="J12" s="399">
        <v>66103</v>
      </c>
      <c r="K12" s="2095">
        <v>2015</v>
      </c>
      <c r="L12" s="2096"/>
      <c r="M12" s="658">
        <v>7845</v>
      </c>
      <c r="N12" s="400">
        <v>15076</v>
      </c>
      <c r="O12" s="400">
        <v>258940</v>
      </c>
      <c r="P12" s="46">
        <v>0</v>
      </c>
      <c r="Q12" s="46">
        <v>0</v>
      </c>
      <c r="R12" s="46">
        <v>0</v>
      </c>
      <c r="S12" s="979"/>
    </row>
    <row r="13" spans="1:19" s="160" customFormat="1" ht="18.600000000000001" customHeight="1">
      <c r="A13" s="2095">
        <v>2016</v>
      </c>
      <c r="B13" s="2096"/>
      <c r="C13" s="399">
        <v>374203</v>
      </c>
      <c r="D13" s="399">
        <v>2937178</v>
      </c>
      <c r="E13" s="399">
        <v>8546</v>
      </c>
      <c r="F13" s="399">
        <v>17224</v>
      </c>
      <c r="G13" s="399">
        <v>281756</v>
      </c>
      <c r="H13" s="399">
        <v>319</v>
      </c>
      <c r="I13" s="399">
        <v>659</v>
      </c>
      <c r="J13" s="399">
        <v>64174</v>
      </c>
      <c r="K13" s="2095">
        <v>2016</v>
      </c>
      <c r="L13" s="2096"/>
      <c r="M13" s="658">
        <v>8227</v>
      </c>
      <c r="N13" s="400">
        <v>16565</v>
      </c>
      <c r="O13" s="400">
        <v>217582</v>
      </c>
      <c r="P13" s="46">
        <v>0</v>
      </c>
      <c r="Q13" s="46">
        <v>0</v>
      </c>
      <c r="R13" s="46">
        <v>0</v>
      </c>
      <c r="S13" s="1126"/>
    </row>
    <row r="14" spans="1:19" s="160" customFormat="1" ht="18.600000000000001" customHeight="1">
      <c r="A14" s="2101">
        <v>2017</v>
      </c>
      <c r="B14" s="2098"/>
      <c r="C14" s="385">
        <f t="shared" ref="C14:J14" si="0">SUM(C16:C38)</f>
        <v>348604</v>
      </c>
      <c r="D14" s="401">
        <f t="shared" si="0"/>
        <v>2743121</v>
      </c>
      <c r="E14" s="385">
        <f t="shared" si="0"/>
        <v>1882</v>
      </c>
      <c r="F14" s="385">
        <f t="shared" si="0"/>
        <v>2754</v>
      </c>
      <c r="G14" s="401">
        <f t="shared" si="0"/>
        <v>224440</v>
      </c>
      <c r="H14" s="385">
        <f t="shared" si="0"/>
        <v>1341</v>
      </c>
      <c r="I14" s="385">
        <f t="shared" si="0"/>
        <v>1574</v>
      </c>
      <c r="J14" s="401">
        <f t="shared" si="0"/>
        <v>172800</v>
      </c>
      <c r="K14" s="2098">
        <v>2017</v>
      </c>
      <c r="L14" s="2098"/>
      <c r="M14" s="659">
        <f t="shared" ref="M14:R14" si="1">SUM(M16:M38)</f>
        <v>541</v>
      </c>
      <c r="N14" s="42">
        <f t="shared" si="1"/>
        <v>1180</v>
      </c>
      <c r="O14" s="660">
        <f t="shared" si="1"/>
        <v>51640</v>
      </c>
      <c r="P14" s="42">
        <f t="shared" si="1"/>
        <v>0</v>
      </c>
      <c r="Q14" s="42">
        <f t="shared" si="1"/>
        <v>0</v>
      </c>
      <c r="R14" s="162">
        <f t="shared" si="1"/>
        <v>0</v>
      </c>
      <c r="S14" s="983"/>
    </row>
    <row r="15" spans="1:19" s="978" customFormat="1" ht="12" customHeight="1">
      <c r="B15" s="931"/>
      <c r="C15" s="399"/>
      <c r="D15" s="399"/>
      <c r="E15" s="399"/>
      <c r="F15" s="399"/>
      <c r="G15" s="399"/>
      <c r="H15" s="399"/>
      <c r="I15" s="399"/>
      <c r="J15" s="399"/>
      <c r="L15" s="931"/>
      <c r="M15" s="661"/>
      <c r="N15" s="402"/>
      <c r="O15" s="363"/>
      <c r="P15" s="402"/>
      <c r="Q15" s="402"/>
      <c r="R15" s="398"/>
    </row>
    <row r="16" spans="1:19" s="978" customFormat="1" ht="17.100000000000001" customHeight="1">
      <c r="A16" s="204" t="s">
        <v>240</v>
      </c>
      <c r="B16" s="403" t="s">
        <v>934</v>
      </c>
      <c r="C16" s="779">
        <v>43830</v>
      </c>
      <c r="D16" s="749">
        <v>462207</v>
      </c>
      <c r="E16" s="399">
        <f>SUM(H16,M16,P16)</f>
        <v>1191</v>
      </c>
      <c r="F16" s="399">
        <f t="shared" ref="F16:G16" si="2">SUM(I16,N16,Q16)</f>
        <v>1294</v>
      </c>
      <c r="G16" s="399">
        <f t="shared" si="2"/>
        <v>123230</v>
      </c>
      <c r="H16" s="779">
        <v>1129</v>
      </c>
      <c r="I16" s="779">
        <v>1152</v>
      </c>
      <c r="J16" s="749">
        <v>117450</v>
      </c>
      <c r="K16" s="204" t="s">
        <v>240</v>
      </c>
      <c r="L16" s="403" t="s">
        <v>5</v>
      </c>
      <c r="M16" s="751">
        <v>62</v>
      </c>
      <c r="N16" s="722">
        <v>142</v>
      </c>
      <c r="O16" s="750">
        <v>5780</v>
      </c>
      <c r="P16" s="722">
        <v>0</v>
      </c>
      <c r="Q16" s="722">
        <v>0</v>
      </c>
      <c r="R16" s="720">
        <v>0</v>
      </c>
      <c r="S16" s="949"/>
    </row>
    <row r="17" spans="1:19" s="978" customFormat="1" ht="17.100000000000001" customHeight="1">
      <c r="A17" s="204" t="s">
        <v>242</v>
      </c>
      <c r="B17" s="403" t="s">
        <v>6</v>
      </c>
      <c r="C17" s="779">
        <v>22638</v>
      </c>
      <c r="D17" s="749">
        <v>245016</v>
      </c>
      <c r="E17" s="399">
        <f t="shared" ref="E17:E38" si="3">SUM(H17,M17,P17)</f>
        <v>49</v>
      </c>
      <c r="F17" s="399">
        <f t="shared" ref="F17:F38" si="4">SUM(I17,N17,Q17)</f>
        <v>113</v>
      </c>
      <c r="G17" s="399">
        <f t="shared" ref="G17:G38" si="5">SUM(J17,O17,R17)</f>
        <v>8250</v>
      </c>
      <c r="H17" s="779">
        <v>21</v>
      </c>
      <c r="I17" s="779">
        <v>40</v>
      </c>
      <c r="J17" s="749">
        <v>5450</v>
      </c>
      <c r="K17" s="204" t="s">
        <v>242</v>
      </c>
      <c r="L17" s="403" t="s">
        <v>6</v>
      </c>
      <c r="M17" s="751">
        <v>28</v>
      </c>
      <c r="N17" s="722">
        <v>73</v>
      </c>
      <c r="O17" s="750">
        <v>2800</v>
      </c>
      <c r="P17" s="722">
        <v>0</v>
      </c>
      <c r="Q17" s="722">
        <v>0</v>
      </c>
      <c r="R17" s="720">
        <v>0</v>
      </c>
      <c r="S17" s="949"/>
    </row>
    <row r="18" spans="1:19" s="978" customFormat="1" ht="17.100000000000001" customHeight="1">
      <c r="A18" s="204" t="s">
        <v>244</v>
      </c>
      <c r="B18" s="403" t="s">
        <v>7</v>
      </c>
      <c r="C18" s="779">
        <v>21288</v>
      </c>
      <c r="D18" s="749">
        <v>134663</v>
      </c>
      <c r="E18" s="399">
        <f t="shared" si="3"/>
        <v>41</v>
      </c>
      <c r="F18" s="399">
        <f t="shared" si="4"/>
        <v>76</v>
      </c>
      <c r="G18" s="399">
        <f t="shared" si="5"/>
        <v>7500</v>
      </c>
      <c r="H18" s="779">
        <v>21</v>
      </c>
      <c r="I18" s="779">
        <v>45</v>
      </c>
      <c r="J18" s="749">
        <v>5500</v>
      </c>
      <c r="K18" s="204" t="s">
        <v>244</v>
      </c>
      <c r="L18" s="403" t="s">
        <v>7</v>
      </c>
      <c r="M18" s="751">
        <v>20</v>
      </c>
      <c r="N18" s="722">
        <v>31</v>
      </c>
      <c r="O18" s="750">
        <v>2000</v>
      </c>
      <c r="P18" s="722">
        <v>0</v>
      </c>
      <c r="Q18" s="722">
        <v>0</v>
      </c>
      <c r="R18" s="720">
        <v>0</v>
      </c>
      <c r="S18" s="949"/>
    </row>
    <row r="19" spans="1:19" s="978" customFormat="1" ht="17.100000000000001" customHeight="1">
      <c r="A19" s="204" t="s">
        <v>246</v>
      </c>
      <c r="B19" s="403" t="s">
        <v>8</v>
      </c>
      <c r="C19" s="779">
        <v>21735</v>
      </c>
      <c r="D19" s="749">
        <v>185175</v>
      </c>
      <c r="E19" s="399">
        <f t="shared" si="3"/>
        <v>66</v>
      </c>
      <c r="F19" s="399">
        <f t="shared" si="4"/>
        <v>155</v>
      </c>
      <c r="G19" s="399">
        <f t="shared" si="5"/>
        <v>7950</v>
      </c>
      <c r="H19" s="779">
        <v>9</v>
      </c>
      <c r="I19" s="779">
        <v>13</v>
      </c>
      <c r="J19" s="749">
        <v>2250</v>
      </c>
      <c r="K19" s="204" t="s">
        <v>246</v>
      </c>
      <c r="L19" s="403" t="s">
        <v>8</v>
      </c>
      <c r="M19" s="751">
        <v>57</v>
      </c>
      <c r="N19" s="722">
        <v>142</v>
      </c>
      <c r="O19" s="750">
        <v>5700</v>
      </c>
      <c r="P19" s="722">
        <v>0</v>
      </c>
      <c r="Q19" s="722">
        <v>0</v>
      </c>
      <c r="R19" s="720">
        <v>0</v>
      </c>
      <c r="S19" s="949"/>
    </row>
    <row r="20" spans="1:19" s="978" customFormat="1" ht="17.100000000000001" customHeight="1">
      <c r="A20" s="204" t="s">
        <v>248</v>
      </c>
      <c r="B20" s="403" t="s">
        <v>9</v>
      </c>
      <c r="C20" s="779">
        <v>24452</v>
      </c>
      <c r="D20" s="749">
        <v>276606</v>
      </c>
      <c r="E20" s="399">
        <f t="shared" si="3"/>
        <v>54</v>
      </c>
      <c r="F20" s="399">
        <f t="shared" si="4"/>
        <v>111</v>
      </c>
      <c r="G20" s="399">
        <f t="shared" si="5"/>
        <v>7450</v>
      </c>
      <c r="H20" s="779">
        <v>12</v>
      </c>
      <c r="I20" s="779">
        <v>31</v>
      </c>
      <c r="J20" s="749">
        <v>3250</v>
      </c>
      <c r="K20" s="204" t="s">
        <v>248</v>
      </c>
      <c r="L20" s="403" t="s">
        <v>9</v>
      </c>
      <c r="M20" s="751">
        <v>42</v>
      </c>
      <c r="N20" s="722">
        <v>80</v>
      </c>
      <c r="O20" s="750">
        <v>4200</v>
      </c>
      <c r="P20" s="722">
        <v>0</v>
      </c>
      <c r="Q20" s="722">
        <v>0</v>
      </c>
      <c r="R20" s="720">
        <v>0</v>
      </c>
      <c r="S20" s="949"/>
    </row>
    <row r="21" spans="1:19" s="978" customFormat="1" ht="17.100000000000001" customHeight="1">
      <c r="A21" s="204" t="s">
        <v>250</v>
      </c>
      <c r="B21" s="403" t="s">
        <v>586</v>
      </c>
      <c r="C21" s="779">
        <v>8608</v>
      </c>
      <c r="D21" s="749">
        <v>108125</v>
      </c>
      <c r="E21" s="399">
        <f t="shared" si="3"/>
        <v>35</v>
      </c>
      <c r="F21" s="399">
        <f t="shared" si="4"/>
        <v>98</v>
      </c>
      <c r="G21" s="399">
        <f t="shared" si="5"/>
        <v>5650</v>
      </c>
      <c r="H21" s="779">
        <v>13</v>
      </c>
      <c r="I21" s="779">
        <v>29</v>
      </c>
      <c r="J21" s="749">
        <v>3450</v>
      </c>
      <c r="K21" s="204" t="s">
        <v>250</v>
      </c>
      <c r="L21" s="403" t="s">
        <v>10</v>
      </c>
      <c r="M21" s="751">
        <v>22</v>
      </c>
      <c r="N21" s="722">
        <v>69</v>
      </c>
      <c r="O21" s="750">
        <v>2200</v>
      </c>
      <c r="P21" s="722">
        <v>0</v>
      </c>
      <c r="Q21" s="722">
        <v>0</v>
      </c>
      <c r="R21" s="720">
        <v>0</v>
      </c>
      <c r="S21" s="949"/>
    </row>
    <row r="22" spans="1:19" s="978" customFormat="1" ht="17.100000000000001" customHeight="1">
      <c r="A22" s="204" t="s">
        <v>252</v>
      </c>
      <c r="B22" s="403" t="s">
        <v>11</v>
      </c>
      <c r="C22" s="779">
        <v>20005</v>
      </c>
      <c r="D22" s="749">
        <v>132730</v>
      </c>
      <c r="E22" s="399">
        <f t="shared" si="3"/>
        <v>37</v>
      </c>
      <c r="F22" s="399">
        <f t="shared" si="4"/>
        <v>74</v>
      </c>
      <c r="G22" s="399">
        <f t="shared" si="5"/>
        <v>5600</v>
      </c>
      <c r="H22" s="779">
        <v>12</v>
      </c>
      <c r="I22" s="779">
        <v>23</v>
      </c>
      <c r="J22" s="749">
        <v>3100</v>
      </c>
      <c r="K22" s="204" t="s">
        <v>252</v>
      </c>
      <c r="L22" s="403" t="s">
        <v>11</v>
      </c>
      <c r="M22" s="751">
        <v>25</v>
      </c>
      <c r="N22" s="722">
        <v>51</v>
      </c>
      <c r="O22" s="750">
        <v>2500</v>
      </c>
      <c r="P22" s="722">
        <v>0</v>
      </c>
      <c r="Q22" s="722">
        <v>0</v>
      </c>
      <c r="R22" s="720">
        <v>0</v>
      </c>
      <c r="S22" s="949"/>
    </row>
    <row r="23" spans="1:19" s="978" customFormat="1" ht="17.100000000000001" customHeight="1">
      <c r="A23" s="204" t="s">
        <v>254</v>
      </c>
      <c r="B23" s="403" t="s">
        <v>12</v>
      </c>
      <c r="C23" s="779">
        <v>9945</v>
      </c>
      <c r="D23" s="749">
        <v>123120</v>
      </c>
      <c r="E23" s="399">
        <f t="shared" si="3"/>
        <v>66</v>
      </c>
      <c r="F23" s="399">
        <f t="shared" si="4"/>
        <v>108</v>
      </c>
      <c r="G23" s="399">
        <f t="shared" si="5"/>
        <v>9230</v>
      </c>
      <c r="H23" s="779">
        <v>19</v>
      </c>
      <c r="I23" s="779">
        <v>35</v>
      </c>
      <c r="J23" s="749">
        <v>4950</v>
      </c>
      <c r="K23" s="204" t="s">
        <v>254</v>
      </c>
      <c r="L23" s="403" t="s">
        <v>12</v>
      </c>
      <c r="M23" s="751">
        <v>47</v>
      </c>
      <c r="N23" s="722">
        <v>73</v>
      </c>
      <c r="O23" s="750">
        <v>4280</v>
      </c>
      <c r="P23" s="722">
        <v>0</v>
      </c>
      <c r="Q23" s="722">
        <v>0</v>
      </c>
      <c r="R23" s="720">
        <v>0</v>
      </c>
      <c r="S23" s="949"/>
    </row>
    <row r="24" spans="1:19" s="978" customFormat="1" ht="17.100000000000001" customHeight="1">
      <c r="A24" s="204" t="s">
        <v>256</v>
      </c>
      <c r="B24" s="403" t="s">
        <v>587</v>
      </c>
      <c r="C24" s="779">
        <v>13990</v>
      </c>
      <c r="D24" s="749">
        <v>90440</v>
      </c>
      <c r="E24" s="399">
        <f t="shared" si="3"/>
        <v>33</v>
      </c>
      <c r="F24" s="399">
        <f t="shared" si="4"/>
        <v>69</v>
      </c>
      <c r="G24" s="399">
        <f t="shared" si="5"/>
        <v>4380</v>
      </c>
      <c r="H24" s="779">
        <v>10</v>
      </c>
      <c r="I24" s="779">
        <v>15</v>
      </c>
      <c r="J24" s="749">
        <v>2500</v>
      </c>
      <c r="K24" s="204" t="s">
        <v>256</v>
      </c>
      <c r="L24" s="403" t="s">
        <v>13</v>
      </c>
      <c r="M24" s="751">
        <v>23</v>
      </c>
      <c r="N24" s="722">
        <v>54</v>
      </c>
      <c r="O24" s="750">
        <v>1880</v>
      </c>
      <c r="P24" s="722">
        <v>0</v>
      </c>
      <c r="Q24" s="722">
        <v>0</v>
      </c>
      <c r="R24" s="720">
        <v>0</v>
      </c>
      <c r="S24" s="949"/>
    </row>
    <row r="25" spans="1:19" s="978" customFormat="1" ht="17.100000000000001" customHeight="1">
      <c r="A25" s="204" t="s">
        <v>258</v>
      </c>
      <c r="B25" s="403" t="s">
        <v>14</v>
      </c>
      <c r="C25" s="779">
        <v>58303</v>
      </c>
      <c r="D25" s="749">
        <v>243361</v>
      </c>
      <c r="E25" s="399">
        <f t="shared" si="3"/>
        <v>37</v>
      </c>
      <c r="F25" s="399">
        <f t="shared" si="4"/>
        <v>73</v>
      </c>
      <c r="G25" s="399">
        <f t="shared" si="5"/>
        <v>4750</v>
      </c>
      <c r="H25" s="779">
        <v>8</v>
      </c>
      <c r="I25" s="779">
        <v>19</v>
      </c>
      <c r="J25" s="749">
        <v>2150</v>
      </c>
      <c r="K25" s="204" t="s">
        <v>258</v>
      </c>
      <c r="L25" s="403" t="s">
        <v>14</v>
      </c>
      <c r="M25" s="751">
        <v>29</v>
      </c>
      <c r="N25" s="722">
        <v>54</v>
      </c>
      <c r="O25" s="750">
        <v>2600</v>
      </c>
      <c r="P25" s="722">
        <v>0</v>
      </c>
      <c r="Q25" s="722">
        <v>0</v>
      </c>
      <c r="R25" s="720">
        <v>0</v>
      </c>
      <c r="S25" s="949"/>
    </row>
    <row r="26" spans="1:19" s="978" customFormat="1" ht="17.100000000000001" customHeight="1">
      <c r="A26" s="204" t="s">
        <v>260</v>
      </c>
      <c r="B26" s="403" t="s">
        <v>15</v>
      </c>
      <c r="C26" s="779">
        <v>3211</v>
      </c>
      <c r="D26" s="749">
        <v>37370</v>
      </c>
      <c r="E26" s="399">
        <f t="shared" si="3"/>
        <v>19</v>
      </c>
      <c r="F26" s="399">
        <f t="shared" si="4"/>
        <v>43</v>
      </c>
      <c r="G26" s="399">
        <f t="shared" si="5"/>
        <v>2950</v>
      </c>
      <c r="H26" s="779">
        <v>6</v>
      </c>
      <c r="I26" s="779">
        <v>18</v>
      </c>
      <c r="J26" s="749">
        <v>1650</v>
      </c>
      <c r="K26" s="204" t="s">
        <v>260</v>
      </c>
      <c r="L26" s="403" t="s">
        <v>15</v>
      </c>
      <c r="M26" s="751">
        <v>13</v>
      </c>
      <c r="N26" s="722">
        <v>25</v>
      </c>
      <c r="O26" s="750">
        <v>1300</v>
      </c>
      <c r="P26" s="722">
        <v>0</v>
      </c>
      <c r="Q26" s="722">
        <v>0</v>
      </c>
      <c r="R26" s="720">
        <v>0</v>
      </c>
      <c r="S26" s="949"/>
    </row>
    <row r="27" spans="1:19" s="978" customFormat="1" ht="17.100000000000001" customHeight="1">
      <c r="A27" s="204" t="s">
        <v>262</v>
      </c>
      <c r="B27" s="403" t="s">
        <v>16</v>
      </c>
      <c r="C27" s="779">
        <v>6104</v>
      </c>
      <c r="D27" s="749">
        <v>67672</v>
      </c>
      <c r="E27" s="399">
        <f t="shared" si="3"/>
        <v>26</v>
      </c>
      <c r="F27" s="399">
        <f t="shared" si="4"/>
        <v>57</v>
      </c>
      <c r="G27" s="399">
        <f t="shared" si="5"/>
        <v>4100</v>
      </c>
      <c r="H27" s="779">
        <v>10</v>
      </c>
      <c r="I27" s="779">
        <v>18</v>
      </c>
      <c r="J27" s="749">
        <v>2500</v>
      </c>
      <c r="K27" s="204" t="s">
        <v>262</v>
      </c>
      <c r="L27" s="403" t="s">
        <v>16</v>
      </c>
      <c r="M27" s="751">
        <v>16</v>
      </c>
      <c r="N27" s="722">
        <v>39</v>
      </c>
      <c r="O27" s="750">
        <v>1600</v>
      </c>
      <c r="P27" s="722">
        <v>0</v>
      </c>
      <c r="Q27" s="722">
        <v>0</v>
      </c>
      <c r="R27" s="720">
        <v>0</v>
      </c>
      <c r="S27" s="949"/>
    </row>
    <row r="28" spans="1:19" s="978" customFormat="1" ht="17.100000000000001" customHeight="1">
      <c r="A28" s="204" t="s">
        <v>264</v>
      </c>
      <c r="B28" s="403" t="s">
        <v>17</v>
      </c>
      <c r="C28" s="779">
        <v>9252</v>
      </c>
      <c r="D28" s="749">
        <v>53564</v>
      </c>
      <c r="E28" s="399">
        <f t="shared" si="3"/>
        <v>20</v>
      </c>
      <c r="F28" s="399">
        <f t="shared" si="4"/>
        <v>35</v>
      </c>
      <c r="G28" s="399">
        <f t="shared" si="5"/>
        <v>2600</v>
      </c>
      <c r="H28" s="779">
        <v>4</v>
      </c>
      <c r="I28" s="779">
        <v>6</v>
      </c>
      <c r="J28" s="749">
        <v>1000</v>
      </c>
      <c r="K28" s="204" t="s">
        <v>264</v>
      </c>
      <c r="L28" s="403" t="s">
        <v>17</v>
      </c>
      <c r="M28" s="751">
        <v>16</v>
      </c>
      <c r="N28" s="722">
        <v>29</v>
      </c>
      <c r="O28" s="750">
        <v>1600</v>
      </c>
      <c r="P28" s="722">
        <v>0</v>
      </c>
      <c r="Q28" s="722">
        <v>0</v>
      </c>
      <c r="R28" s="720">
        <v>0</v>
      </c>
      <c r="S28" s="949"/>
    </row>
    <row r="29" spans="1:19" s="978" customFormat="1" ht="17.100000000000001" customHeight="1">
      <c r="A29" s="204" t="s">
        <v>266</v>
      </c>
      <c r="B29" s="403" t="s">
        <v>18</v>
      </c>
      <c r="C29" s="779">
        <v>4139</v>
      </c>
      <c r="D29" s="749">
        <v>28110</v>
      </c>
      <c r="E29" s="399">
        <f t="shared" si="3"/>
        <v>13</v>
      </c>
      <c r="F29" s="399">
        <f t="shared" si="4"/>
        <v>38</v>
      </c>
      <c r="G29" s="399">
        <f t="shared" si="5"/>
        <v>2050</v>
      </c>
      <c r="H29" s="779">
        <v>4</v>
      </c>
      <c r="I29" s="779">
        <v>12</v>
      </c>
      <c r="J29" s="749">
        <v>1150</v>
      </c>
      <c r="K29" s="204" t="s">
        <v>266</v>
      </c>
      <c r="L29" s="403" t="s">
        <v>18</v>
      </c>
      <c r="M29" s="751">
        <v>9</v>
      </c>
      <c r="N29" s="722">
        <v>26</v>
      </c>
      <c r="O29" s="750">
        <v>900</v>
      </c>
      <c r="P29" s="722">
        <v>0</v>
      </c>
      <c r="Q29" s="722">
        <v>0</v>
      </c>
      <c r="R29" s="720">
        <v>0</v>
      </c>
      <c r="S29" s="949"/>
    </row>
    <row r="30" spans="1:19" s="978" customFormat="1" ht="17.100000000000001" customHeight="1">
      <c r="A30" s="204" t="s">
        <v>268</v>
      </c>
      <c r="B30" s="403" t="s">
        <v>19</v>
      </c>
      <c r="C30" s="779">
        <v>4697</v>
      </c>
      <c r="D30" s="749">
        <v>42390</v>
      </c>
      <c r="E30" s="399">
        <f t="shared" si="3"/>
        <v>17</v>
      </c>
      <c r="F30" s="399">
        <f t="shared" si="4"/>
        <v>30</v>
      </c>
      <c r="G30" s="399">
        <f t="shared" si="5"/>
        <v>2050</v>
      </c>
      <c r="H30" s="779">
        <v>2</v>
      </c>
      <c r="I30" s="779">
        <v>5</v>
      </c>
      <c r="J30" s="749">
        <v>550</v>
      </c>
      <c r="K30" s="204" t="s">
        <v>268</v>
      </c>
      <c r="L30" s="403" t="s">
        <v>19</v>
      </c>
      <c r="M30" s="751">
        <v>15</v>
      </c>
      <c r="N30" s="722">
        <v>25</v>
      </c>
      <c r="O30" s="750">
        <v>1500</v>
      </c>
      <c r="P30" s="722">
        <v>0</v>
      </c>
      <c r="Q30" s="722">
        <v>0</v>
      </c>
      <c r="R30" s="720">
        <v>0</v>
      </c>
      <c r="S30" s="949"/>
    </row>
    <row r="31" spans="1:19" s="978" customFormat="1" ht="17.100000000000001" customHeight="1">
      <c r="A31" s="204" t="s">
        <v>270</v>
      </c>
      <c r="B31" s="403" t="s">
        <v>20</v>
      </c>
      <c r="C31" s="779">
        <v>15629</v>
      </c>
      <c r="D31" s="749">
        <v>51380</v>
      </c>
      <c r="E31" s="399">
        <f t="shared" si="3"/>
        <v>32</v>
      </c>
      <c r="F31" s="399">
        <f t="shared" si="4"/>
        <v>46</v>
      </c>
      <c r="G31" s="399">
        <f t="shared" si="5"/>
        <v>4450</v>
      </c>
      <c r="H31" s="779">
        <v>10</v>
      </c>
      <c r="I31" s="779">
        <v>17</v>
      </c>
      <c r="J31" s="749">
        <v>2550</v>
      </c>
      <c r="K31" s="204" t="s">
        <v>270</v>
      </c>
      <c r="L31" s="403" t="s">
        <v>20</v>
      </c>
      <c r="M31" s="751">
        <v>22</v>
      </c>
      <c r="N31" s="722">
        <v>29</v>
      </c>
      <c r="O31" s="750">
        <v>1900</v>
      </c>
      <c r="P31" s="722">
        <v>0</v>
      </c>
      <c r="Q31" s="722">
        <v>0</v>
      </c>
      <c r="R31" s="720">
        <v>0</v>
      </c>
      <c r="S31" s="949"/>
    </row>
    <row r="32" spans="1:19" s="978" customFormat="1" ht="17.100000000000001" customHeight="1">
      <c r="A32" s="204" t="s">
        <v>272</v>
      </c>
      <c r="B32" s="403" t="s">
        <v>21</v>
      </c>
      <c r="C32" s="779">
        <v>6821</v>
      </c>
      <c r="D32" s="749">
        <v>58420</v>
      </c>
      <c r="E32" s="399">
        <f t="shared" si="3"/>
        <v>29</v>
      </c>
      <c r="F32" s="399">
        <f t="shared" si="4"/>
        <v>75</v>
      </c>
      <c r="G32" s="399">
        <f t="shared" si="5"/>
        <v>4400</v>
      </c>
      <c r="H32" s="779">
        <v>11</v>
      </c>
      <c r="I32" s="779">
        <v>23</v>
      </c>
      <c r="J32" s="749">
        <v>2900</v>
      </c>
      <c r="K32" s="204" t="s">
        <v>272</v>
      </c>
      <c r="L32" s="403" t="s">
        <v>21</v>
      </c>
      <c r="M32" s="751">
        <v>18</v>
      </c>
      <c r="N32" s="722">
        <v>52</v>
      </c>
      <c r="O32" s="750">
        <v>1500</v>
      </c>
      <c r="P32" s="722">
        <v>0</v>
      </c>
      <c r="Q32" s="722">
        <v>0</v>
      </c>
      <c r="R32" s="720">
        <v>0</v>
      </c>
      <c r="S32" s="949"/>
    </row>
    <row r="33" spans="1:19" s="978" customFormat="1" ht="17.100000000000001" customHeight="1">
      <c r="A33" s="204" t="s">
        <v>274</v>
      </c>
      <c r="B33" s="403" t="s">
        <v>22</v>
      </c>
      <c r="C33" s="779">
        <v>16770</v>
      </c>
      <c r="D33" s="749">
        <v>67401</v>
      </c>
      <c r="E33" s="399">
        <f t="shared" si="3"/>
        <v>21</v>
      </c>
      <c r="F33" s="399">
        <f t="shared" si="4"/>
        <v>33</v>
      </c>
      <c r="G33" s="399">
        <f t="shared" si="5"/>
        <v>3700</v>
      </c>
      <c r="H33" s="779">
        <v>10</v>
      </c>
      <c r="I33" s="779">
        <v>18</v>
      </c>
      <c r="J33" s="749">
        <v>2600</v>
      </c>
      <c r="K33" s="204" t="s">
        <v>274</v>
      </c>
      <c r="L33" s="403" t="s">
        <v>22</v>
      </c>
      <c r="M33" s="751">
        <v>11</v>
      </c>
      <c r="N33" s="722">
        <v>15</v>
      </c>
      <c r="O33" s="750">
        <v>1100</v>
      </c>
      <c r="P33" s="722">
        <v>0</v>
      </c>
      <c r="Q33" s="722">
        <v>0</v>
      </c>
      <c r="R33" s="720">
        <v>0</v>
      </c>
      <c r="S33" s="949"/>
    </row>
    <row r="34" spans="1:19" s="978" customFormat="1" ht="17.100000000000001" customHeight="1">
      <c r="A34" s="204" t="s">
        <v>276</v>
      </c>
      <c r="B34" s="403" t="s">
        <v>23</v>
      </c>
      <c r="C34" s="779">
        <v>16992</v>
      </c>
      <c r="D34" s="749">
        <v>139286</v>
      </c>
      <c r="E34" s="399">
        <f t="shared" si="3"/>
        <v>21</v>
      </c>
      <c r="F34" s="399">
        <f t="shared" si="4"/>
        <v>64</v>
      </c>
      <c r="G34" s="399">
        <f t="shared" si="5"/>
        <v>2850</v>
      </c>
      <c r="H34" s="779">
        <v>5</v>
      </c>
      <c r="I34" s="779">
        <v>6</v>
      </c>
      <c r="J34" s="749">
        <v>1250</v>
      </c>
      <c r="K34" s="204" t="s">
        <v>276</v>
      </c>
      <c r="L34" s="403" t="s">
        <v>23</v>
      </c>
      <c r="M34" s="751">
        <v>16</v>
      </c>
      <c r="N34" s="722">
        <v>58</v>
      </c>
      <c r="O34" s="750">
        <v>1600</v>
      </c>
      <c r="P34" s="722">
        <v>0</v>
      </c>
      <c r="Q34" s="722">
        <v>0</v>
      </c>
      <c r="R34" s="720">
        <v>0</v>
      </c>
      <c r="S34" s="949"/>
    </row>
    <row r="35" spans="1:19" s="978" customFormat="1" ht="17.100000000000001" customHeight="1">
      <c r="A35" s="204" t="s">
        <v>278</v>
      </c>
      <c r="B35" s="403" t="s">
        <v>24</v>
      </c>
      <c r="C35" s="779">
        <v>6767</v>
      </c>
      <c r="D35" s="749">
        <v>72104</v>
      </c>
      <c r="E35" s="399">
        <f t="shared" si="3"/>
        <v>24</v>
      </c>
      <c r="F35" s="399">
        <f t="shared" si="4"/>
        <v>62</v>
      </c>
      <c r="G35" s="399">
        <f t="shared" si="5"/>
        <v>4250</v>
      </c>
      <c r="H35" s="779">
        <v>11</v>
      </c>
      <c r="I35" s="779">
        <v>23</v>
      </c>
      <c r="J35" s="749">
        <v>2950</v>
      </c>
      <c r="K35" s="204" t="s">
        <v>278</v>
      </c>
      <c r="L35" s="403" t="s">
        <v>24</v>
      </c>
      <c r="M35" s="751">
        <v>13</v>
      </c>
      <c r="N35" s="722">
        <v>39</v>
      </c>
      <c r="O35" s="750">
        <v>1300</v>
      </c>
      <c r="P35" s="722">
        <v>0</v>
      </c>
      <c r="Q35" s="722">
        <v>0</v>
      </c>
      <c r="R35" s="720">
        <v>0</v>
      </c>
      <c r="S35" s="949"/>
    </row>
    <row r="36" spans="1:19" s="978" customFormat="1" ht="17.100000000000001" customHeight="1">
      <c r="A36" s="204" t="s">
        <v>280</v>
      </c>
      <c r="B36" s="403" t="s">
        <v>25</v>
      </c>
      <c r="C36" s="779">
        <v>7590</v>
      </c>
      <c r="D36" s="749">
        <v>45826</v>
      </c>
      <c r="E36" s="399">
        <f t="shared" si="3"/>
        <v>29</v>
      </c>
      <c r="F36" s="399">
        <f t="shared" si="4"/>
        <v>59</v>
      </c>
      <c r="G36" s="399">
        <f t="shared" si="5"/>
        <v>3900</v>
      </c>
      <c r="H36" s="779">
        <v>8</v>
      </c>
      <c r="I36" s="779">
        <v>16</v>
      </c>
      <c r="J36" s="749">
        <v>2100</v>
      </c>
      <c r="K36" s="204" t="s">
        <v>280</v>
      </c>
      <c r="L36" s="403" t="s">
        <v>25</v>
      </c>
      <c r="M36" s="751">
        <v>21</v>
      </c>
      <c r="N36" s="722">
        <v>43</v>
      </c>
      <c r="O36" s="750">
        <v>1800</v>
      </c>
      <c r="P36" s="722">
        <v>0</v>
      </c>
      <c r="Q36" s="722">
        <v>0</v>
      </c>
      <c r="R36" s="720">
        <v>0</v>
      </c>
      <c r="S36" s="949"/>
    </row>
    <row r="37" spans="1:19" s="978" customFormat="1" ht="17.100000000000001" customHeight="1">
      <c r="A37" s="204" t="s">
        <v>282</v>
      </c>
      <c r="B37" s="403" t="s">
        <v>26</v>
      </c>
      <c r="C37" s="779">
        <v>4841</v>
      </c>
      <c r="D37" s="749">
        <v>63125</v>
      </c>
      <c r="E37" s="399">
        <f t="shared" si="3"/>
        <v>15</v>
      </c>
      <c r="F37" s="399">
        <f t="shared" si="4"/>
        <v>26</v>
      </c>
      <c r="G37" s="399">
        <f t="shared" si="5"/>
        <v>2100</v>
      </c>
      <c r="H37" s="779">
        <v>4</v>
      </c>
      <c r="I37" s="779">
        <v>5</v>
      </c>
      <c r="J37" s="749">
        <v>1000</v>
      </c>
      <c r="K37" s="204" t="s">
        <v>282</v>
      </c>
      <c r="L37" s="403" t="s">
        <v>26</v>
      </c>
      <c r="M37" s="751">
        <v>11</v>
      </c>
      <c r="N37" s="722">
        <v>21</v>
      </c>
      <c r="O37" s="750">
        <v>1100</v>
      </c>
      <c r="P37" s="722">
        <v>0</v>
      </c>
      <c r="Q37" s="722">
        <v>0</v>
      </c>
      <c r="R37" s="720">
        <v>0</v>
      </c>
      <c r="S37" s="949"/>
    </row>
    <row r="38" spans="1:19" s="978" customFormat="1" ht="17.100000000000001" customHeight="1" thickBot="1">
      <c r="A38" s="204" t="s">
        <v>197</v>
      </c>
      <c r="B38" s="403" t="s">
        <v>27</v>
      </c>
      <c r="C38" s="780">
        <v>997</v>
      </c>
      <c r="D38" s="750">
        <v>15030</v>
      </c>
      <c r="E38" s="399">
        <f t="shared" si="3"/>
        <v>7</v>
      </c>
      <c r="F38" s="399">
        <f t="shared" si="4"/>
        <v>15</v>
      </c>
      <c r="G38" s="399">
        <f t="shared" si="5"/>
        <v>1050</v>
      </c>
      <c r="H38" s="780">
        <v>2</v>
      </c>
      <c r="I38" s="780">
        <v>5</v>
      </c>
      <c r="J38" s="750">
        <v>550</v>
      </c>
      <c r="K38" s="204" t="s">
        <v>284</v>
      </c>
      <c r="L38" s="403" t="s">
        <v>27</v>
      </c>
      <c r="M38" s="752">
        <v>5</v>
      </c>
      <c r="N38" s="723">
        <v>10</v>
      </c>
      <c r="O38" s="753">
        <v>500</v>
      </c>
      <c r="P38" s="723">
        <v>0</v>
      </c>
      <c r="Q38" s="723">
        <v>0</v>
      </c>
      <c r="R38" s="754">
        <v>0</v>
      </c>
      <c r="S38" s="949"/>
    </row>
    <row r="39" spans="1:19" s="229" customFormat="1" ht="12.95" customHeight="1">
      <c r="A39" s="109" t="s">
        <v>699</v>
      </c>
      <c r="B39" s="964"/>
      <c r="C39" s="387"/>
      <c r="D39" s="404"/>
      <c r="E39" s="387"/>
      <c r="F39" s="387"/>
      <c r="G39" s="405"/>
      <c r="H39" s="109"/>
      <c r="I39" s="387"/>
      <c r="J39" s="406" t="s">
        <v>584</v>
      </c>
      <c r="K39" s="109" t="s">
        <v>148</v>
      </c>
      <c r="L39" s="964"/>
      <c r="M39" s="387"/>
      <c r="N39" s="387"/>
      <c r="O39" s="404"/>
      <c r="P39" s="964"/>
      <c r="Q39" s="109"/>
      <c r="R39" s="406" t="s">
        <v>584</v>
      </c>
    </row>
    <row r="40" spans="1:19" s="989" customFormat="1" ht="11.1" customHeight="1">
      <c r="A40" s="407" t="s">
        <v>149</v>
      </c>
      <c r="C40" s="105"/>
      <c r="D40" s="408"/>
      <c r="E40" s="105"/>
      <c r="F40" s="105"/>
      <c r="G40" s="408"/>
      <c r="H40" s="105"/>
      <c r="I40" s="105"/>
      <c r="J40" s="408"/>
      <c r="K40" s="407" t="s">
        <v>149</v>
      </c>
      <c r="M40" s="105"/>
      <c r="N40" s="105"/>
      <c r="O40" s="409"/>
      <c r="P40" s="386"/>
      <c r="Q40" s="386"/>
      <c r="R40" s="409"/>
      <c r="S40" s="172"/>
    </row>
    <row r="41" spans="1:19" s="989" customFormat="1" ht="10.5">
      <c r="A41" s="172"/>
      <c r="B41" s="386"/>
      <c r="C41" s="386"/>
      <c r="D41" s="386"/>
      <c r="E41" s="386"/>
      <c r="F41" s="386"/>
      <c r="G41" s="386"/>
      <c r="H41" s="386"/>
      <c r="I41" s="386"/>
      <c r="J41" s="386"/>
      <c r="K41" s="172"/>
      <c r="L41" s="386"/>
      <c r="M41" s="386"/>
      <c r="N41" s="386"/>
      <c r="O41" s="386"/>
      <c r="P41" s="386"/>
      <c r="Q41" s="386"/>
      <c r="R41" s="386"/>
      <c r="S41" s="386"/>
    </row>
    <row r="42" spans="1:19" s="989" customFormat="1" ht="10.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</row>
    <row r="43" spans="1:19" s="989" customFormat="1" ht="10.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</row>
    <row r="44" spans="1:19" s="978" customFormat="1" ht="11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</row>
    <row r="45" spans="1:19" s="978" customFormat="1" ht="11.2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</row>
    <row r="46" spans="1:19" s="978" customFormat="1" ht="11.25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</row>
    <row r="47" spans="1:19" s="978" customFormat="1" ht="11.25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</row>
    <row r="48" spans="1:19" s="978" customFormat="1" ht="11.25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978" customFormat="1" ht="11.25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978" customFormat="1" ht="11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</row>
    <row r="51" spans="1:19" s="978" customFormat="1" ht="11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</row>
    <row r="52" spans="1:19" s="978" customFormat="1" ht="11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</row>
    <row r="53" spans="1:19" s="978" customFormat="1" ht="11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</row>
    <row r="54" spans="1:19" s="978" customFormat="1" ht="11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</row>
    <row r="55" spans="1:19" s="978" customFormat="1" ht="11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</row>
    <row r="56" spans="1:19" s="978" customFormat="1" ht="11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</row>
    <row r="57" spans="1:19" s="978" customFormat="1" ht="11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</row>
    <row r="58" spans="1:19" s="978" customFormat="1" ht="11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978" customFormat="1" ht="11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978" customFormat="1" ht="11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</row>
    <row r="61" spans="1:19" s="978" customFormat="1" ht="11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</row>
    <row r="62" spans="1:19" s="978" customFormat="1" ht="11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</row>
    <row r="63" spans="1:19" s="978" customFormat="1" ht="11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</row>
    <row r="64" spans="1:19" s="978" customFormat="1" ht="11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</row>
    <row r="65" spans="1:19" s="978" customFormat="1" ht="11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</row>
    <row r="66" spans="1:19" s="978" customFormat="1" ht="11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</row>
    <row r="67" spans="1:19" s="978" customFormat="1" ht="11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</row>
    <row r="68" spans="1:19" s="978" customFormat="1" ht="11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</row>
    <row r="69" spans="1:19" s="978" customFormat="1" ht="11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</row>
    <row r="70" spans="1:19" s="978" customFormat="1" ht="11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</row>
    <row r="71" spans="1:19" s="978" customFormat="1" ht="11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</row>
    <row r="72" spans="1:19" s="978" customFormat="1" ht="11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</row>
    <row r="73" spans="1:19" s="978" customFormat="1" ht="11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</row>
    <row r="74" spans="1:19" s="978" customFormat="1" ht="11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</row>
    <row r="75" spans="1:19" s="978" customFormat="1" ht="11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</row>
    <row r="76" spans="1:19" s="978" customFormat="1" ht="11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</row>
    <row r="77" spans="1:19" s="978" customFormat="1" ht="11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</row>
    <row r="78" spans="1:19" s="978" customFormat="1" ht="11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</row>
    <row r="79" spans="1:19" s="978" customFormat="1" ht="11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</row>
    <row r="80" spans="1:19" s="978" customFormat="1" ht="11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</row>
    <row r="81" spans="1:19" s="978" customFormat="1" ht="11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</row>
    <row r="82" spans="1:19" s="978" customFormat="1" ht="11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</row>
    <row r="83" spans="1:19" s="978" customFormat="1" ht="11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</row>
    <row r="84" spans="1:19" s="978" customFormat="1" ht="11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</row>
    <row r="85" spans="1:19" s="978" customFormat="1" ht="11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</row>
    <row r="86" spans="1:19" s="978" customFormat="1" ht="11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</row>
    <row r="87" spans="1:19" s="978" customFormat="1" ht="11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</row>
    <row r="88" spans="1:19" s="978" customFormat="1" ht="11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</row>
    <row r="89" spans="1:19" s="978" customFormat="1" ht="11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</row>
    <row r="90" spans="1:19" s="978" customFormat="1" ht="11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</row>
    <row r="91" spans="1:19" s="978" customFormat="1" ht="11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</row>
    <row r="92" spans="1:19" s="978" customFormat="1" ht="11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</row>
    <row r="93" spans="1:19" s="978" customFormat="1" ht="11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</row>
    <row r="94" spans="1:19" s="978" customFormat="1" ht="11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</row>
    <row r="95" spans="1:19" s="978" customFormat="1" ht="11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</row>
    <row r="96" spans="1:19" s="978" customFormat="1" ht="11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</row>
    <row r="97" spans="1:19" s="978" customFormat="1" ht="11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</row>
    <row r="98" spans="1:19" s="978" customFormat="1" ht="11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</row>
    <row r="99" spans="1:19" s="978" customFormat="1" ht="11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</row>
    <row r="100" spans="1:19" s="978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</row>
    <row r="101" spans="1:19" s="978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</row>
    <row r="102" spans="1:19" s="978" customFormat="1" ht="11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</row>
    <row r="103" spans="1:19" s="334" customFormat="1" ht="12">
      <c r="A103" s="332"/>
      <c r="B103" s="333"/>
      <c r="C103" s="333"/>
      <c r="D103" s="333"/>
      <c r="E103" s="333"/>
      <c r="F103" s="333"/>
      <c r="G103" s="333"/>
      <c r="H103" s="333"/>
      <c r="I103" s="333"/>
      <c r="J103" s="333"/>
      <c r="K103" s="332"/>
      <c r="L103" s="333"/>
      <c r="M103" s="333"/>
      <c r="N103" s="333"/>
      <c r="O103" s="333"/>
      <c r="P103" s="333"/>
      <c r="Q103" s="333"/>
      <c r="R103" s="333"/>
      <c r="S103" s="333"/>
    </row>
    <row r="104" spans="1:19" s="334" customFormat="1" ht="12">
      <c r="A104" s="332"/>
      <c r="B104" s="333"/>
      <c r="C104" s="333"/>
      <c r="D104" s="333"/>
      <c r="E104" s="333"/>
      <c r="F104" s="333"/>
      <c r="G104" s="333"/>
      <c r="H104" s="333"/>
      <c r="I104" s="333"/>
      <c r="J104" s="333"/>
      <c r="K104" s="332"/>
      <c r="L104" s="333"/>
      <c r="M104" s="333"/>
      <c r="N104" s="333"/>
      <c r="O104" s="333"/>
      <c r="P104" s="333"/>
      <c r="Q104" s="333"/>
      <c r="R104" s="333"/>
      <c r="S104" s="333"/>
    </row>
    <row r="105" spans="1:19" s="334" customFormat="1" ht="12">
      <c r="A105" s="332"/>
      <c r="B105" s="333"/>
      <c r="C105" s="333"/>
      <c r="D105" s="333"/>
      <c r="E105" s="333"/>
      <c r="F105" s="333"/>
      <c r="G105" s="333"/>
      <c r="H105" s="333"/>
      <c r="I105" s="333"/>
      <c r="J105" s="333"/>
      <c r="K105" s="332"/>
      <c r="L105" s="333"/>
      <c r="M105" s="333"/>
      <c r="N105" s="333"/>
      <c r="O105" s="333"/>
      <c r="P105" s="333"/>
      <c r="Q105" s="333"/>
      <c r="R105" s="333"/>
      <c r="S105" s="333"/>
    </row>
    <row r="106" spans="1:19" s="334" customFormat="1" ht="12">
      <c r="A106" s="332"/>
      <c r="B106" s="333"/>
      <c r="C106" s="333"/>
      <c r="D106" s="333"/>
      <c r="E106" s="333"/>
      <c r="F106" s="333"/>
      <c r="G106" s="333"/>
      <c r="H106" s="333"/>
      <c r="I106" s="333"/>
      <c r="J106" s="333"/>
      <c r="K106" s="332"/>
      <c r="L106" s="333"/>
      <c r="M106" s="333"/>
      <c r="N106" s="333"/>
      <c r="O106" s="333"/>
      <c r="P106" s="333"/>
      <c r="Q106" s="333"/>
      <c r="R106" s="333"/>
      <c r="S106" s="333"/>
    </row>
    <row r="107" spans="1:19" s="334" customFormat="1" ht="12">
      <c r="A107" s="332"/>
      <c r="B107" s="333"/>
      <c r="C107" s="333"/>
      <c r="D107" s="333"/>
      <c r="E107" s="333"/>
      <c r="F107" s="333"/>
      <c r="G107" s="333"/>
      <c r="H107" s="333"/>
      <c r="I107" s="333"/>
      <c r="J107" s="333"/>
      <c r="K107" s="332"/>
      <c r="L107" s="333"/>
      <c r="M107" s="333"/>
      <c r="N107" s="333"/>
      <c r="O107" s="333"/>
      <c r="P107" s="333"/>
      <c r="Q107" s="333"/>
      <c r="R107" s="333"/>
      <c r="S107" s="333"/>
    </row>
    <row r="108" spans="1:19" s="334" customFormat="1" ht="12">
      <c r="A108" s="332"/>
      <c r="B108" s="333"/>
      <c r="C108" s="333"/>
      <c r="D108" s="333"/>
      <c r="E108" s="333"/>
      <c r="F108" s="333"/>
      <c r="G108" s="333"/>
      <c r="H108" s="333"/>
      <c r="I108" s="333"/>
      <c r="J108" s="333"/>
      <c r="K108" s="332"/>
      <c r="L108" s="333"/>
      <c r="M108" s="333"/>
      <c r="N108" s="333"/>
      <c r="O108" s="333"/>
      <c r="P108" s="333"/>
      <c r="Q108" s="333"/>
      <c r="R108" s="333"/>
      <c r="S108" s="333"/>
    </row>
    <row r="109" spans="1:19" s="334" customFormat="1" ht="12">
      <c r="A109" s="332"/>
      <c r="B109" s="333"/>
      <c r="C109" s="333"/>
      <c r="D109" s="333"/>
      <c r="E109" s="333"/>
      <c r="F109" s="333"/>
      <c r="G109" s="333"/>
      <c r="H109" s="333"/>
      <c r="I109" s="333"/>
      <c r="J109" s="333"/>
      <c r="K109" s="332"/>
      <c r="L109" s="333"/>
      <c r="M109" s="333"/>
      <c r="N109" s="333"/>
      <c r="O109" s="333"/>
      <c r="P109" s="333"/>
      <c r="Q109" s="333"/>
      <c r="R109" s="333"/>
      <c r="S109" s="333"/>
    </row>
    <row r="110" spans="1:19" s="334" customFormat="1" ht="12">
      <c r="A110" s="332"/>
      <c r="B110" s="333"/>
      <c r="C110" s="333"/>
      <c r="D110" s="333"/>
      <c r="E110" s="333"/>
      <c r="F110" s="333"/>
      <c r="G110" s="333"/>
      <c r="H110" s="333"/>
      <c r="I110" s="333"/>
      <c r="J110" s="333"/>
      <c r="K110" s="332"/>
      <c r="L110" s="333"/>
      <c r="M110" s="333"/>
      <c r="N110" s="333"/>
      <c r="O110" s="333"/>
      <c r="P110" s="333"/>
      <c r="Q110" s="333"/>
      <c r="R110" s="333"/>
      <c r="S110" s="333"/>
    </row>
    <row r="111" spans="1:19" s="334" customFormat="1" ht="12">
      <c r="A111" s="332"/>
      <c r="B111" s="333"/>
      <c r="C111" s="333"/>
      <c r="D111" s="333"/>
      <c r="E111" s="333"/>
      <c r="F111" s="333"/>
      <c r="G111" s="333"/>
      <c r="H111" s="333"/>
      <c r="I111" s="333"/>
      <c r="J111" s="333"/>
      <c r="K111" s="332"/>
      <c r="L111" s="333"/>
      <c r="M111" s="333"/>
      <c r="N111" s="333"/>
      <c r="O111" s="333"/>
      <c r="P111" s="333"/>
      <c r="Q111" s="333"/>
      <c r="R111" s="333"/>
      <c r="S111" s="333"/>
    </row>
    <row r="112" spans="1:19" s="334" customFormat="1" ht="12">
      <c r="A112" s="332"/>
      <c r="B112" s="333"/>
      <c r="C112" s="333"/>
      <c r="D112" s="333"/>
      <c r="E112" s="333"/>
      <c r="F112" s="333"/>
      <c r="G112" s="333"/>
      <c r="H112" s="333"/>
      <c r="I112" s="333"/>
      <c r="J112" s="333"/>
      <c r="K112" s="332"/>
      <c r="L112" s="333"/>
      <c r="M112" s="333"/>
      <c r="N112" s="333"/>
      <c r="O112" s="333"/>
      <c r="P112" s="333"/>
      <c r="Q112" s="333"/>
      <c r="R112" s="333"/>
      <c r="S112" s="333"/>
    </row>
    <row r="113" spans="1:19" s="334" customFormat="1" ht="12">
      <c r="A113" s="332"/>
      <c r="B113" s="333"/>
      <c r="C113" s="333"/>
      <c r="D113" s="333"/>
      <c r="E113" s="333"/>
      <c r="F113" s="333"/>
      <c r="G113" s="333"/>
      <c r="H113" s="333"/>
      <c r="I113" s="333"/>
      <c r="J113" s="333"/>
      <c r="K113" s="332"/>
      <c r="L113" s="333"/>
      <c r="M113" s="333"/>
      <c r="N113" s="333"/>
      <c r="O113" s="333"/>
      <c r="P113" s="333"/>
      <c r="Q113" s="333"/>
      <c r="R113" s="333"/>
      <c r="S113" s="333"/>
    </row>
    <row r="114" spans="1:19">
      <c r="A114" s="332"/>
      <c r="K114" s="332"/>
    </row>
  </sheetData>
  <sheetProtection selectLockedCells="1"/>
  <mergeCells count="39">
    <mergeCell ref="A12:B12"/>
    <mergeCell ref="K12:L12"/>
    <mergeCell ref="K11:L11"/>
    <mergeCell ref="A10:B10"/>
    <mergeCell ref="I8:I9"/>
    <mergeCell ref="K10:L10"/>
    <mergeCell ref="A6:B9"/>
    <mergeCell ref="A11:B11"/>
    <mergeCell ref="S6:S9"/>
    <mergeCell ref="C7:C9"/>
    <mergeCell ref="D7:D9"/>
    <mergeCell ref="E8:E9"/>
    <mergeCell ref="F8:F9"/>
    <mergeCell ref="G8:G9"/>
    <mergeCell ref="N8:N9"/>
    <mergeCell ref="O8:O9"/>
    <mergeCell ref="H7:J7"/>
    <mergeCell ref="P7:R7"/>
    <mergeCell ref="M7:O7"/>
    <mergeCell ref="Q8:Q9"/>
    <mergeCell ref="K6:L9"/>
    <mergeCell ref="P8:P9"/>
    <mergeCell ref="H8:H9"/>
    <mergeCell ref="A13:B13"/>
    <mergeCell ref="K13:L13"/>
    <mergeCell ref="K3:R3"/>
    <mergeCell ref="K4:R4"/>
    <mergeCell ref="K14:L14"/>
    <mergeCell ref="A4:J4"/>
    <mergeCell ref="J8:J9"/>
    <mergeCell ref="A3:J3"/>
    <mergeCell ref="E7:G7"/>
    <mergeCell ref="A14:B14"/>
    <mergeCell ref="M8:M9"/>
    <mergeCell ref="M5:O5"/>
    <mergeCell ref="C6:D6"/>
    <mergeCell ref="E6:J6"/>
    <mergeCell ref="M6:R6"/>
    <mergeCell ref="R8:R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9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view="pageBreakPreview" topLeftCell="A7" zoomScaleNormal="100" zoomScaleSheetLayoutView="100" workbookViewId="0">
      <selection activeCell="AD2" sqref="AD2"/>
    </sheetView>
  </sheetViews>
  <sheetFormatPr defaultColWidth="13.125" defaultRowHeight="14.25"/>
  <cols>
    <col min="1" max="1" width="6.125" style="88" customWidth="1"/>
    <col min="2" max="2" width="9.625" style="89" customWidth="1"/>
    <col min="3" max="3" width="10.5" style="955" customWidth="1"/>
    <col min="4" max="4" width="9.875" style="955" customWidth="1"/>
    <col min="5" max="5" width="8.75" style="955" bestFit="1" customWidth="1"/>
    <col min="6" max="7" width="8.75" style="955" customWidth="1"/>
    <col min="8" max="8" width="10.25" style="955" customWidth="1"/>
    <col min="9" max="9" width="9.625" style="955" customWidth="1"/>
    <col min="10" max="16384" width="13.125" style="89"/>
  </cols>
  <sheetData>
    <row r="1" spans="1:9" s="396" customFormat="1" ht="14.1" customHeight="1">
      <c r="A1" s="173"/>
      <c r="C1" s="393"/>
      <c r="D1" s="393"/>
      <c r="E1" s="393"/>
      <c r="F1" s="393"/>
      <c r="G1" s="393"/>
      <c r="H1" s="393"/>
      <c r="I1" s="392" t="s">
        <v>1548</v>
      </c>
    </row>
    <row r="2" spans="1:9" s="59" customFormat="1" ht="14.1" customHeight="1">
      <c r="A2" s="94"/>
      <c r="C2" s="64"/>
      <c r="D2" s="64"/>
      <c r="E2" s="64"/>
      <c r="F2" s="64"/>
      <c r="G2" s="64"/>
      <c r="H2" s="64"/>
      <c r="I2" s="64"/>
    </row>
    <row r="3" spans="1:9" s="929" customFormat="1" ht="20.100000000000001" customHeight="1">
      <c r="A3" s="1475" t="s">
        <v>291</v>
      </c>
      <c r="B3" s="1475"/>
      <c r="C3" s="1475"/>
      <c r="D3" s="1475"/>
      <c r="E3" s="1475"/>
      <c r="F3" s="1475"/>
      <c r="G3" s="1475"/>
      <c r="H3" s="1475"/>
      <c r="I3" s="1475"/>
    </row>
    <row r="4" spans="1:9" s="936" customFormat="1" ht="24" customHeight="1">
      <c r="A4" s="1583" t="s">
        <v>292</v>
      </c>
      <c r="B4" s="1583"/>
      <c r="C4" s="1583"/>
      <c r="D4" s="1583"/>
      <c r="E4" s="1583"/>
      <c r="F4" s="1583"/>
      <c r="G4" s="1583"/>
      <c r="H4" s="1583"/>
      <c r="I4" s="1583"/>
    </row>
    <row r="5" spans="1:9" s="67" customFormat="1" ht="18" customHeight="1" thickBot="1">
      <c r="A5" s="67" t="s">
        <v>289</v>
      </c>
      <c r="I5" s="972" t="s">
        <v>78</v>
      </c>
    </row>
    <row r="6" spans="1:9" s="978" customFormat="1" ht="23.1" customHeight="1">
      <c r="A6" s="1901" t="s">
        <v>49</v>
      </c>
      <c r="B6" s="2104"/>
      <c r="C6" s="1821" t="s">
        <v>294</v>
      </c>
      <c r="D6" s="1471" t="s">
        <v>295</v>
      </c>
      <c r="E6" s="1442"/>
      <c r="F6" s="1442"/>
      <c r="G6" s="1931"/>
      <c r="H6" s="1471" t="s">
        <v>1308</v>
      </c>
      <c r="I6" s="1471" t="s">
        <v>296</v>
      </c>
    </row>
    <row r="7" spans="1:9" s="978" customFormat="1" ht="23.1" customHeight="1">
      <c r="A7" s="1518"/>
      <c r="B7" s="1598"/>
      <c r="C7" s="2107"/>
      <c r="D7" s="1830"/>
      <c r="E7" s="1934"/>
      <c r="F7" s="1934"/>
      <c r="G7" s="1932"/>
      <c r="H7" s="1830"/>
      <c r="I7" s="2108"/>
    </row>
    <row r="8" spans="1:9" s="978" customFormat="1" ht="21" customHeight="1">
      <c r="A8" s="1518"/>
      <c r="B8" s="1598"/>
      <c r="C8" s="1679" t="s">
        <v>150</v>
      </c>
      <c r="D8" s="1671" t="s">
        <v>150</v>
      </c>
      <c r="E8" s="1671" t="s">
        <v>632</v>
      </c>
      <c r="F8" s="1509"/>
      <c r="G8" s="1509"/>
      <c r="H8" s="1671" t="s">
        <v>150</v>
      </c>
      <c r="I8" s="1669" t="s">
        <v>150</v>
      </c>
    </row>
    <row r="9" spans="1:9" s="978" customFormat="1" ht="12.75" customHeight="1">
      <c r="A9" s="1518"/>
      <c r="B9" s="1598"/>
      <c r="C9" s="1822"/>
      <c r="D9" s="1670"/>
      <c r="E9" s="1525"/>
      <c r="F9" s="1671" t="s">
        <v>633</v>
      </c>
      <c r="G9" s="1671" t="s">
        <v>634</v>
      </c>
      <c r="H9" s="1670"/>
      <c r="I9" s="1830"/>
    </row>
    <row r="10" spans="1:9" s="978" customFormat="1" ht="12.75" customHeight="1">
      <c r="A10" s="2105"/>
      <c r="B10" s="2106"/>
      <c r="C10" s="1823"/>
      <c r="D10" s="1672"/>
      <c r="E10" s="1528"/>
      <c r="F10" s="1672"/>
      <c r="G10" s="1672"/>
      <c r="H10" s="1672"/>
      <c r="I10" s="1831"/>
    </row>
    <row r="11" spans="1:9" s="978" customFormat="1" ht="17.25" customHeight="1">
      <c r="A11" s="2095" t="s">
        <v>866</v>
      </c>
      <c r="B11" s="2096"/>
      <c r="C11" s="47">
        <v>7768</v>
      </c>
      <c r="D11" s="46">
        <v>14</v>
      </c>
      <c r="E11" s="46">
        <v>117</v>
      </c>
      <c r="F11" s="46">
        <v>55</v>
      </c>
      <c r="G11" s="46">
        <v>62</v>
      </c>
      <c r="H11" s="46">
        <v>7644</v>
      </c>
      <c r="I11" s="46">
        <v>110</v>
      </c>
    </row>
    <row r="12" spans="1:9" s="978" customFormat="1" ht="17.25" customHeight="1">
      <c r="A12" s="2095" t="s">
        <v>951</v>
      </c>
      <c r="B12" s="2096"/>
      <c r="C12" s="47">
        <v>7859</v>
      </c>
      <c r="D12" s="46">
        <v>14</v>
      </c>
      <c r="E12" s="46">
        <v>123</v>
      </c>
      <c r="F12" s="46">
        <v>58</v>
      </c>
      <c r="G12" s="46">
        <v>65</v>
      </c>
      <c r="H12" s="46">
        <v>7734</v>
      </c>
      <c r="I12" s="46">
        <v>111</v>
      </c>
    </row>
    <row r="13" spans="1:9" s="978" customFormat="1" ht="17.25" customHeight="1">
      <c r="A13" s="2095" t="s">
        <v>952</v>
      </c>
      <c r="B13" s="2096"/>
      <c r="C13" s="47">
        <v>7932</v>
      </c>
      <c r="D13" s="46">
        <v>16</v>
      </c>
      <c r="E13" s="46">
        <v>144</v>
      </c>
      <c r="F13" s="46">
        <v>60</v>
      </c>
      <c r="G13" s="46">
        <v>84</v>
      </c>
      <c r="H13" s="46">
        <v>7803</v>
      </c>
      <c r="I13" s="46">
        <v>113</v>
      </c>
    </row>
    <row r="14" spans="1:9" s="1125" customFormat="1" ht="17.25" customHeight="1">
      <c r="A14" s="2095" t="s">
        <v>1049</v>
      </c>
      <c r="B14" s="2096"/>
      <c r="C14" s="47">
        <v>7982</v>
      </c>
      <c r="D14" s="46">
        <v>17</v>
      </c>
      <c r="E14" s="46">
        <v>144</v>
      </c>
      <c r="F14" s="46">
        <v>61</v>
      </c>
      <c r="G14" s="46">
        <v>83</v>
      </c>
      <c r="H14" s="46">
        <v>7854</v>
      </c>
      <c r="I14" s="46">
        <v>111</v>
      </c>
    </row>
    <row r="15" spans="1:9" s="160" customFormat="1" ht="17.25" customHeight="1">
      <c r="A15" s="2101">
        <v>2017</v>
      </c>
      <c r="B15" s="2109"/>
      <c r="C15" s="389">
        <f t="shared" ref="C15:I15" si="0">SUM(C17:C39)</f>
        <v>8055</v>
      </c>
      <c r="D15" s="42">
        <f t="shared" si="0"/>
        <v>18</v>
      </c>
      <c r="E15" s="42">
        <f t="shared" si="0"/>
        <v>164</v>
      </c>
      <c r="F15" s="42">
        <f t="shared" si="0"/>
        <v>56</v>
      </c>
      <c r="G15" s="42">
        <f t="shared" si="0"/>
        <v>108</v>
      </c>
      <c r="H15" s="42">
        <f t="shared" si="0"/>
        <v>7924</v>
      </c>
      <c r="I15" s="42">
        <f t="shared" si="0"/>
        <v>113</v>
      </c>
    </row>
    <row r="16" spans="1:9" s="978" customFormat="1" ht="12.75" customHeight="1">
      <c r="B16" s="931"/>
      <c r="C16" s="164"/>
      <c r="D16" s="46"/>
      <c r="E16" s="46"/>
      <c r="F16" s="46"/>
      <c r="G16" s="46"/>
      <c r="H16" s="46"/>
      <c r="I16" s="46"/>
    </row>
    <row r="17" spans="1:9" s="978" customFormat="1" ht="15.6" customHeight="1">
      <c r="A17" s="204" t="s">
        <v>240</v>
      </c>
      <c r="B17" s="390" t="s">
        <v>241</v>
      </c>
      <c r="C17" s="164">
        <f>SUM(D17,H17,I17)</f>
        <v>611</v>
      </c>
      <c r="D17" s="722">
        <v>1</v>
      </c>
      <c r="E17" s="46">
        <f>SUM(F17:G17)</f>
        <v>16</v>
      </c>
      <c r="F17" s="722">
        <v>6</v>
      </c>
      <c r="G17" s="722">
        <v>10</v>
      </c>
      <c r="H17" s="725">
        <v>600</v>
      </c>
      <c r="I17" s="722">
        <v>10</v>
      </c>
    </row>
    <row r="18" spans="1:9" s="978" customFormat="1" ht="15.6" customHeight="1">
      <c r="A18" s="204" t="s">
        <v>242</v>
      </c>
      <c r="B18" s="390" t="s">
        <v>243</v>
      </c>
      <c r="C18" s="164">
        <f t="shared" ref="C18:C39" si="1">SUM(D18,H18,I18)</f>
        <v>612</v>
      </c>
      <c r="D18" s="722">
        <v>0</v>
      </c>
      <c r="E18" s="46">
        <f t="shared" ref="E18:E39" si="2">SUM(F18:G18)</f>
        <v>0</v>
      </c>
      <c r="F18" s="722">
        <v>0</v>
      </c>
      <c r="G18" s="722">
        <v>0</v>
      </c>
      <c r="H18" s="725">
        <v>609</v>
      </c>
      <c r="I18" s="722">
        <v>3</v>
      </c>
    </row>
    <row r="19" spans="1:9" s="978" customFormat="1" ht="15.6" customHeight="1">
      <c r="A19" s="204" t="s">
        <v>244</v>
      </c>
      <c r="B19" s="390" t="s">
        <v>245</v>
      </c>
      <c r="C19" s="164">
        <f t="shared" si="1"/>
        <v>516</v>
      </c>
      <c r="D19" s="722">
        <v>1</v>
      </c>
      <c r="E19" s="46">
        <f t="shared" si="2"/>
        <v>18</v>
      </c>
      <c r="F19" s="722">
        <v>4</v>
      </c>
      <c r="G19" s="722">
        <v>14</v>
      </c>
      <c r="H19" s="725">
        <v>515</v>
      </c>
      <c r="I19" s="722">
        <v>0</v>
      </c>
    </row>
    <row r="20" spans="1:9" s="978" customFormat="1" ht="15.6" customHeight="1">
      <c r="A20" s="204" t="s">
        <v>246</v>
      </c>
      <c r="B20" s="390" t="s">
        <v>247</v>
      </c>
      <c r="C20" s="164">
        <f t="shared" si="1"/>
        <v>535</v>
      </c>
      <c r="D20" s="722">
        <v>0</v>
      </c>
      <c r="E20" s="46">
        <f t="shared" si="2"/>
        <v>0</v>
      </c>
      <c r="F20" s="722">
        <v>0</v>
      </c>
      <c r="G20" s="722">
        <v>0</v>
      </c>
      <c r="H20" s="725">
        <v>518</v>
      </c>
      <c r="I20" s="722">
        <v>17</v>
      </c>
    </row>
    <row r="21" spans="1:9" s="978" customFormat="1" ht="15.6" customHeight="1">
      <c r="A21" s="204" t="s">
        <v>248</v>
      </c>
      <c r="B21" s="390" t="s">
        <v>249</v>
      </c>
      <c r="C21" s="164">
        <f t="shared" si="1"/>
        <v>401</v>
      </c>
      <c r="D21" s="722">
        <v>1</v>
      </c>
      <c r="E21" s="46">
        <f t="shared" si="2"/>
        <v>11</v>
      </c>
      <c r="F21" s="722">
        <v>6</v>
      </c>
      <c r="G21" s="722">
        <v>5</v>
      </c>
      <c r="H21" s="725">
        <v>398</v>
      </c>
      <c r="I21" s="722">
        <v>2</v>
      </c>
    </row>
    <row r="22" spans="1:9" s="978" customFormat="1" ht="15.6" customHeight="1">
      <c r="A22" s="204" t="s">
        <v>250</v>
      </c>
      <c r="B22" s="390" t="s">
        <v>251</v>
      </c>
      <c r="C22" s="164">
        <f t="shared" si="1"/>
        <v>348</v>
      </c>
      <c r="D22" s="722">
        <v>1</v>
      </c>
      <c r="E22" s="46">
        <f t="shared" si="2"/>
        <v>15</v>
      </c>
      <c r="F22" s="722">
        <v>4</v>
      </c>
      <c r="G22" s="722">
        <v>11</v>
      </c>
      <c r="H22" s="725">
        <v>339</v>
      </c>
      <c r="I22" s="722">
        <v>8</v>
      </c>
    </row>
    <row r="23" spans="1:9" s="978" customFormat="1" ht="15.6" customHeight="1">
      <c r="A23" s="204" t="s">
        <v>252</v>
      </c>
      <c r="B23" s="390" t="s">
        <v>253</v>
      </c>
      <c r="C23" s="164">
        <f t="shared" si="1"/>
        <v>423</v>
      </c>
      <c r="D23" s="722">
        <v>1</v>
      </c>
      <c r="E23" s="46">
        <f t="shared" si="2"/>
        <v>1</v>
      </c>
      <c r="F23" s="722">
        <v>0</v>
      </c>
      <c r="G23" s="722">
        <v>1</v>
      </c>
      <c r="H23" s="725">
        <v>415</v>
      </c>
      <c r="I23" s="722">
        <v>7</v>
      </c>
    </row>
    <row r="24" spans="1:9" s="978" customFormat="1" ht="15.6" customHeight="1">
      <c r="A24" s="204" t="s">
        <v>254</v>
      </c>
      <c r="B24" s="390" t="s">
        <v>255</v>
      </c>
      <c r="C24" s="164">
        <f t="shared" si="1"/>
        <v>588</v>
      </c>
      <c r="D24" s="722">
        <v>1</v>
      </c>
      <c r="E24" s="46">
        <f t="shared" si="2"/>
        <v>6</v>
      </c>
      <c r="F24" s="722">
        <v>0</v>
      </c>
      <c r="G24" s="722">
        <v>6</v>
      </c>
      <c r="H24" s="725">
        <v>582</v>
      </c>
      <c r="I24" s="722">
        <v>5</v>
      </c>
    </row>
    <row r="25" spans="1:9" s="978" customFormat="1" ht="15.6" customHeight="1">
      <c r="A25" s="204" t="s">
        <v>256</v>
      </c>
      <c r="B25" s="390" t="s">
        <v>257</v>
      </c>
      <c r="C25" s="164">
        <f t="shared" si="1"/>
        <v>385</v>
      </c>
      <c r="D25" s="722">
        <v>1</v>
      </c>
      <c r="E25" s="46">
        <f t="shared" si="2"/>
        <v>9</v>
      </c>
      <c r="F25" s="722">
        <v>2</v>
      </c>
      <c r="G25" s="722">
        <v>7</v>
      </c>
      <c r="H25" s="725">
        <v>376</v>
      </c>
      <c r="I25" s="722">
        <v>8</v>
      </c>
    </row>
    <row r="26" spans="1:9" s="978" customFormat="1" ht="15.6" customHeight="1">
      <c r="A26" s="204" t="s">
        <v>258</v>
      </c>
      <c r="B26" s="390" t="s">
        <v>259</v>
      </c>
      <c r="C26" s="164">
        <f t="shared" si="1"/>
        <v>385</v>
      </c>
      <c r="D26" s="722">
        <v>2</v>
      </c>
      <c r="E26" s="46">
        <f t="shared" si="2"/>
        <v>31</v>
      </c>
      <c r="F26" s="722">
        <v>12</v>
      </c>
      <c r="G26" s="722">
        <v>19</v>
      </c>
      <c r="H26" s="725">
        <v>370</v>
      </c>
      <c r="I26" s="722">
        <v>13</v>
      </c>
    </row>
    <row r="27" spans="1:9" s="978" customFormat="1" ht="15.6" customHeight="1">
      <c r="A27" s="204" t="s">
        <v>260</v>
      </c>
      <c r="B27" s="390" t="s">
        <v>261</v>
      </c>
      <c r="C27" s="164">
        <f t="shared" si="1"/>
        <v>210</v>
      </c>
      <c r="D27" s="722">
        <v>0</v>
      </c>
      <c r="E27" s="46">
        <f t="shared" si="2"/>
        <v>0</v>
      </c>
      <c r="F27" s="722">
        <v>0</v>
      </c>
      <c r="G27" s="722">
        <v>0</v>
      </c>
      <c r="H27" s="725">
        <v>209</v>
      </c>
      <c r="I27" s="722">
        <v>1</v>
      </c>
    </row>
    <row r="28" spans="1:9" s="978" customFormat="1" ht="15.6" customHeight="1">
      <c r="A28" s="204" t="s">
        <v>262</v>
      </c>
      <c r="B28" s="390" t="s">
        <v>263</v>
      </c>
      <c r="C28" s="164">
        <f t="shared" si="1"/>
        <v>480</v>
      </c>
      <c r="D28" s="722">
        <v>3</v>
      </c>
      <c r="E28" s="46">
        <f t="shared" si="2"/>
        <v>22</v>
      </c>
      <c r="F28" s="722">
        <v>9</v>
      </c>
      <c r="G28" s="722">
        <v>13</v>
      </c>
      <c r="H28" s="725">
        <v>476</v>
      </c>
      <c r="I28" s="722">
        <v>1</v>
      </c>
    </row>
    <row r="29" spans="1:9" s="978" customFormat="1" ht="15.6" customHeight="1">
      <c r="A29" s="204" t="s">
        <v>264</v>
      </c>
      <c r="B29" s="390" t="s">
        <v>265</v>
      </c>
      <c r="C29" s="164">
        <f t="shared" si="1"/>
        <v>216</v>
      </c>
      <c r="D29" s="722">
        <v>0</v>
      </c>
      <c r="E29" s="46">
        <f t="shared" si="2"/>
        <v>0</v>
      </c>
      <c r="F29" s="722">
        <v>0</v>
      </c>
      <c r="G29" s="722">
        <v>0</v>
      </c>
      <c r="H29" s="725">
        <v>210</v>
      </c>
      <c r="I29" s="722">
        <v>6</v>
      </c>
    </row>
    <row r="30" spans="1:9" s="978" customFormat="1" ht="15.6" customHeight="1">
      <c r="A30" s="204" t="s">
        <v>266</v>
      </c>
      <c r="B30" s="390" t="s">
        <v>267</v>
      </c>
      <c r="C30" s="164">
        <f t="shared" si="1"/>
        <v>164</v>
      </c>
      <c r="D30" s="722">
        <v>0</v>
      </c>
      <c r="E30" s="46">
        <f t="shared" si="2"/>
        <v>0</v>
      </c>
      <c r="F30" s="722">
        <v>0</v>
      </c>
      <c r="G30" s="722">
        <v>0</v>
      </c>
      <c r="H30" s="725">
        <v>161</v>
      </c>
      <c r="I30" s="722">
        <v>3</v>
      </c>
    </row>
    <row r="31" spans="1:9" s="978" customFormat="1" ht="15.6" customHeight="1">
      <c r="A31" s="204" t="s">
        <v>268</v>
      </c>
      <c r="B31" s="390" t="s">
        <v>269</v>
      </c>
      <c r="C31" s="164">
        <f t="shared" si="1"/>
        <v>240</v>
      </c>
      <c r="D31" s="722">
        <v>0</v>
      </c>
      <c r="E31" s="46">
        <f t="shared" si="2"/>
        <v>0</v>
      </c>
      <c r="F31" s="722">
        <v>0</v>
      </c>
      <c r="G31" s="722">
        <v>0</v>
      </c>
      <c r="H31" s="725">
        <v>238</v>
      </c>
      <c r="I31" s="722">
        <v>2</v>
      </c>
    </row>
    <row r="32" spans="1:9" s="978" customFormat="1" ht="15.6" customHeight="1">
      <c r="A32" s="204" t="s">
        <v>270</v>
      </c>
      <c r="B32" s="390" t="s">
        <v>271</v>
      </c>
      <c r="C32" s="164">
        <f t="shared" si="1"/>
        <v>316</v>
      </c>
      <c r="D32" s="722">
        <v>1</v>
      </c>
      <c r="E32" s="46">
        <f t="shared" si="2"/>
        <v>3</v>
      </c>
      <c r="F32" s="722">
        <v>2</v>
      </c>
      <c r="G32" s="722">
        <v>1</v>
      </c>
      <c r="H32" s="725">
        <v>314</v>
      </c>
      <c r="I32" s="722">
        <v>1</v>
      </c>
    </row>
    <row r="33" spans="1:9" s="978" customFormat="1" ht="15.6" customHeight="1">
      <c r="A33" s="204" t="s">
        <v>272</v>
      </c>
      <c r="B33" s="390" t="s">
        <v>273</v>
      </c>
      <c r="C33" s="164">
        <f t="shared" si="1"/>
        <v>202</v>
      </c>
      <c r="D33" s="722">
        <v>0</v>
      </c>
      <c r="E33" s="46">
        <f t="shared" si="2"/>
        <v>0</v>
      </c>
      <c r="F33" s="722">
        <v>0</v>
      </c>
      <c r="G33" s="722">
        <v>0</v>
      </c>
      <c r="H33" s="725">
        <v>202</v>
      </c>
      <c r="I33" s="722">
        <v>0</v>
      </c>
    </row>
    <row r="34" spans="1:9" s="978" customFormat="1" ht="15.6" customHeight="1">
      <c r="A34" s="204" t="s">
        <v>274</v>
      </c>
      <c r="B34" s="390" t="s">
        <v>275</v>
      </c>
      <c r="C34" s="164">
        <f t="shared" si="1"/>
        <v>279</v>
      </c>
      <c r="D34" s="722">
        <v>0</v>
      </c>
      <c r="E34" s="46">
        <f t="shared" si="2"/>
        <v>0</v>
      </c>
      <c r="F34" s="722">
        <v>0</v>
      </c>
      <c r="G34" s="722">
        <v>0</v>
      </c>
      <c r="H34" s="725">
        <v>277</v>
      </c>
      <c r="I34" s="722">
        <v>2</v>
      </c>
    </row>
    <row r="35" spans="1:9" s="978" customFormat="1" ht="15.6" customHeight="1">
      <c r="A35" s="204" t="s">
        <v>276</v>
      </c>
      <c r="B35" s="390" t="s">
        <v>277</v>
      </c>
      <c r="C35" s="164">
        <f t="shared" si="1"/>
        <v>254</v>
      </c>
      <c r="D35" s="722">
        <v>1</v>
      </c>
      <c r="E35" s="46">
        <f t="shared" si="2"/>
        <v>2</v>
      </c>
      <c r="F35" s="722">
        <v>2</v>
      </c>
      <c r="G35" s="722">
        <v>0</v>
      </c>
      <c r="H35" s="725">
        <v>250</v>
      </c>
      <c r="I35" s="722">
        <v>3</v>
      </c>
    </row>
    <row r="36" spans="1:9" s="978" customFormat="1" ht="15.6" customHeight="1">
      <c r="A36" s="204" t="s">
        <v>278</v>
      </c>
      <c r="B36" s="390" t="s">
        <v>279</v>
      </c>
      <c r="C36" s="164">
        <f t="shared" si="1"/>
        <v>353</v>
      </c>
      <c r="D36" s="722">
        <v>1</v>
      </c>
      <c r="E36" s="46">
        <f t="shared" si="2"/>
        <v>11</v>
      </c>
      <c r="F36" s="722">
        <v>3</v>
      </c>
      <c r="G36" s="722">
        <v>8</v>
      </c>
      <c r="H36" s="725">
        <v>347</v>
      </c>
      <c r="I36" s="722">
        <v>5</v>
      </c>
    </row>
    <row r="37" spans="1:9" s="978" customFormat="1" ht="15.6" customHeight="1">
      <c r="A37" s="204" t="s">
        <v>280</v>
      </c>
      <c r="B37" s="390" t="s">
        <v>281</v>
      </c>
      <c r="C37" s="164">
        <f t="shared" si="1"/>
        <v>257</v>
      </c>
      <c r="D37" s="722">
        <v>1</v>
      </c>
      <c r="E37" s="46">
        <f t="shared" si="2"/>
        <v>14</v>
      </c>
      <c r="F37" s="722">
        <v>4</v>
      </c>
      <c r="G37" s="722">
        <v>10</v>
      </c>
      <c r="H37" s="725">
        <v>250</v>
      </c>
      <c r="I37" s="722">
        <v>6</v>
      </c>
    </row>
    <row r="38" spans="1:9" s="978" customFormat="1" ht="15.6" customHeight="1">
      <c r="A38" s="204" t="s">
        <v>282</v>
      </c>
      <c r="B38" s="390" t="s">
        <v>283</v>
      </c>
      <c r="C38" s="164">
        <f t="shared" si="1"/>
        <v>254</v>
      </c>
      <c r="D38" s="722">
        <v>1</v>
      </c>
      <c r="E38" s="46">
        <f t="shared" si="2"/>
        <v>2</v>
      </c>
      <c r="F38" s="722">
        <v>1</v>
      </c>
      <c r="G38" s="722">
        <v>1</v>
      </c>
      <c r="H38" s="725">
        <v>246</v>
      </c>
      <c r="I38" s="722">
        <v>7</v>
      </c>
    </row>
    <row r="39" spans="1:9" s="978" customFormat="1" ht="15.6" customHeight="1" thickBot="1">
      <c r="A39" s="204" t="s">
        <v>197</v>
      </c>
      <c r="B39" s="390" t="s">
        <v>285</v>
      </c>
      <c r="C39" s="164">
        <f t="shared" si="1"/>
        <v>26</v>
      </c>
      <c r="D39" s="722">
        <v>1</v>
      </c>
      <c r="E39" s="46">
        <f t="shared" si="2"/>
        <v>3</v>
      </c>
      <c r="F39" s="722">
        <v>1</v>
      </c>
      <c r="G39" s="722">
        <v>2</v>
      </c>
      <c r="H39" s="725">
        <v>22</v>
      </c>
      <c r="I39" s="722">
        <v>3</v>
      </c>
    </row>
    <row r="40" spans="1:9" s="989" customFormat="1" ht="12" customHeight="1">
      <c r="A40" s="285" t="s">
        <v>763</v>
      </c>
      <c r="B40" s="285"/>
      <c r="C40" s="276"/>
      <c r="D40" s="276"/>
      <c r="E40" s="391"/>
      <c r="F40" s="391"/>
      <c r="G40" s="391"/>
      <c r="H40" s="391"/>
      <c r="I40" s="927" t="s">
        <v>1013</v>
      </c>
    </row>
    <row r="41" spans="1:9" s="171" customFormat="1" ht="12" customHeight="1">
      <c r="A41" s="171" t="s">
        <v>939</v>
      </c>
      <c r="C41" s="238"/>
      <c r="D41" s="238"/>
    </row>
    <row r="42" spans="1:9" s="171" customFormat="1" ht="12" customHeight="1">
      <c r="A42" s="984" t="s">
        <v>1474</v>
      </c>
      <c r="C42" s="984"/>
      <c r="D42" s="984"/>
      <c r="E42" s="984"/>
      <c r="F42" s="984"/>
      <c r="G42" s="984"/>
      <c r="H42" s="984"/>
      <c r="I42" s="984"/>
    </row>
    <row r="43" spans="1:9" s="171" customFormat="1" ht="12" customHeight="1">
      <c r="A43" s="984" t="s">
        <v>1473</v>
      </c>
      <c r="C43" s="984"/>
      <c r="D43" s="984"/>
      <c r="E43" s="984"/>
      <c r="F43" s="984"/>
      <c r="G43" s="984"/>
      <c r="H43" s="984"/>
      <c r="I43" s="984"/>
    </row>
    <row r="44" spans="1:9" s="978" customFormat="1" ht="11.25">
      <c r="A44" s="53"/>
      <c r="C44" s="53"/>
      <c r="D44" s="53"/>
      <c r="E44" s="53"/>
      <c r="F44" s="53"/>
      <c r="G44" s="53"/>
      <c r="H44" s="53"/>
      <c r="I44" s="53"/>
    </row>
    <row r="45" spans="1:9" s="978" customFormat="1" ht="11.25">
      <c r="A45" s="53"/>
      <c r="C45" s="53"/>
      <c r="D45" s="53"/>
      <c r="E45" s="53"/>
      <c r="F45" s="53"/>
      <c r="G45" s="53"/>
      <c r="H45" s="53"/>
      <c r="I45" s="53"/>
    </row>
    <row r="46" spans="1:9" s="978" customFormat="1" ht="11.25">
      <c r="A46" s="53"/>
      <c r="C46" s="53"/>
      <c r="D46" s="53"/>
      <c r="E46" s="53"/>
      <c r="F46" s="53"/>
      <c r="G46" s="53"/>
      <c r="H46" s="53"/>
      <c r="I46" s="53"/>
    </row>
    <row r="47" spans="1:9" s="978" customFormat="1" ht="11.25">
      <c r="A47" s="53"/>
      <c r="C47" s="53"/>
      <c r="D47" s="53"/>
      <c r="E47" s="53"/>
      <c r="F47" s="53"/>
      <c r="G47" s="53"/>
      <c r="H47" s="53"/>
      <c r="I47" s="53"/>
    </row>
    <row r="48" spans="1:9" s="978" customFormat="1" ht="11.25">
      <c r="A48" s="53"/>
      <c r="C48" s="53"/>
      <c r="D48" s="53"/>
      <c r="E48" s="53"/>
      <c r="F48" s="53"/>
      <c r="G48" s="53"/>
      <c r="H48" s="53"/>
      <c r="I48" s="53"/>
    </row>
    <row r="49" spans="1:9" s="978" customFormat="1" ht="11.25">
      <c r="A49" s="53"/>
      <c r="C49" s="53"/>
      <c r="D49" s="53"/>
      <c r="E49" s="53"/>
      <c r="F49" s="53"/>
      <c r="G49" s="53"/>
      <c r="H49" s="53"/>
      <c r="I49" s="53"/>
    </row>
    <row r="50" spans="1:9" s="978" customFormat="1" ht="11.25">
      <c r="A50" s="53"/>
      <c r="C50" s="53"/>
      <c r="D50" s="53"/>
      <c r="E50" s="53"/>
      <c r="F50" s="53"/>
      <c r="G50" s="53"/>
      <c r="H50" s="53"/>
      <c r="I50" s="53"/>
    </row>
    <row r="51" spans="1:9" s="978" customFormat="1" ht="11.25">
      <c r="A51" s="53"/>
      <c r="C51" s="53"/>
      <c r="D51" s="53"/>
      <c r="E51" s="53"/>
      <c r="F51" s="53"/>
      <c r="G51" s="53"/>
      <c r="H51" s="53"/>
      <c r="I51" s="53"/>
    </row>
    <row r="52" spans="1:9" s="978" customFormat="1" ht="11.25">
      <c r="A52" s="53"/>
      <c r="C52" s="53"/>
      <c r="D52" s="53"/>
      <c r="E52" s="53"/>
      <c r="F52" s="53"/>
      <c r="G52" s="53"/>
      <c r="H52" s="53"/>
      <c r="I52" s="53"/>
    </row>
    <row r="53" spans="1:9" s="978" customFormat="1" ht="11.25">
      <c r="A53" s="53"/>
      <c r="C53" s="53"/>
      <c r="D53" s="53"/>
      <c r="E53" s="53"/>
      <c r="F53" s="53"/>
      <c r="G53" s="53"/>
      <c r="H53" s="53"/>
      <c r="I53" s="53"/>
    </row>
    <row r="54" spans="1:9" s="978" customFormat="1" ht="11.25">
      <c r="A54" s="53"/>
      <c r="C54" s="53"/>
      <c r="D54" s="53"/>
      <c r="E54" s="53"/>
      <c r="F54" s="53"/>
      <c r="G54" s="53"/>
      <c r="H54" s="53"/>
      <c r="I54" s="53"/>
    </row>
    <row r="55" spans="1:9" s="978" customFormat="1" ht="11.25">
      <c r="A55" s="53"/>
      <c r="C55" s="53"/>
      <c r="D55" s="53"/>
      <c r="E55" s="53"/>
      <c r="F55" s="53"/>
      <c r="G55" s="53"/>
      <c r="H55" s="53"/>
      <c r="I55" s="53"/>
    </row>
    <row r="56" spans="1:9" s="978" customFormat="1" ht="11.25">
      <c r="A56" s="53"/>
      <c r="C56" s="53"/>
      <c r="D56" s="53"/>
      <c r="E56" s="53"/>
      <c r="F56" s="53"/>
      <c r="G56" s="53"/>
      <c r="H56" s="53"/>
      <c r="I56" s="53"/>
    </row>
    <row r="57" spans="1:9" s="978" customFormat="1" ht="11.25">
      <c r="A57" s="53"/>
      <c r="C57" s="53"/>
      <c r="D57" s="53"/>
      <c r="E57" s="53"/>
      <c r="F57" s="53"/>
      <c r="G57" s="53"/>
      <c r="H57" s="53"/>
      <c r="I57" s="53"/>
    </row>
    <row r="58" spans="1:9" s="978" customFormat="1" ht="11.25">
      <c r="A58" s="53"/>
      <c r="C58" s="53"/>
      <c r="D58" s="53"/>
      <c r="E58" s="53"/>
      <c r="F58" s="53"/>
      <c r="G58" s="53"/>
      <c r="H58" s="53"/>
      <c r="I58" s="53"/>
    </row>
    <row r="59" spans="1:9" s="978" customFormat="1" ht="11.25">
      <c r="A59" s="53"/>
      <c r="C59" s="53"/>
      <c r="D59" s="53"/>
      <c r="E59" s="53"/>
      <c r="F59" s="53"/>
      <c r="G59" s="53"/>
      <c r="H59" s="53"/>
      <c r="I59" s="53"/>
    </row>
    <row r="60" spans="1:9" s="978" customFormat="1" ht="11.25">
      <c r="A60" s="53"/>
      <c r="C60" s="53"/>
      <c r="D60" s="53"/>
      <c r="E60" s="53"/>
      <c r="F60" s="53"/>
      <c r="G60" s="53"/>
      <c r="H60" s="53"/>
      <c r="I60" s="53"/>
    </row>
    <row r="61" spans="1:9" s="978" customFormat="1" ht="11.25">
      <c r="A61" s="53"/>
      <c r="C61" s="53"/>
      <c r="D61" s="53"/>
      <c r="E61" s="53"/>
      <c r="F61" s="53"/>
      <c r="G61" s="53"/>
      <c r="H61" s="53"/>
      <c r="I61" s="53"/>
    </row>
    <row r="62" spans="1:9" s="978" customFormat="1" ht="11.25">
      <c r="A62" s="53"/>
      <c r="C62" s="53"/>
      <c r="D62" s="53"/>
      <c r="E62" s="53"/>
      <c r="F62" s="53"/>
      <c r="G62" s="53"/>
      <c r="H62" s="53"/>
      <c r="I62" s="53"/>
    </row>
    <row r="63" spans="1:9" s="978" customFormat="1" ht="11.25">
      <c r="A63" s="53"/>
      <c r="C63" s="53"/>
      <c r="D63" s="53"/>
      <c r="E63" s="53"/>
      <c r="F63" s="53"/>
      <c r="G63" s="53"/>
      <c r="H63" s="53"/>
      <c r="I63" s="53"/>
    </row>
    <row r="64" spans="1:9" s="978" customFormat="1" ht="11.25">
      <c r="A64" s="53"/>
      <c r="C64" s="53"/>
      <c r="D64" s="53"/>
      <c r="E64" s="53"/>
      <c r="F64" s="53"/>
      <c r="G64" s="53"/>
      <c r="H64" s="53"/>
      <c r="I64" s="53"/>
    </row>
    <row r="65" spans="1:9" s="978" customFormat="1" ht="11.25">
      <c r="A65" s="53"/>
      <c r="C65" s="53"/>
      <c r="D65" s="53"/>
      <c r="E65" s="53"/>
      <c r="F65" s="53"/>
      <c r="G65" s="53"/>
      <c r="H65" s="53"/>
      <c r="I65" s="53"/>
    </row>
    <row r="66" spans="1:9" s="978" customFormat="1" ht="11.25">
      <c r="A66" s="53"/>
      <c r="C66" s="53"/>
      <c r="D66" s="53"/>
      <c r="E66" s="53"/>
      <c r="F66" s="53"/>
      <c r="G66" s="53"/>
      <c r="H66" s="53"/>
      <c r="I66" s="53"/>
    </row>
    <row r="67" spans="1:9" s="978" customFormat="1" ht="11.25">
      <c r="A67" s="53"/>
      <c r="C67" s="53"/>
      <c r="D67" s="53"/>
      <c r="E67" s="53"/>
      <c r="F67" s="53"/>
      <c r="G67" s="53"/>
      <c r="H67" s="53"/>
      <c r="I67" s="53"/>
    </row>
    <row r="68" spans="1:9" s="978" customFormat="1" ht="11.25">
      <c r="A68" s="53"/>
      <c r="C68" s="53"/>
      <c r="D68" s="53"/>
      <c r="E68" s="53"/>
      <c r="F68" s="53"/>
      <c r="G68" s="53"/>
      <c r="H68" s="53"/>
      <c r="I68" s="53"/>
    </row>
    <row r="69" spans="1:9" s="978" customFormat="1" ht="11.25">
      <c r="A69" s="53"/>
      <c r="C69" s="53"/>
      <c r="D69" s="53"/>
      <c r="E69" s="53"/>
      <c r="F69" s="53"/>
      <c r="G69" s="53"/>
      <c r="H69" s="53"/>
      <c r="I69" s="53"/>
    </row>
    <row r="70" spans="1:9" s="978" customFormat="1" ht="11.25">
      <c r="A70" s="53"/>
      <c r="C70" s="53"/>
      <c r="D70" s="53"/>
      <c r="E70" s="53"/>
      <c r="F70" s="53"/>
      <c r="G70" s="53"/>
      <c r="H70" s="53"/>
      <c r="I70" s="53"/>
    </row>
    <row r="71" spans="1:9" s="978" customFormat="1" ht="11.25">
      <c r="A71" s="53"/>
      <c r="C71" s="53"/>
      <c r="D71" s="53"/>
      <c r="E71" s="53"/>
      <c r="F71" s="53"/>
      <c r="G71" s="53"/>
      <c r="H71" s="53"/>
      <c r="I71" s="53"/>
    </row>
    <row r="72" spans="1:9" s="978" customFormat="1" ht="11.25">
      <c r="A72" s="53"/>
      <c r="C72" s="53"/>
      <c r="D72" s="53"/>
      <c r="E72" s="53"/>
      <c r="F72" s="53"/>
      <c r="G72" s="53"/>
      <c r="H72" s="53"/>
      <c r="I72" s="53"/>
    </row>
    <row r="73" spans="1:9" s="978" customFormat="1" ht="11.25">
      <c r="A73" s="53"/>
      <c r="C73" s="53"/>
      <c r="D73" s="53"/>
      <c r="E73" s="53"/>
      <c r="F73" s="53"/>
      <c r="G73" s="53"/>
      <c r="H73" s="53"/>
      <c r="I73" s="53"/>
    </row>
    <row r="74" spans="1:9" s="978" customFormat="1" ht="11.25">
      <c r="A74" s="53"/>
      <c r="C74" s="53"/>
      <c r="D74" s="53"/>
      <c r="E74" s="53"/>
      <c r="F74" s="53"/>
      <c r="G74" s="53"/>
      <c r="H74" s="53"/>
      <c r="I74" s="53"/>
    </row>
    <row r="75" spans="1:9" s="978" customFormat="1" ht="11.25">
      <c r="A75" s="53"/>
      <c r="C75" s="53"/>
      <c r="D75" s="53"/>
      <c r="E75" s="53"/>
      <c r="F75" s="53"/>
      <c r="G75" s="53"/>
      <c r="H75" s="53"/>
      <c r="I75" s="53"/>
    </row>
    <row r="76" spans="1:9" s="978" customFormat="1" ht="11.25">
      <c r="A76" s="53"/>
      <c r="C76" s="53"/>
      <c r="D76" s="53"/>
      <c r="E76" s="53"/>
      <c r="F76" s="53"/>
      <c r="G76" s="53"/>
      <c r="H76" s="53"/>
      <c r="I76" s="53"/>
    </row>
    <row r="77" spans="1:9" s="978" customFormat="1" ht="11.25">
      <c r="A77" s="53"/>
      <c r="C77" s="53"/>
      <c r="D77" s="53"/>
      <c r="E77" s="53"/>
      <c r="F77" s="53"/>
      <c r="G77" s="53"/>
      <c r="H77" s="53"/>
      <c r="I77" s="53"/>
    </row>
    <row r="78" spans="1:9" s="978" customFormat="1" ht="11.25">
      <c r="A78" s="53"/>
      <c r="C78" s="53"/>
      <c r="D78" s="53"/>
      <c r="E78" s="53"/>
      <c r="F78" s="53"/>
      <c r="G78" s="53"/>
      <c r="H78" s="53"/>
      <c r="I78" s="53"/>
    </row>
    <row r="79" spans="1:9" s="978" customFormat="1" ht="11.25">
      <c r="A79" s="53"/>
      <c r="C79" s="53"/>
      <c r="D79" s="53"/>
      <c r="E79" s="53"/>
      <c r="F79" s="53"/>
      <c r="G79" s="53"/>
      <c r="H79" s="53"/>
      <c r="I79" s="53"/>
    </row>
    <row r="80" spans="1:9" s="978" customFormat="1" ht="11.25">
      <c r="A80" s="53"/>
      <c r="C80" s="53"/>
      <c r="D80" s="53"/>
      <c r="E80" s="53"/>
      <c r="F80" s="53"/>
      <c r="G80" s="53"/>
      <c r="H80" s="53"/>
      <c r="I80" s="53"/>
    </row>
    <row r="81" spans="1:9" s="978" customFormat="1" ht="11.25">
      <c r="A81" s="53"/>
      <c r="C81" s="53"/>
      <c r="D81" s="53"/>
      <c r="E81" s="53"/>
      <c r="F81" s="53"/>
      <c r="G81" s="53"/>
      <c r="H81" s="53"/>
      <c r="I81" s="53"/>
    </row>
    <row r="82" spans="1:9" s="978" customFormat="1" ht="11.25">
      <c r="A82" s="53"/>
      <c r="C82" s="53"/>
      <c r="D82" s="53"/>
      <c r="E82" s="53"/>
      <c r="F82" s="53"/>
      <c r="G82" s="53"/>
      <c r="H82" s="53"/>
      <c r="I82" s="53"/>
    </row>
    <row r="83" spans="1:9" s="978" customFormat="1" ht="11.25">
      <c r="A83" s="53"/>
      <c r="C83" s="53"/>
      <c r="D83" s="53"/>
      <c r="E83" s="53"/>
      <c r="F83" s="53"/>
      <c r="G83" s="53"/>
      <c r="H83" s="53"/>
      <c r="I83" s="53"/>
    </row>
    <row r="84" spans="1:9" s="978" customFormat="1" ht="11.25">
      <c r="A84" s="53"/>
      <c r="C84" s="53"/>
      <c r="D84" s="53"/>
      <c r="E84" s="53"/>
      <c r="F84" s="53"/>
      <c r="G84" s="53"/>
      <c r="H84" s="53"/>
      <c r="I84" s="53"/>
    </row>
    <row r="85" spans="1:9" s="978" customFormat="1" ht="11.25">
      <c r="A85" s="53"/>
      <c r="C85" s="53"/>
      <c r="D85" s="53"/>
      <c r="E85" s="53"/>
      <c r="F85" s="53"/>
      <c r="G85" s="53"/>
      <c r="H85" s="53"/>
      <c r="I85" s="53"/>
    </row>
    <row r="86" spans="1:9" s="978" customFormat="1" ht="11.25">
      <c r="A86" s="53"/>
      <c r="C86" s="53"/>
      <c r="D86" s="53"/>
      <c r="E86" s="53"/>
      <c r="F86" s="53"/>
      <c r="G86" s="53"/>
      <c r="H86" s="53"/>
      <c r="I86" s="53"/>
    </row>
    <row r="87" spans="1:9" s="978" customFormat="1" ht="11.25">
      <c r="A87" s="53"/>
      <c r="C87" s="53"/>
      <c r="D87" s="53"/>
      <c r="E87" s="53"/>
      <c r="F87" s="53"/>
      <c r="G87" s="53"/>
      <c r="H87" s="53"/>
      <c r="I87" s="53"/>
    </row>
    <row r="88" spans="1:9" s="978" customFormat="1" ht="11.25">
      <c r="A88" s="53"/>
      <c r="C88" s="53"/>
      <c r="D88" s="53"/>
      <c r="E88" s="53"/>
      <c r="F88" s="53"/>
      <c r="G88" s="53"/>
      <c r="H88" s="53"/>
      <c r="I88" s="53"/>
    </row>
    <row r="89" spans="1:9" s="978" customFormat="1" ht="11.25">
      <c r="A89" s="53"/>
      <c r="C89" s="53"/>
      <c r="D89" s="53"/>
      <c r="E89" s="53"/>
      <c r="F89" s="53"/>
      <c r="G89" s="53"/>
      <c r="H89" s="53"/>
      <c r="I89" s="53"/>
    </row>
    <row r="90" spans="1:9" s="978" customFormat="1" ht="11.25">
      <c r="A90" s="53"/>
      <c r="C90" s="53"/>
      <c r="D90" s="53"/>
      <c r="E90" s="53"/>
      <c r="F90" s="53"/>
      <c r="G90" s="53"/>
      <c r="H90" s="53"/>
      <c r="I90" s="53"/>
    </row>
    <row r="91" spans="1:9" s="978" customFormat="1" ht="11.25">
      <c r="A91" s="53"/>
      <c r="C91" s="53"/>
      <c r="D91" s="53"/>
      <c r="E91" s="53"/>
      <c r="F91" s="53"/>
      <c r="G91" s="53"/>
      <c r="H91" s="53"/>
      <c r="I91" s="53"/>
    </row>
    <row r="92" spans="1:9" s="978" customFormat="1" ht="11.25">
      <c r="A92" s="53"/>
      <c r="C92" s="53"/>
      <c r="D92" s="53"/>
      <c r="E92" s="53"/>
      <c r="F92" s="53"/>
      <c r="G92" s="53"/>
      <c r="H92" s="53"/>
      <c r="I92" s="53"/>
    </row>
    <row r="93" spans="1:9" s="978" customFormat="1" ht="11.25">
      <c r="A93" s="53"/>
      <c r="C93" s="53"/>
      <c r="D93" s="53"/>
      <c r="E93" s="53"/>
      <c r="F93" s="53"/>
      <c r="G93" s="53"/>
      <c r="H93" s="53"/>
      <c r="I93" s="53"/>
    </row>
    <row r="94" spans="1:9" s="978" customFormat="1" ht="11.25">
      <c r="A94" s="53"/>
      <c r="C94" s="53"/>
      <c r="D94" s="53"/>
      <c r="E94" s="53"/>
      <c r="F94" s="53"/>
      <c r="G94" s="53"/>
      <c r="H94" s="53"/>
      <c r="I94" s="53"/>
    </row>
    <row r="95" spans="1:9" s="978" customFormat="1" ht="11.25">
      <c r="A95" s="53"/>
      <c r="C95" s="53"/>
      <c r="D95" s="53"/>
      <c r="E95" s="53"/>
      <c r="F95" s="53"/>
      <c r="G95" s="53"/>
      <c r="H95" s="53"/>
      <c r="I95" s="53"/>
    </row>
    <row r="96" spans="1:9" s="978" customFormat="1" ht="11.25">
      <c r="A96" s="53"/>
      <c r="C96" s="53"/>
      <c r="D96" s="53"/>
      <c r="E96" s="53"/>
      <c r="F96" s="53"/>
      <c r="G96" s="53"/>
      <c r="H96" s="53"/>
      <c r="I96" s="53"/>
    </row>
    <row r="97" spans="1:9" s="978" customFormat="1" ht="11.25">
      <c r="A97" s="53"/>
      <c r="C97" s="53"/>
      <c r="D97" s="53"/>
      <c r="E97" s="53"/>
      <c r="F97" s="53"/>
      <c r="G97" s="53"/>
      <c r="H97" s="53"/>
      <c r="I97" s="53"/>
    </row>
    <row r="98" spans="1:9" s="978" customFormat="1" ht="11.25">
      <c r="A98" s="53"/>
      <c r="C98" s="53"/>
      <c r="D98" s="53"/>
      <c r="E98" s="53"/>
      <c r="F98" s="53"/>
      <c r="G98" s="53"/>
      <c r="H98" s="53"/>
      <c r="I98" s="53"/>
    </row>
    <row r="99" spans="1:9" s="978" customFormat="1" ht="11.25">
      <c r="A99" s="53"/>
      <c r="C99" s="53"/>
      <c r="D99" s="53"/>
      <c r="E99" s="53"/>
      <c r="F99" s="53"/>
      <c r="G99" s="53"/>
      <c r="H99" s="53"/>
      <c r="I99" s="53"/>
    </row>
    <row r="100" spans="1:9" s="978" customFormat="1" ht="11.25">
      <c r="A100" s="53"/>
      <c r="C100" s="53"/>
      <c r="D100" s="53"/>
      <c r="E100" s="53"/>
      <c r="F100" s="53"/>
      <c r="G100" s="53"/>
      <c r="H100" s="53"/>
      <c r="I100" s="53"/>
    </row>
    <row r="101" spans="1:9" s="978" customFormat="1" ht="11.25">
      <c r="A101" s="53"/>
      <c r="C101" s="53"/>
      <c r="D101" s="53"/>
      <c r="E101" s="53"/>
      <c r="F101" s="53"/>
      <c r="G101" s="53"/>
      <c r="H101" s="53"/>
      <c r="I101" s="53"/>
    </row>
    <row r="102" spans="1:9" s="978" customFormat="1" ht="11.25">
      <c r="A102" s="53"/>
      <c r="C102" s="53"/>
      <c r="D102" s="53"/>
      <c r="E102" s="53"/>
      <c r="F102" s="53"/>
      <c r="G102" s="53"/>
      <c r="H102" s="53"/>
      <c r="I102" s="53"/>
    </row>
    <row r="103" spans="1:9" s="978" customFormat="1" ht="11.25">
      <c r="A103" s="53"/>
      <c r="C103" s="53"/>
      <c r="D103" s="53"/>
      <c r="E103" s="53"/>
      <c r="F103" s="53"/>
      <c r="G103" s="53"/>
      <c r="H103" s="53"/>
      <c r="I103" s="53"/>
    </row>
    <row r="104" spans="1:9" s="978" customFormat="1" ht="11.25">
      <c r="A104" s="53"/>
      <c r="C104" s="53"/>
      <c r="D104" s="53"/>
      <c r="E104" s="53"/>
      <c r="F104" s="53"/>
      <c r="G104" s="53"/>
      <c r="H104" s="53"/>
      <c r="I104" s="53"/>
    </row>
  </sheetData>
  <sheetProtection selectLockedCells="1"/>
  <mergeCells count="20">
    <mergeCell ref="A15:B15"/>
    <mergeCell ref="E9:E10"/>
    <mergeCell ref="I8:I10"/>
    <mergeCell ref="A11:B11"/>
    <mergeCell ref="A12:B12"/>
    <mergeCell ref="A13:B13"/>
    <mergeCell ref="A14:B14"/>
    <mergeCell ref="A3:I3"/>
    <mergeCell ref="A4:I4"/>
    <mergeCell ref="A6:B10"/>
    <mergeCell ref="C6:C7"/>
    <mergeCell ref="I6:I7"/>
    <mergeCell ref="C8:C10"/>
    <mergeCell ref="H8:H10"/>
    <mergeCell ref="H6:H7"/>
    <mergeCell ref="D6:G7"/>
    <mergeCell ref="D8:D10"/>
    <mergeCell ref="E8:G8"/>
    <mergeCell ref="F9:F10"/>
    <mergeCell ref="G9:G10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3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10.625" style="88" customWidth="1"/>
    <col min="2" max="2" width="8.625" style="955" customWidth="1"/>
    <col min="3" max="3" width="9.625" style="955" customWidth="1"/>
    <col min="4" max="4" width="9.125" style="955" customWidth="1"/>
    <col min="5" max="6" width="8.625" style="955" customWidth="1"/>
    <col min="7" max="7" width="9.625" style="955" customWidth="1"/>
    <col min="8" max="10" width="8.625" style="955" customWidth="1"/>
    <col min="11" max="11" width="8.875" style="955" customWidth="1"/>
    <col min="12" max="17" width="8.625" style="955" customWidth="1"/>
    <col min="18" max="19" width="13.25" style="955" customWidth="1"/>
    <col min="20" max="27" width="8.625" style="955" customWidth="1"/>
    <col min="28" max="30" width="9.125" style="955" customWidth="1"/>
    <col min="31" max="35" width="8.625" style="955" customWidth="1"/>
    <col min="36" max="36" width="11.625" style="88" customWidth="1"/>
    <col min="37" max="16384" width="9" style="89"/>
  </cols>
  <sheetData>
    <row r="1" spans="1:39" s="396" customFormat="1" ht="14.1" customHeight="1">
      <c r="A1" s="173" t="s">
        <v>1549</v>
      </c>
      <c r="B1" s="393"/>
      <c r="C1" s="393"/>
      <c r="D1" s="393"/>
      <c r="E1" s="393"/>
      <c r="F1" s="393"/>
      <c r="G1" s="392"/>
      <c r="H1" s="392"/>
      <c r="I1" s="392"/>
      <c r="J1" s="393"/>
      <c r="K1" s="393"/>
      <c r="L1" s="393"/>
      <c r="M1" s="393"/>
      <c r="N1" s="393"/>
      <c r="O1" s="392"/>
      <c r="P1" s="392"/>
      <c r="Q1" s="392"/>
      <c r="R1" s="392" t="s">
        <v>1550</v>
      </c>
      <c r="S1" s="173" t="s">
        <v>1551</v>
      </c>
      <c r="U1" s="393"/>
      <c r="V1" s="392"/>
      <c r="W1" s="392"/>
      <c r="X1" s="392"/>
      <c r="Y1" s="393"/>
      <c r="Z1" s="393"/>
      <c r="AA1" s="393"/>
      <c r="AB1" s="393"/>
      <c r="AC1" s="393"/>
      <c r="AD1" s="393"/>
      <c r="AE1" s="393"/>
      <c r="AF1" s="393"/>
      <c r="AG1" s="392"/>
      <c r="AH1" s="392"/>
      <c r="AI1" s="392"/>
      <c r="AJ1" s="392" t="s">
        <v>1552</v>
      </c>
      <c r="AK1" s="801"/>
      <c r="AL1" s="801"/>
      <c r="AM1" s="801"/>
    </row>
    <row r="2" spans="1:39" s="978" customFormat="1" ht="14.1" customHeight="1">
      <c r="A2" s="94"/>
      <c r="B2" s="53"/>
      <c r="C2" s="53"/>
      <c r="D2" s="53"/>
      <c r="E2" s="53"/>
      <c r="F2" s="53"/>
      <c r="G2" s="986"/>
      <c r="H2" s="986"/>
      <c r="I2" s="986"/>
      <c r="J2" s="53"/>
      <c r="K2" s="53"/>
      <c r="L2" s="53"/>
      <c r="M2" s="53"/>
      <c r="N2" s="53"/>
      <c r="O2" s="986"/>
      <c r="P2" s="986"/>
      <c r="Q2" s="986"/>
      <c r="R2" s="986"/>
      <c r="S2" s="986"/>
      <c r="T2" s="53"/>
      <c r="U2" s="53"/>
      <c r="V2" s="986"/>
      <c r="W2" s="986"/>
      <c r="X2" s="986"/>
      <c r="Y2" s="53"/>
      <c r="Z2" s="53"/>
      <c r="AA2" s="53"/>
      <c r="AB2" s="53"/>
      <c r="AC2" s="53"/>
      <c r="AD2" s="53"/>
      <c r="AE2" s="53"/>
      <c r="AF2" s="53"/>
      <c r="AG2" s="986"/>
      <c r="AH2" s="986"/>
      <c r="AI2" s="986"/>
      <c r="AJ2" s="986"/>
      <c r="AK2" s="68"/>
      <c r="AL2" s="68"/>
      <c r="AM2" s="68"/>
    </row>
    <row r="3" spans="1:39" s="929" customFormat="1" ht="20.100000000000001" customHeight="1">
      <c r="A3" s="1452" t="s">
        <v>746</v>
      </c>
      <c r="B3" s="1452"/>
      <c r="C3" s="1452"/>
      <c r="D3" s="1452"/>
      <c r="E3" s="1452"/>
      <c r="F3" s="1452"/>
      <c r="G3" s="1452"/>
      <c r="H3" s="1452"/>
      <c r="I3" s="1452"/>
      <c r="J3" s="1452" t="s">
        <v>747</v>
      </c>
      <c r="K3" s="1452"/>
      <c r="L3" s="1452"/>
      <c r="M3" s="1452"/>
      <c r="N3" s="1452"/>
      <c r="O3" s="1452"/>
      <c r="P3" s="1452"/>
      <c r="Q3" s="1452"/>
      <c r="R3" s="1452"/>
      <c r="S3" s="1452" t="s">
        <v>831</v>
      </c>
      <c r="T3" s="1452"/>
      <c r="U3" s="1452"/>
      <c r="V3" s="1452"/>
      <c r="W3" s="1452"/>
      <c r="X3" s="1452"/>
      <c r="Y3" s="1452"/>
      <c r="Z3" s="1452"/>
      <c r="AA3" s="1452"/>
      <c r="AB3" s="1452" t="s">
        <v>832</v>
      </c>
      <c r="AC3" s="1452"/>
      <c r="AD3" s="1452"/>
      <c r="AE3" s="1452"/>
      <c r="AF3" s="1452"/>
      <c r="AG3" s="1452"/>
      <c r="AH3" s="1452"/>
      <c r="AI3" s="1452"/>
      <c r="AJ3" s="1452"/>
      <c r="AK3" s="377"/>
      <c r="AL3" s="377"/>
      <c r="AM3" s="377"/>
    </row>
    <row r="4" spans="1:39" s="936" customFormat="1" ht="24" customHeight="1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</row>
    <row r="5" spans="1:39" s="67" customFormat="1" ht="18" customHeight="1" thickBot="1">
      <c r="A5" s="67" t="s">
        <v>289</v>
      </c>
      <c r="G5" s="972" t="s">
        <v>297</v>
      </c>
      <c r="H5" s="972"/>
      <c r="I5" s="972"/>
      <c r="O5" s="379"/>
      <c r="P5" s="379"/>
      <c r="Q5" s="379"/>
      <c r="R5" s="972" t="s">
        <v>78</v>
      </c>
      <c r="S5" s="67" t="s">
        <v>289</v>
      </c>
      <c r="T5" s="1940"/>
      <c r="U5" s="1940"/>
      <c r="V5" s="1940"/>
      <c r="W5" s="972"/>
      <c r="X5" s="972"/>
      <c r="AD5" s="972"/>
      <c r="AE5" s="972"/>
      <c r="AF5" s="972"/>
      <c r="AG5" s="346"/>
      <c r="AH5" s="346"/>
      <c r="AI5" s="346"/>
      <c r="AJ5" s="972" t="s">
        <v>78</v>
      </c>
      <c r="AK5" s="972"/>
      <c r="AL5" s="972"/>
    </row>
    <row r="6" spans="1:39" s="978" customFormat="1" ht="10.5" customHeight="1">
      <c r="A6" s="1458" t="s">
        <v>748</v>
      </c>
      <c r="B6" s="1812" t="s">
        <v>1309</v>
      </c>
      <c r="C6" s="1442"/>
      <c r="D6" s="1442"/>
      <c r="E6" s="1442"/>
      <c r="F6" s="1442"/>
      <c r="G6" s="1442"/>
      <c r="H6" s="1442"/>
      <c r="I6" s="1442"/>
      <c r="J6" s="1442" t="s">
        <v>1312</v>
      </c>
      <c r="K6" s="1442"/>
      <c r="L6" s="1442"/>
      <c r="M6" s="1442"/>
      <c r="N6" s="1442"/>
      <c r="O6" s="1442"/>
      <c r="P6" s="1442"/>
      <c r="Q6" s="1931"/>
      <c r="R6" s="1659" t="s">
        <v>2</v>
      </c>
      <c r="S6" s="1458" t="s">
        <v>748</v>
      </c>
      <c r="T6" s="1812" t="s">
        <v>1310</v>
      </c>
      <c r="U6" s="1442"/>
      <c r="V6" s="1442"/>
      <c r="W6" s="1442"/>
      <c r="X6" s="1442"/>
      <c r="Y6" s="1442"/>
      <c r="Z6" s="1442"/>
      <c r="AA6" s="1442"/>
      <c r="AB6" s="1442" t="s">
        <v>1311</v>
      </c>
      <c r="AC6" s="1442"/>
      <c r="AD6" s="1442"/>
      <c r="AE6" s="1442"/>
      <c r="AF6" s="1442"/>
      <c r="AG6" s="1442"/>
      <c r="AH6" s="1442"/>
      <c r="AI6" s="1809"/>
      <c r="AJ6" s="1659" t="s">
        <v>2</v>
      </c>
    </row>
    <row r="7" spans="1:39" s="978" customFormat="1" ht="10.5" customHeight="1">
      <c r="A7" s="2115"/>
      <c r="B7" s="2117"/>
      <c r="C7" s="1933"/>
      <c r="D7" s="1933"/>
      <c r="E7" s="1933"/>
      <c r="F7" s="1933"/>
      <c r="G7" s="1933"/>
      <c r="H7" s="1933"/>
      <c r="I7" s="1933"/>
      <c r="J7" s="1933"/>
      <c r="K7" s="1933"/>
      <c r="L7" s="1933"/>
      <c r="M7" s="1933"/>
      <c r="N7" s="1933"/>
      <c r="O7" s="1933"/>
      <c r="P7" s="1933"/>
      <c r="Q7" s="1927"/>
      <c r="R7" s="1957"/>
      <c r="S7" s="2115"/>
      <c r="T7" s="2117"/>
      <c r="U7" s="1933"/>
      <c r="V7" s="1933"/>
      <c r="W7" s="1933"/>
      <c r="X7" s="1933"/>
      <c r="Y7" s="1933"/>
      <c r="Z7" s="1933"/>
      <c r="AA7" s="1933"/>
      <c r="AB7" s="1933"/>
      <c r="AC7" s="1933"/>
      <c r="AD7" s="1933"/>
      <c r="AE7" s="1933"/>
      <c r="AF7" s="1933"/>
      <c r="AG7" s="1933"/>
      <c r="AH7" s="1933"/>
      <c r="AI7" s="2110"/>
      <c r="AJ7" s="1957"/>
    </row>
    <row r="8" spans="1:39" s="978" customFormat="1" ht="18" customHeight="1">
      <c r="A8" s="2115"/>
      <c r="B8" s="1506" t="s">
        <v>749</v>
      </c>
      <c r="C8" s="1669" t="s">
        <v>750</v>
      </c>
      <c r="D8" s="1674"/>
      <c r="E8" s="1674"/>
      <c r="F8" s="1665"/>
      <c r="G8" s="1669" t="s">
        <v>751</v>
      </c>
      <c r="H8" s="1674"/>
      <c r="I8" s="1674"/>
      <c r="J8" s="1529" t="s">
        <v>752</v>
      </c>
      <c r="K8" s="1669" t="s">
        <v>753</v>
      </c>
      <c r="L8" s="1674"/>
      <c r="M8" s="1674"/>
      <c r="N8" s="1665"/>
      <c r="O8" s="1669" t="s">
        <v>751</v>
      </c>
      <c r="P8" s="1674"/>
      <c r="Q8" s="1665"/>
      <c r="R8" s="1957"/>
      <c r="S8" s="2115"/>
      <c r="T8" s="1506" t="s">
        <v>752</v>
      </c>
      <c r="U8" s="1669" t="s">
        <v>753</v>
      </c>
      <c r="V8" s="1674"/>
      <c r="W8" s="1674"/>
      <c r="X8" s="1665"/>
      <c r="Y8" s="1669" t="s">
        <v>751</v>
      </c>
      <c r="Z8" s="1674"/>
      <c r="AA8" s="1674"/>
      <c r="AB8" s="1529" t="s">
        <v>754</v>
      </c>
      <c r="AC8" s="1669" t="s">
        <v>755</v>
      </c>
      <c r="AD8" s="1674"/>
      <c r="AE8" s="1674"/>
      <c r="AF8" s="1665"/>
      <c r="AG8" s="1669" t="s">
        <v>751</v>
      </c>
      <c r="AH8" s="1674"/>
      <c r="AI8" s="1665"/>
      <c r="AJ8" s="1957"/>
    </row>
    <row r="9" spans="1:39" s="978" customFormat="1" ht="18" customHeight="1">
      <c r="A9" s="2115"/>
      <c r="B9" s="2111"/>
      <c r="C9" s="1671" t="s">
        <v>756</v>
      </c>
      <c r="D9" s="1669" t="s">
        <v>757</v>
      </c>
      <c r="E9" s="345"/>
      <c r="F9" s="380"/>
      <c r="G9" s="1830"/>
      <c r="H9" s="1934"/>
      <c r="I9" s="1934"/>
      <c r="J9" s="2113"/>
      <c r="K9" s="1671" t="s">
        <v>756</v>
      </c>
      <c r="L9" s="1669" t="s">
        <v>757</v>
      </c>
      <c r="M9" s="345"/>
      <c r="N9" s="380"/>
      <c r="O9" s="1830"/>
      <c r="P9" s="1934"/>
      <c r="Q9" s="1932"/>
      <c r="R9" s="1957"/>
      <c r="S9" s="2115"/>
      <c r="T9" s="2111"/>
      <c r="U9" s="1671" t="s">
        <v>756</v>
      </c>
      <c r="V9" s="1669" t="s">
        <v>757</v>
      </c>
      <c r="W9" s="345"/>
      <c r="X9" s="380"/>
      <c r="Y9" s="1830"/>
      <c r="Z9" s="1934"/>
      <c r="AA9" s="1934"/>
      <c r="AB9" s="2113"/>
      <c r="AC9" s="1671" t="s">
        <v>756</v>
      </c>
      <c r="AD9" s="1669" t="s">
        <v>757</v>
      </c>
      <c r="AE9" s="345"/>
      <c r="AF9" s="380"/>
      <c r="AG9" s="1830"/>
      <c r="AH9" s="1934"/>
      <c r="AI9" s="1932"/>
      <c r="AJ9" s="1957"/>
    </row>
    <row r="10" spans="1:39" s="978" customFormat="1" ht="28.5" customHeight="1">
      <c r="A10" s="2116"/>
      <c r="B10" s="2112"/>
      <c r="C10" s="1672"/>
      <c r="D10" s="1831"/>
      <c r="E10" s="933" t="s">
        <v>758</v>
      </c>
      <c r="F10" s="933" t="s">
        <v>759</v>
      </c>
      <c r="G10" s="381"/>
      <c r="H10" s="933" t="s">
        <v>758</v>
      </c>
      <c r="I10" s="935" t="s">
        <v>759</v>
      </c>
      <c r="J10" s="2114"/>
      <c r="K10" s="1672"/>
      <c r="L10" s="1831"/>
      <c r="M10" s="933" t="s">
        <v>758</v>
      </c>
      <c r="N10" s="933" t="s">
        <v>759</v>
      </c>
      <c r="O10" s="381"/>
      <c r="P10" s="933" t="s">
        <v>758</v>
      </c>
      <c r="Q10" s="933" t="s">
        <v>759</v>
      </c>
      <c r="R10" s="1663"/>
      <c r="S10" s="2116"/>
      <c r="T10" s="2112"/>
      <c r="U10" s="1672"/>
      <c r="V10" s="1831"/>
      <c r="W10" s="933" t="s">
        <v>758</v>
      </c>
      <c r="X10" s="933" t="s">
        <v>759</v>
      </c>
      <c r="Y10" s="381"/>
      <c r="Z10" s="933" t="s">
        <v>758</v>
      </c>
      <c r="AA10" s="935" t="s">
        <v>759</v>
      </c>
      <c r="AB10" s="2114"/>
      <c r="AC10" s="1672"/>
      <c r="AD10" s="1831"/>
      <c r="AE10" s="933" t="s">
        <v>758</v>
      </c>
      <c r="AF10" s="933" t="s">
        <v>759</v>
      </c>
      <c r="AG10" s="381"/>
      <c r="AH10" s="933" t="s">
        <v>758</v>
      </c>
      <c r="AI10" s="933" t="s">
        <v>759</v>
      </c>
      <c r="AJ10" s="1663"/>
    </row>
    <row r="11" spans="1:39" s="160" customFormat="1" ht="16.7" customHeight="1">
      <c r="A11" s="980" t="s">
        <v>701</v>
      </c>
      <c r="B11" s="48">
        <v>27</v>
      </c>
      <c r="C11" s="48">
        <v>900</v>
      </c>
      <c r="D11" s="48">
        <v>650</v>
      </c>
      <c r="E11" s="48">
        <v>147</v>
      </c>
      <c r="F11" s="48">
        <v>503</v>
      </c>
      <c r="G11" s="48">
        <v>187</v>
      </c>
      <c r="H11" s="48">
        <v>40</v>
      </c>
      <c r="I11" s="48">
        <v>147</v>
      </c>
      <c r="J11" s="48">
        <v>21</v>
      </c>
      <c r="K11" s="48">
        <v>739</v>
      </c>
      <c r="L11" s="48">
        <v>539</v>
      </c>
      <c r="M11" s="48">
        <v>116</v>
      </c>
      <c r="N11" s="48">
        <v>423</v>
      </c>
      <c r="O11" s="48">
        <v>163</v>
      </c>
      <c r="P11" s="48">
        <v>33</v>
      </c>
      <c r="Q11" s="48">
        <v>130</v>
      </c>
      <c r="R11" s="383" t="s">
        <v>701</v>
      </c>
      <c r="S11" s="980" t="s">
        <v>701</v>
      </c>
      <c r="T11" s="48">
        <v>5</v>
      </c>
      <c r="U11" s="48">
        <v>41</v>
      </c>
      <c r="V11" s="48">
        <v>16</v>
      </c>
      <c r="W11" s="48">
        <v>6</v>
      </c>
      <c r="X11" s="48">
        <v>10</v>
      </c>
      <c r="Y11" s="48">
        <v>13</v>
      </c>
      <c r="Z11" s="48">
        <v>4</v>
      </c>
      <c r="AA11" s="48">
        <v>9</v>
      </c>
      <c r="AB11" s="48">
        <v>1</v>
      </c>
      <c r="AC11" s="48">
        <v>120</v>
      </c>
      <c r="AD11" s="48">
        <v>95</v>
      </c>
      <c r="AE11" s="48">
        <v>25</v>
      </c>
      <c r="AF11" s="48">
        <v>70</v>
      </c>
      <c r="AG11" s="48">
        <v>11</v>
      </c>
      <c r="AH11" s="48">
        <v>3</v>
      </c>
      <c r="AI11" s="48">
        <v>8</v>
      </c>
      <c r="AJ11" s="383" t="s">
        <v>701</v>
      </c>
    </row>
    <row r="12" spans="1:39" s="160" customFormat="1" ht="16.7" customHeight="1">
      <c r="A12" s="980" t="s">
        <v>951</v>
      </c>
      <c r="B12" s="48">
        <v>29</v>
      </c>
      <c r="C12" s="48">
        <v>1138</v>
      </c>
      <c r="D12" s="48">
        <v>760</v>
      </c>
      <c r="E12" s="48">
        <v>0</v>
      </c>
      <c r="F12" s="48">
        <v>0</v>
      </c>
      <c r="G12" s="48">
        <v>221</v>
      </c>
      <c r="H12" s="48">
        <v>0</v>
      </c>
      <c r="I12" s="48">
        <v>0</v>
      </c>
      <c r="J12" s="48">
        <v>23</v>
      </c>
      <c r="K12" s="48">
        <v>997</v>
      </c>
      <c r="L12" s="48">
        <v>642</v>
      </c>
      <c r="M12" s="48">
        <v>0</v>
      </c>
      <c r="N12" s="48">
        <v>0</v>
      </c>
      <c r="O12" s="48">
        <v>199</v>
      </c>
      <c r="P12" s="48">
        <v>0</v>
      </c>
      <c r="Q12" s="48">
        <v>0</v>
      </c>
      <c r="R12" s="383" t="s">
        <v>951</v>
      </c>
      <c r="S12" s="980" t="s">
        <v>951</v>
      </c>
      <c r="T12" s="48">
        <v>5</v>
      </c>
      <c r="U12" s="48">
        <v>41</v>
      </c>
      <c r="V12" s="48">
        <v>18</v>
      </c>
      <c r="W12" s="48">
        <v>0</v>
      </c>
      <c r="X12" s="48">
        <v>0</v>
      </c>
      <c r="Y12" s="48">
        <v>10</v>
      </c>
      <c r="Z12" s="48">
        <v>2</v>
      </c>
      <c r="AA12" s="48">
        <v>8</v>
      </c>
      <c r="AB12" s="48">
        <v>1</v>
      </c>
      <c r="AC12" s="48">
        <v>0</v>
      </c>
      <c r="AD12" s="48">
        <v>0</v>
      </c>
      <c r="AE12" s="48">
        <v>0</v>
      </c>
      <c r="AF12" s="48">
        <v>0</v>
      </c>
      <c r="AG12" s="48">
        <v>12</v>
      </c>
      <c r="AH12" s="48">
        <v>3</v>
      </c>
      <c r="AI12" s="48">
        <v>9</v>
      </c>
      <c r="AJ12" s="383" t="s">
        <v>951</v>
      </c>
    </row>
    <row r="13" spans="1:39" s="160" customFormat="1" ht="16.7" customHeight="1">
      <c r="A13" s="980" t="s">
        <v>952</v>
      </c>
      <c r="B13" s="48">
        <v>31</v>
      </c>
      <c r="C13" s="48">
        <v>1260</v>
      </c>
      <c r="D13" s="48">
        <v>749</v>
      </c>
      <c r="E13" s="48">
        <v>177</v>
      </c>
      <c r="F13" s="48">
        <v>572</v>
      </c>
      <c r="G13" s="48">
        <v>295</v>
      </c>
      <c r="H13" s="48">
        <v>67</v>
      </c>
      <c r="I13" s="48">
        <v>228</v>
      </c>
      <c r="J13" s="48">
        <v>26</v>
      </c>
      <c r="K13" s="48">
        <v>1108</v>
      </c>
      <c r="L13" s="48">
        <v>635</v>
      </c>
      <c r="M13" s="48">
        <v>144</v>
      </c>
      <c r="N13" s="48">
        <v>491</v>
      </c>
      <c r="O13" s="48">
        <v>274</v>
      </c>
      <c r="P13" s="48">
        <v>64</v>
      </c>
      <c r="Q13" s="48">
        <v>210</v>
      </c>
      <c r="R13" s="383" t="s">
        <v>952</v>
      </c>
      <c r="S13" s="980" t="s">
        <v>952</v>
      </c>
      <c r="T13" s="48">
        <v>4</v>
      </c>
      <c r="U13" s="48">
        <v>32</v>
      </c>
      <c r="V13" s="48">
        <v>16</v>
      </c>
      <c r="W13" s="48">
        <v>1</v>
      </c>
      <c r="X13" s="48">
        <v>15</v>
      </c>
      <c r="Y13" s="48">
        <v>9</v>
      </c>
      <c r="Z13" s="48">
        <v>1</v>
      </c>
      <c r="AA13" s="48">
        <v>8</v>
      </c>
      <c r="AB13" s="48">
        <v>1</v>
      </c>
      <c r="AC13" s="48">
        <v>120</v>
      </c>
      <c r="AD13" s="48">
        <v>98</v>
      </c>
      <c r="AE13" s="48">
        <v>32</v>
      </c>
      <c r="AF13" s="48">
        <v>66</v>
      </c>
      <c r="AG13" s="48">
        <v>12</v>
      </c>
      <c r="AH13" s="48">
        <v>2</v>
      </c>
      <c r="AI13" s="48">
        <v>10</v>
      </c>
      <c r="AJ13" s="383" t="s">
        <v>952</v>
      </c>
    </row>
    <row r="14" spans="1:39" s="160" customFormat="1" ht="16.7" customHeight="1">
      <c r="A14" s="1127" t="s">
        <v>1049</v>
      </c>
      <c r="B14" s="48">
        <v>33</v>
      </c>
      <c r="C14" s="48">
        <v>1354</v>
      </c>
      <c r="D14" s="48">
        <v>834</v>
      </c>
      <c r="E14" s="48">
        <v>220</v>
      </c>
      <c r="F14" s="48">
        <v>614</v>
      </c>
      <c r="G14" s="48">
        <v>265</v>
      </c>
      <c r="H14" s="48">
        <v>54</v>
      </c>
      <c r="I14" s="48">
        <v>211</v>
      </c>
      <c r="J14" s="48">
        <v>29</v>
      </c>
      <c r="K14" s="48">
        <v>1227</v>
      </c>
      <c r="L14" s="48">
        <v>732</v>
      </c>
      <c r="M14" s="48">
        <v>189</v>
      </c>
      <c r="N14" s="48">
        <v>543</v>
      </c>
      <c r="O14" s="48">
        <v>247</v>
      </c>
      <c r="P14" s="48">
        <v>51</v>
      </c>
      <c r="Q14" s="48">
        <v>196</v>
      </c>
      <c r="R14" s="383" t="s">
        <v>1049</v>
      </c>
      <c r="S14" s="1127" t="s">
        <v>1049</v>
      </c>
      <c r="T14" s="48">
        <v>3</v>
      </c>
      <c r="U14" s="48">
        <v>27</v>
      </c>
      <c r="V14" s="48">
        <v>11</v>
      </c>
      <c r="W14" s="48">
        <v>1</v>
      </c>
      <c r="X14" s="48">
        <v>10</v>
      </c>
      <c r="Y14" s="48">
        <v>6</v>
      </c>
      <c r="Z14" s="48">
        <v>1</v>
      </c>
      <c r="AA14" s="48">
        <v>5</v>
      </c>
      <c r="AB14" s="48">
        <v>1</v>
      </c>
      <c r="AC14" s="48">
        <v>100</v>
      </c>
      <c r="AD14" s="48">
        <v>91</v>
      </c>
      <c r="AE14" s="48">
        <v>30</v>
      </c>
      <c r="AF14" s="48">
        <v>61</v>
      </c>
      <c r="AG14" s="48">
        <v>12</v>
      </c>
      <c r="AH14" s="48">
        <v>2</v>
      </c>
      <c r="AI14" s="48">
        <v>10</v>
      </c>
      <c r="AJ14" s="383" t="s">
        <v>1049</v>
      </c>
    </row>
    <row r="15" spans="1:39" s="160" customFormat="1" ht="16.7" customHeight="1">
      <c r="A15" s="982">
        <v>2017</v>
      </c>
      <c r="B15" s="27">
        <f t="shared" ref="B15:AI15" si="0">SUM(B17:B39)</f>
        <v>33</v>
      </c>
      <c r="C15" s="27">
        <f t="shared" si="0"/>
        <v>1366</v>
      </c>
      <c r="D15" s="27">
        <f t="shared" si="0"/>
        <v>916</v>
      </c>
      <c r="E15" s="27">
        <f t="shared" si="0"/>
        <v>268</v>
      </c>
      <c r="F15" s="27">
        <f t="shared" si="0"/>
        <v>648</v>
      </c>
      <c r="G15" s="27">
        <f t="shared" si="0"/>
        <v>256</v>
      </c>
      <c r="H15" s="27">
        <f t="shared" si="0"/>
        <v>54</v>
      </c>
      <c r="I15" s="27">
        <f t="shared" si="0"/>
        <v>202</v>
      </c>
      <c r="J15" s="27">
        <f t="shared" si="0"/>
        <v>28</v>
      </c>
      <c r="K15" s="27">
        <f>SUM(K17:K39)</f>
        <v>1210</v>
      </c>
      <c r="L15" s="27">
        <f>SUM(L17:L39)</f>
        <v>810</v>
      </c>
      <c r="M15" s="27">
        <f t="shared" ref="M15:N15" si="1">SUM(M17:M39)</f>
        <v>236</v>
      </c>
      <c r="N15" s="27">
        <f t="shared" si="1"/>
        <v>574</v>
      </c>
      <c r="O15" s="27">
        <f t="shared" si="0"/>
        <v>238</v>
      </c>
      <c r="P15" s="27">
        <f t="shared" si="0"/>
        <v>49</v>
      </c>
      <c r="Q15" s="27">
        <f t="shared" si="0"/>
        <v>189</v>
      </c>
      <c r="R15" s="222">
        <v>2017</v>
      </c>
      <c r="S15" s="982">
        <v>2017</v>
      </c>
      <c r="T15" s="27">
        <f t="shared" si="0"/>
        <v>4</v>
      </c>
      <c r="U15" s="27">
        <f t="shared" si="0"/>
        <v>36</v>
      </c>
      <c r="V15" s="27">
        <f t="shared" si="0"/>
        <v>17</v>
      </c>
      <c r="W15" s="27">
        <f t="shared" si="0"/>
        <v>3</v>
      </c>
      <c r="X15" s="27">
        <f t="shared" si="0"/>
        <v>14</v>
      </c>
      <c r="Y15" s="27">
        <f t="shared" si="0"/>
        <v>7</v>
      </c>
      <c r="Z15" s="27">
        <f t="shared" si="0"/>
        <v>2</v>
      </c>
      <c r="AA15" s="27">
        <f t="shared" si="0"/>
        <v>5</v>
      </c>
      <c r="AB15" s="27">
        <f t="shared" si="0"/>
        <v>1</v>
      </c>
      <c r="AC15" s="27">
        <f t="shared" si="0"/>
        <v>120</v>
      </c>
      <c r="AD15" s="27">
        <f t="shared" si="0"/>
        <v>89</v>
      </c>
      <c r="AE15" s="27">
        <f t="shared" si="0"/>
        <v>29</v>
      </c>
      <c r="AF15" s="27">
        <f t="shared" si="0"/>
        <v>60</v>
      </c>
      <c r="AG15" s="27">
        <f t="shared" si="0"/>
        <v>11</v>
      </c>
      <c r="AH15" s="27">
        <f t="shared" si="0"/>
        <v>3</v>
      </c>
      <c r="AI15" s="27">
        <f t="shared" si="0"/>
        <v>8</v>
      </c>
      <c r="AJ15" s="222">
        <v>2017</v>
      </c>
    </row>
    <row r="16" spans="1:39" s="978" customFormat="1" ht="15.95" customHeight="1">
      <c r="A16" s="93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966"/>
      <c r="S16" s="931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966"/>
    </row>
    <row r="17" spans="1:36" s="978" customFormat="1" ht="16.5" customHeight="1">
      <c r="A17" s="17" t="s">
        <v>240</v>
      </c>
      <c r="B17" s="48">
        <f>SUM(J17,T17,AB17)</f>
        <v>2</v>
      </c>
      <c r="C17" s="48">
        <f>SUM(K17,U17,AC17)</f>
        <v>140</v>
      </c>
      <c r="D17" s="48">
        <f>IF(SUM(L17,V17,AD17)=SUM(E17:F17),SUM(E17:F17),"ERR!!")</f>
        <v>76</v>
      </c>
      <c r="E17" s="48">
        <f>SUM(M17,W17,AE17)</f>
        <v>39</v>
      </c>
      <c r="F17" s="48">
        <f>SUM(N17,X17,AF17)</f>
        <v>37</v>
      </c>
      <c r="G17" s="48">
        <f>IF(SUM(H17:I17)=SUM(O17,Y17,AG17),SUM(H17:I17),"ERR!!")</f>
        <v>20</v>
      </c>
      <c r="H17" s="48">
        <f>SUM(P17,Z17,AH17)</f>
        <v>5</v>
      </c>
      <c r="I17" s="48">
        <f>SUM(Q17,AA17,AI17)</f>
        <v>15</v>
      </c>
      <c r="J17" s="719">
        <v>2</v>
      </c>
      <c r="K17" s="719">
        <v>140</v>
      </c>
      <c r="L17" s="48">
        <f>SUM(M17:N17)</f>
        <v>76</v>
      </c>
      <c r="M17" s="719">
        <v>39</v>
      </c>
      <c r="N17" s="719">
        <v>37</v>
      </c>
      <c r="O17" s="48">
        <f>SUM(P17:Q17)</f>
        <v>20</v>
      </c>
      <c r="P17" s="719">
        <v>5</v>
      </c>
      <c r="Q17" s="719">
        <v>15</v>
      </c>
      <c r="R17" s="372" t="s">
        <v>5</v>
      </c>
      <c r="S17" s="17" t="s">
        <v>240</v>
      </c>
      <c r="T17" s="719">
        <v>0</v>
      </c>
      <c r="U17" s="719">
        <v>0</v>
      </c>
      <c r="V17" s="48">
        <f>SUM(W17:X17)</f>
        <v>0</v>
      </c>
      <c r="W17" s="719">
        <v>0</v>
      </c>
      <c r="X17" s="719">
        <v>0</v>
      </c>
      <c r="Y17" s="48">
        <f t="shared" ref="Y17:Y39" si="2">SUM(Z17:AA17)</f>
        <v>0</v>
      </c>
      <c r="Z17" s="719">
        <v>0</v>
      </c>
      <c r="AA17" s="719">
        <v>0</v>
      </c>
      <c r="AB17" s="719">
        <v>0</v>
      </c>
      <c r="AC17" s="719">
        <v>0</v>
      </c>
      <c r="AD17" s="48">
        <f>SUM(AE17:AF17)</f>
        <v>0</v>
      </c>
      <c r="AE17" s="719">
        <v>0</v>
      </c>
      <c r="AF17" s="719">
        <v>0</v>
      </c>
      <c r="AG17" s="48">
        <f t="shared" ref="AG17:AG39" si="3">SUM(AH17:AI17)</f>
        <v>0</v>
      </c>
      <c r="AH17" s="719">
        <v>0</v>
      </c>
      <c r="AI17" s="719">
        <v>0</v>
      </c>
      <c r="AJ17" s="372" t="s">
        <v>5</v>
      </c>
    </row>
    <row r="18" spans="1:36" s="978" customFormat="1" ht="16.5" customHeight="1">
      <c r="A18" s="17" t="s">
        <v>242</v>
      </c>
      <c r="B18" s="48">
        <f t="shared" ref="B18:C39" si="4">SUM(J18,T18,AB18)</f>
        <v>3</v>
      </c>
      <c r="C18" s="48">
        <f t="shared" si="4"/>
        <v>127</v>
      </c>
      <c r="D18" s="48">
        <f t="shared" ref="D18:D39" si="5">IF(SUM(L18,V18,AD18)=SUM(E18:F18),SUM(E18:F18),"ERR!!")</f>
        <v>79</v>
      </c>
      <c r="E18" s="48">
        <f t="shared" ref="E18:F39" si="6">SUM(M18,W18,AE18)</f>
        <v>30</v>
      </c>
      <c r="F18" s="48">
        <f t="shared" si="6"/>
        <v>49</v>
      </c>
      <c r="G18" s="48">
        <f t="shared" ref="G18:G39" si="7">IF(SUM(H18:I18)=SUM(O18,Y18,AG18),SUM(H18:I18),"ERR!!")</f>
        <v>26</v>
      </c>
      <c r="H18" s="48">
        <f t="shared" ref="H18:I39" si="8">SUM(P18,Z18,AH18)</f>
        <v>5</v>
      </c>
      <c r="I18" s="48">
        <f t="shared" si="8"/>
        <v>21</v>
      </c>
      <c r="J18" s="719">
        <v>3</v>
      </c>
      <c r="K18" s="719">
        <v>127</v>
      </c>
      <c r="L18" s="48">
        <f t="shared" ref="L18:L39" si="9">SUM(M18:N18)</f>
        <v>79</v>
      </c>
      <c r="M18" s="719">
        <v>30</v>
      </c>
      <c r="N18" s="719">
        <v>49</v>
      </c>
      <c r="O18" s="48">
        <f t="shared" ref="O18:O39" si="10">SUM(P18:Q18)</f>
        <v>26</v>
      </c>
      <c r="P18" s="719">
        <v>5</v>
      </c>
      <c r="Q18" s="719">
        <v>21</v>
      </c>
      <c r="R18" s="372" t="s">
        <v>6</v>
      </c>
      <c r="S18" s="17" t="s">
        <v>242</v>
      </c>
      <c r="T18" s="719">
        <v>0</v>
      </c>
      <c r="U18" s="719">
        <v>0</v>
      </c>
      <c r="V18" s="48">
        <f t="shared" ref="V18:V39" si="11">SUM(W18:X18)</f>
        <v>0</v>
      </c>
      <c r="W18" s="719">
        <v>0</v>
      </c>
      <c r="X18" s="719">
        <v>0</v>
      </c>
      <c r="Y18" s="48">
        <f t="shared" si="2"/>
        <v>0</v>
      </c>
      <c r="Z18" s="719">
        <v>0</v>
      </c>
      <c r="AA18" s="719">
        <v>0</v>
      </c>
      <c r="AB18" s="719">
        <v>0</v>
      </c>
      <c r="AC18" s="719">
        <v>0</v>
      </c>
      <c r="AD18" s="48">
        <f t="shared" ref="AD18:AD39" si="12">SUM(AE18:AF18)</f>
        <v>0</v>
      </c>
      <c r="AE18" s="719">
        <v>0</v>
      </c>
      <c r="AF18" s="719">
        <v>0</v>
      </c>
      <c r="AG18" s="48">
        <f t="shared" si="3"/>
        <v>0</v>
      </c>
      <c r="AH18" s="719">
        <v>0</v>
      </c>
      <c r="AI18" s="719">
        <v>0</v>
      </c>
      <c r="AJ18" s="372" t="s">
        <v>6</v>
      </c>
    </row>
    <row r="19" spans="1:36" s="978" customFormat="1" ht="16.5" customHeight="1">
      <c r="A19" s="17" t="s">
        <v>244</v>
      </c>
      <c r="B19" s="48">
        <f t="shared" si="4"/>
        <v>1</v>
      </c>
      <c r="C19" s="48">
        <f t="shared" si="4"/>
        <v>120</v>
      </c>
      <c r="D19" s="48">
        <f t="shared" si="5"/>
        <v>89</v>
      </c>
      <c r="E19" s="48">
        <f t="shared" si="6"/>
        <v>29</v>
      </c>
      <c r="F19" s="48">
        <f t="shared" si="6"/>
        <v>60</v>
      </c>
      <c r="G19" s="48">
        <f t="shared" si="7"/>
        <v>11</v>
      </c>
      <c r="H19" s="48">
        <f t="shared" si="8"/>
        <v>3</v>
      </c>
      <c r="I19" s="48">
        <f t="shared" si="8"/>
        <v>8</v>
      </c>
      <c r="J19" s="719">
        <v>0</v>
      </c>
      <c r="K19" s="719">
        <v>0</v>
      </c>
      <c r="L19" s="48">
        <f t="shared" si="9"/>
        <v>0</v>
      </c>
      <c r="M19" s="719">
        <v>0</v>
      </c>
      <c r="N19" s="719">
        <v>0</v>
      </c>
      <c r="O19" s="48">
        <f t="shared" si="10"/>
        <v>0</v>
      </c>
      <c r="P19" s="719">
        <v>0</v>
      </c>
      <c r="Q19" s="719">
        <v>0</v>
      </c>
      <c r="R19" s="372" t="s">
        <v>7</v>
      </c>
      <c r="S19" s="17" t="s">
        <v>244</v>
      </c>
      <c r="T19" s="719">
        <v>0</v>
      </c>
      <c r="U19" s="719">
        <v>0</v>
      </c>
      <c r="V19" s="48">
        <f t="shared" si="11"/>
        <v>0</v>
      </c>
      <c r="W19" s="719">
        <v>0</v>
      </c>
      <c r="X19" s="719">
        <v>0</v>
      </c>
      <c r="Y19" s="48">
        <f t="shared" si="2"/>
        <v>0</v>
      </c>
      <c r="Z19" s="719">
        <v>0</v>
      </c>
      <c r="AA19" s="719">
        <v>0</v>
      </c>
      <c r="AB19" s="719">
        <v>1</v>
      </c>
      <c r="AC19" s="719">
        <v>120</v>
      </c>
      <c r="AD19" s="48">
        <f t="shared" si="12"/>
        <v>89</v>
      </c>
      <c r="AE19" s="719">
        <v>29</v>
      </c>
      <c r="AF19" s="719">
        <v>60</v>
      </c>
      <c r="AG19" s="48">
        <f t="shared" si="3"/>
        <v>11</v>
      </c>
      <c r="AH19" s="719">
        <v>3</v>
      </c>
      <c r="AI19" s="719">
        <v>8</v>
      </c>
      <c r="AJ19" s="372" t="s">
        <v>7</v>
      </c>
    </row>
    <row r="20" spans="1:36" s="978" customFormat="1" ht="16.5" customHeight="1">
      <c r="A20" s="17" t="s">
        <v>246</v>
      </c>
      <c r="B20" s="48">
        <f t="shared" si="4"/>
        <v>5</v>
      </c>
      <c r="C20" s="48">
        <f t="shared" si="4"/>
        <v>126</v>
      </c>
      <c r="D20" s="48">
        <f t="shared" si="5"/>
        <v>50</v>
      </c>
      <c r="E20" s="48">
        <f t="shared" si="6"/>
        <v>12</v>
      </c>
      <c r="F20" s="48">
        <f t="shared" si="6"/>
        <v>38</v>
      </c>
      <c r="G20" s="48">
        <f t="shared" si="7"/>
        <v>23</v>
      </c>
      <c r="H20" s="48">
        <f t="shared" si="8"/>
        <v>8</v>
      </c>
      <c r="I20" s="48">
        <f t="shared" si="8"/>
        <v>15</v>
      </c>
      <c r="J20" s="719">
        <v>3</v>
      </c>
      <c r="K20" s="719">
        <v>108</v>
      </c>
      <c r="L20" s="48">
        <f t="shared" si="9"/>
        <v>39</v>
      </c>
      <c r="M20" s="719">
        <v>12</v>
      </c>
      <c r="N20" s="719">
        <v>27</v>
      </c>
      <c r="O20" s="48">
        <f t="shared" si="10"/>
        <v>19</v>
      </c>
      <c r="P20" s="719">
        <v>7</v>
      </c>
      <c r="Q20" s="719">
        <v>12</v>
      </c>
      <c r="R20" s="372" t="s">
        <v>8</v>
      </c>
      <c r="S20" s="17" t="s">
        <v>246</v>
      </c>
      <c r="T20" s="719">
        <v>2</v>
      </c>
      <c r="U20" s="719">
        <v>18</v>
      </c>
      <c r="V20" s="48">
        <f t="shared" si="11"/>
        <v>11</v>
      </c>
      <c r="W20" s="719">
        <v>0</v>
      </c>
      <c r="X20" s="719">
        <v>11</v>
      </c>
      <c r="Y20" s="48">
        <f t="shared" si="2"/>
        <v>4</v>
      </c>
      <c r="Z20" s="719">
        <v>1</v>
      </c>
      <c r="AA20" s="719">
        <v>3</v>
      </c>
      <c r="AB20" s="719">
        <v>0</v>
      </c>
      <c r="AC20" s="719">
        <v>0</v>
      </c>
      <c r="AD20" s="48">
        <f t="shared" si="12"/>
        <v>0</v>
      </c>
      <c r="AE20" s="719">
        <v>0</v>
      </c>
      <c r="AF20" s="719">
        <v>0</v>
      </c>
      <c r="AG20" s="48">
        <f t="shared" si="3"/>
        <v>0</v>
      </c>
      <c r="AH20" s="719">
        <v>0</v>
      </c>
      <c r="AI20" s="719">
        <v>0</v>
      </c>
      <c r="AJ20" s="372" t="s">
        <v>8</v>
      </c>
    </row>
    <row r="21" spans="1:36" s="978" customFormat="1" ht="16.5" customHeight="1">
      <c r="A21" s="17" t="s">
        <v>248</v>
      </c>
      <c r="B21" s="48">
        <f t="shared" si="4"/>
        <v>1</v>
      </c>
      <c r="C21" s="48">
        <f t="shared" si="4"/>
        <v>50</v>
      </c>
      <c r="D21" s="48">
        <f t="shared" si="5"/>
        <v>41</v>
      </c>
      <c r="E21" s="48">
        <f t="shared" si="6"/>
        <v>9</v>
      </c>
      <c r="F21" s="48">
        <f t="shared" si="6"/>
        <v>32</v>
      </c>
      <c r="G21" s="48">
        <f t="shared" si="7"/>
        <v>11</v>
      </c>
      <c r="H21" s="48">
        <f t="shared" si="8"/>
        <v>1</v>
      </c>
      <c r="I21" s="48">
        <f t="shared" si="8"/>
        <v>10</v>
      </c>
      <c r="J21" s="719">
        <v>1</v>
      </c>
      <c r="K21" s="719">
        <v>50</v>
      </c>
      <c r="L21" s="48">
        <f t="shared" si="9"/>
        <v>41</v>
      </c>
      <c r="M21" s="719">
        <v>9</v>
      </c>
      <c r="N21" s="719">
        <v>32</v>
      </c>
      <c r="O21" s="48">
        <f t="shared" si="10"/>
        <v>11</v>
      </c>
      <c r="P21" s="719">
        <v>1</v>
      </c>
      <c r="Q21" s="719">
        <v>10</v>
      </c>
      <c r="R21" s="372" t="s">
        <v>9</v>
      </c>
      <c r="S21" s="17" t="s">
        <v>248</v>
      </c>
      <c r="T21" s="719">
        <v>0</v>
      </c>
      <c r="U21" s="719">
        <v>0</v>
      </c>
      <c r="V21" s="48">
        <f t="shared" si="11"/>
        <v>0</v>
      </c>
      <c r="W21" s="719">
        <v>0</v>
      </c>
      <c r="X21" s="719">
        <v>0</v>
      </c>
      <c r="Y21" s="48">
        <f t="shared" si="2"/>
        <v>0</v>
      </c>
      <c r="Z21" s="719">
        <v>0</v>
      </c>
      <c r="AA21" s="719">
        <v>0</v>
      </c>
      <c r="AB21" s="719">
        <v>0</v>
      </c>
      <c r="AC21" s="719">
        <v>0</v>
      </c>
      <c r="AD21" s="48">
        <f t="shared" si="12"/>
        <v>0</v>
      </c>
      <c r="AE21" s="719">
        <v>0</v>
      </c>
      <c r="AF21" s="719">
        <v>0</v>
      </c>
      <c r="AG21" s="48">
        <f t="shared" si="3"/>
        <v>0</v>
      </c>
      <c r="AH21" s="719">
        <v>0</v>
      </c>
      <c r="AI21" s="719">
        <v>0</v>
      </c>
      <c r="AJ21" s="372" t="s">
        <v>9</v>
      </c>
    </row>
    <row r="22" spans="1:36" s="978" customFormat="1" ht="16.5" customHeight="1">
      <c r="A22" s="17" t="s">
        <v>250</v>
      </c>
      <c r="B22" s="48">
        <f t="shared" si="4"/>
        <v>1</v>
      </c>
      <c r="C22" s="48">
        <f t="shared" si="4"/>
        <v>60</v>
      </c>
      <c r="D22" s="48">
        <f t="shared" si="5"/>
        <v>58</v>
      </c>
      <c r="E22" s="48">
        <f t="shared" si="6"/>
        <v>12</v>
      </c>
      <c r="F22" s="48">
        <f t="shared" si="6"/>
        <v>46</v>
      </c>
      <c r="G22" s="48">
        <f t="shared" si="7"/>
        <v>13</v>
      </c>
      <c r="H22" s="48">
        <f t="shared" si="8"/>
        <v>1</v>
      </c>
      <c r="I22" s="48">
        <f t="shared" si="8"/>
        <v>12</v>
      </c>
      <c r="J22" s="719">
        <v>1</v>
      </c>
      <c r="K22" s="719">
        <v>60</v>
      </c>
      <c r="L22" s="48">
        <f t="shared" si="9"/>
        <v>58</v>
      </c>
      <c r="M22" s="719">
        <v>12</v>
      </c>
      <c r="N22" s="719">
        <v>46</v>
      </c>
      <c r="O22" s="48">
        <f t="shared" si="10"/>
        <v>13</v>
      </c>
      <c r="P22" s="719">
        <v>1</v>
      </c>
      <c r="Q22" s="719">
        <v>12</v>
      </c>
      <c r="R22" s="372" t="s">
        <v>10</v>
      </c>
      <c r="S22" s="17" t="s">
        <v>250</v>
      </c>
      <c r="T22" s="719">
        <v>0</v>
      </c>
      <c r="U22" s="719">
        <v>0</v>
      </c>
      <c r="V22" s="48">
        <f t="shared" si="11"/>
        <v>0</v>
      </c>
      <c r="W22" s="719">
        <v>0</v>
      </c>
      <c r="X22" s="719">
        <v>0</v>
      </c>
      <c r="Y22" s="48">
        <f t="shared" si="2"/>
        <v>0</v>
      </c>
      <c r="Z22" s="719">
        <v>0</v>
      </c>
      <c r="AA22" s="719">
        <v>0</v>
      </c>
      <c r="AB22" s="719">
        <v>0</v>
      </c>
      <c r="AC22" s="719">
        <v>0</v>
      </c>
      <c r="AD22" s="48">
        <f t="shared" si="12"/>
        <v>0</v>
      </c>
      <c r="AE22" s="719">
        <v>0</v>
      </c>
      <c r="AF22" s="719">
        <v>0</v>
      </c>
      <c r="AG22" s="48">
        <f t="shared" si="3"/>
        <v>0</v>
      </c>
      <c r="AH22" s="719">
        <v>0</v>
      </c>
      <c r="AI22" s="719">
        <v>0</v>
      </c>
      <c r="AJ22" s="372" t="s">
        <v>10</v>
      </c>
    </row>
    <row r="23" spans="1:36" s="978" customFormat="1" ht="16.5" customHeight="1">
      <c r="A23" s="17" t="s">
        <v>252</v>
      </c>
      <c r="B23" s="48">
        <f t="shared" si="4"/>
        <v>1</v>
      </c>
      <c r="C23" s="48">
        <f t="shared" si="4"/>
        <v>30</v>
      </c>
      <c r="D23" s="48">
        <f t="shared" si="5"/>
        <v>26</v>
      </c>
      <c r="E23" s="48">
        <f t="shared" si="6"/>
        <v>15</v>
      </c>
      <c r="F23" s="48">
        <f t="shared" si="6"/>
        <v>11</v>
      </c>
      <c r="G23" s="48">
        <f t="shared" si="7"/>
        <v>10</v>
      </c>
      <c r="H23" s="48">
        <f t="shared" si="8"/>
        <v>2</v>
      </c>
      <c r="I23" s="48">
        <f t="shared" si="8"/>
        <v>8</v>
      </c>
      <c r="J23" s="719">
        <v>1</v>
      </c>
      <c r="K23" s="719">
        <v>30</v>
      </c>
      <c r="L23" s="48">
        <f t="shared" si="9"/>
        <v>26</v>
      </c>
      <c r="M23" s="719">
        <v>15</v>
      </c>
      <c r="N23" s="719">
        <v>11</v>
      </c>
      <c r="O23" s="48">
        <f t="shared" si="10"/>
        <v>10</v>
      </c>
      <c r="P23" s="719">
        <v>2</v>
      </c>
      <c r="Q23" s="719">
        <v>8</v>
      </c>
      <c r="R23" s="372" t="s">
        <v>11</v>
      </c>
      <c r="S23" s="17" t="s">
        <v>252</v>
      </c>
      <c r="T23" s="719">
        <v>0</v>
      </c>
      <c r="U23" s="719">
        <v>0</v>
      </c>
      <c r="V23" s="48">
        <f t="shared" si="11"/>
        <v>0</v>
      </c>
      <c r="W23" s="719">
        <v>0</v>
      </c>
      <c r="X23" s="719">
        <v>0</v>
      </c>
      <c r="Y23" s="48">
        <f t="shared" si="2"/>
        <v>0</v>
      </c>
      <c r="Z23" s="719">
        <v>0</v>
      </c>
      <c r="AA23" s="719">
        <v>0</v>
      </c>
      <c r="AB23" s="719">
        <v>0</v>
      </c>
      <c r="AC23" s="719">
        <v>0</v>
      </c>
      <c r="AD23" s="48">
        <f t="shared" si="12"/>
        <v>0</v>
      </c>
      <c r="AE23" s="719">
        <v>0</v>
      </c>
      <c r="AF23" s="719">
        <v>0</v>
      </c>
      <c r="AG23" s="48">
        <f t="shared" si="3"/>
        <v>0</v>
      </c>
      <c r="AH23" s="719">
        <v>0</v>
      </c>
      <c r="AI23" s="719">
        <v>0</v>
      </c>
      <c r="AJ23" s="372" t="s">
        <v>11</v>
      </c>
    </row>
    <row r="24" spans="1:36" s="978" customFormat="1" ht="16.5" customHeight="1">
      <c r="A24" s="17" t="s">
        <v>254</v>
      </c>
      <c r="B24" s="48">
        <f t="shared" si="4"/>
        <v>2</v>
      </c>
      <c r="C24" s="48">
        <f t="shared" si="4"/>
        <v>44</v>
      </c>
      <c r="D24" s="48">
        <f t="shared" si="5"/>
        <v>36</v>
      </c>
      <c r="E24" s="48">
        <f t="shared" si="6"/>
        <v>9</v>
      </c>
      <c r="F24" s="48">
        <f t="shared" si="6"/>
        <v>27</v>
      </c>
      <c r="G24" s="48">
        <f t="shared" si="7"/>
        <v>11</v>
      </c>
      <c r="H24" s="48">
        <f t="shared" si="8"/>
        <v>2</v>
      </c>
      <c r="I24" s="48">
        <f t="shared" si="8"/>
        <v>9</v>
      </c>
      <c r="J24" s="719">
        <v>2</v>
      </c>
      <c r="K24" s="719">
        <v>44</v>
      </c>
      <c r="L24" s="48">
        <f t="shared" si="9"/>
        <v>36</v>
      </c>
      <c r="M24" s="719">
        <v>9</v>
      </c>
      <c r="N24" s="719">
        <v>27</v>
      </c>
      <c r="O24" s="48">
        <f t="shared" si="10"/>
        <v>11</v>
      </c>
      <c r="P24" s="719">
        <v>2</v>
      </c>
      <c r="Q24" s="719">
        <v>9</v>
      </c>
      <c r="R24" s="372" t="s">
        <v>12</v>
      </c>
      <c r="S24" s="17" t="s">
        <v>254</v>
      </c>
      <c r="T24" s="719">
        <v>0</v>
      </c>
      <c r="U24" s="719">
        <v>0</v>
      </c>
      <c r="V24" s="48">
        <f t="shared" si="11"/>
        <v>0</v>
      </c>
      <c r="W24" s="719">
        <v>0</v>
      </c>
      <c r="X24" s="719">
        <v>0</v>
      </c>
      <c r="Y24" s="48">
        <f t="shared" si="2"/>
        <v>0</v>
      </c>
      <c r="Z24" s="719">
        <v>0</v>
      </c>
      <c r="AA24" s="719">
        <v>0</v>
      </c>
      <c r="AB24" s="719">
        <v>0</v>
      </c>
      <c r="AC24" s="719">
        <v>0</v>
      </c>
      <c r="AD24" s="48">
        <f t="shared" si="12"/>
        <v>0</v>
      </c>
      <c r="AE24" s="719">
        <v>0</v>
      </c>
      <c r="AF24" s="719">
        <v>0</v>
      </c>
      <c r="AG24" s="48">
        <f t="shared" si="3"/>
        <v>0</v>
      </c>
      <c r="AH24" s="719">
        <v>0</v>
      </c>
      <c r="AI24" s="719">
        <v>0</v>
      </c>
      <c r="AJ24" s="372" t="s">
        <v>12</v>
      </c>
    </row>
    <row r="25" spans="1:36" s="978" customFormat="1" ht="16.5" customHeight="1">
      <c r="A25" s="17" t="s">
        <v>256</v>
      </c>
      <c r="B25" s="48">
        <f t="shared" si="4"/>
        <v>2</v>
      </c>
      <c r="C25" s="48">
        <f t="shared" si="4"/>
        <v>66</v>
      </c>
      <c r="D25" s="48">
        <f t="shared" si="5"/>
        <v>53</v>
      </c>
      <c r="E25" s="48">
        <f t="shared" si="6"/>
        <v>17</v>
      </c>
      <c r="F25" s="48">
        <f t="shared" si="6"/>
        <v>36</v>
      </c>
      <c r="G25" s="48">
        <f t="shared" si="7"/>
        <v>17</v>
      </c>
      <c r="H25" s="48">
        <f t="shared" si="8"/>
        <v>6</v>
      </c>
      <c r="I25" s="48">
        <f t="shared" si="8"/>
        <v>11</v>
      </c>
      <c r="J25" s="719">
        <v>2</v>
      </c>
      <c r="K25" s="719">
        <v>66</v>
      </c>
      <c r="L25" s="48">
        <f t="shared" si="9"/>
        <v>53</v>
      </c>
      <c r="M25" s="719">
        <v>17</v>
      </c>
      <c r="N25" s="719">
        <v>36</v>
      </c>
      <c r="O25" s="48">
        <f t="shared" si="10"/>
        <v>17</v>
      </c>
      <c r="P25" s="719">
        <v>6</v>
      </c>
      <c r="Q25" s="719">
        <v>11</v>
      </c>
      <c r="R25" s="372" t="s">
        <v>13</v>
      </c>
      <c r="S25" s="17" t="s">
        <v>256</v>
      </c>
      <c r="T25" s="719">
        <v>0</v>
      </c>
      <c r="U25" s="719">
        <v>0</v>
      </c>
      <c r="V25" s="48">
        <f t="shared" si="11"/>
        <v>0</v>
      </c>
      <c r="W25" s="719">
        <v>0</v>
      </c>
      <c r="X25" s="719">
        <v>0</v>
      </c>
      <c r="Y25" s="48">
        <f t="shared" si="2"/>
        <v>0</v>
      </c>
      <c r="Z25" s="719">
        <v>0</v>
      </c>
      <c r="AA25" s="719">
        <v>0</v>
      </c>
      <c r="AB25" s="719">
        <v>0</v>
      </c>
      <c r="AC25" s="719">
        <v>0</v>
      </c>
      <c r="AD25" s="48">
        <f t="shared" si="12"/>
        <v>0</v>
      </c>
      <c r="AE25" s="719">
        <v>0</v>
      </c>
      <c r="AF25" s="719">
        <v>0</v>
      </c>
      <c r="AG25" s="48">
        <f t="shared" si="3"/>
        <v>0</v>
      </c>
      <c r="AH25" s="719">
        <v>0</v>
      </c>
      <c r="AI25" s="719">
        <v>0</v>
      </c>
      <c r="AJ25" s="372" t="s">
        <v>13</v>
      </c>
    </row>
    <row r="26" spans="1:36" s="978" customFormat="1" ht="16.5" customHeight="1">
      <c r="A26" s="17" t="s">
        <v>258</v>
      </c>
      <c r="B26" s="48">
        <f t="shared" si="4"/>
        <v>3</v>
      </c>
      <c r="C26" s="48">
        <f t="shared" si="4"/>
        <v>107</v>
      </c>
      <c r="D26" s="48">
        <f t="shared" si="5"/>
        <v>45</v>
      </c>
      <c r="E26" s="48">
        <f t="shared" si="6"/>
        <v>14</v>
      </c>
      <c r="F26" s="48">
        <f t="shared" si="6"/>
        <v>31</v>
      </c>
      <c r="G26" s="48">
        <f t="shared" si="7"/>
        <v>18</v>
      </c>
      <c r="H26" s="48">
        <f t="shared" si="8"/>
        <v>3</v>
      </c>
      <c r="I26" s="48">
        <f t="shared" si="8"/>
        <v>15</v>
      </c>
      <c r="J26" s="719">
        <v>3</v>
      </c>
      <c r="K26" s="719">
        <v>107</v>
      </c>
      <c r="L26" s="48">
        <f t="shared" si="9"/>
        <v>45</v>
      </c>
      <c r="M26" s="719">
        <v>14</v>
      </c>
      <c r="N26" s="719">
        <v>31</v>
      </c>
      <c r="O26" s="48">
        <f t="shared" si="10"/>
        <v>18</v>
      </c>
      <c r="P26" s="719">
        <v>3</v>
      </c>
      <c r="Q26" s="719">
        <v>15</v>
      </c>
      <c r="R26" s="372" t="s">
        <v>14</v>
      </c>
      <c r="S26" s="17" t="s">
        <v>258</v>
      </c>
      <c r="T26" s="719">
        <v>0</v>
      </c>
      <c r="U26" s="719">
        <v>0</v>
      </c>
      <c r="V26" s="48">
        <f t="shared" si="11"/>
        <v>0</v>
      </c>
      <c r="W26" s="719">
        <v>0</v>
      </c>
      <c r="X26" s="719">
        <v>0</v>
      </c>
      <c r="Y26" s="48">
        <f t="shared" si="2"/>
        <v>0</v>
      </c>
      <c r="Z26" s="719">
        <v>0</v>
      </c>
      <c r="AA26" s="719">
        <v>0</v>
      </c>
      <c r="AB26" s="719">
        <v>0</v>
      </c>
      <c r="AC26" s="719">
        <v>0</v>
      </c>
      <c r="AD26" s="48">
        <f t="shared" si="12"/>
        <v>0</v>
      </c>
      <c r="AE26" s="719">
        <v>0</v>
      </c>
      <c r="AF26" s="719">
        <v>0</v>
      </c>
      <c r="AG26" s="48">
        <f t="shared" si="3"/>
        <v>0</v>
      </c>
      <c r="AH26" s="719">
        <v>0</v>
      </c>
      <c r="AI26" s="719">
        <v>0</v>
      </c>
      <c r="AJ26" s="372" t="s">
        <v>14</v>
      </c>
    </row>
    <row r="27" spans="1:36" s="978" customFormat="1" ht="16.5" customHeight="1">
      <c r="A27" s="17" t="s">
        <v>260</v>
      </c>
      <c r="B27" s="48">
        <f t="shared" si="4"/>
        <v>1</v>
      </c>
      <c r="C27" s="48">
        <f t="shared" si="4"/>
        <v>50</v>
      </c>
      <c r="D27" s="48">
        <f t="shared" si="5"/>
        <v>43</v>
      </c>
      <c r="E27" s="48">
        <f t="shared" si="6"/>
        <v>2</v>
      </c>
      <c r="F27" s="48">
        <f t="shared" si="6"/>
        <v>41</v>
      </c>
      <c r="G27" s="48">
        <f t="shared" si="7"/>
        <v>13</v>
      </c>
      <c r="H27" s="48">
        <f t="shared" si="8"/>
        <v>1</v>
      </c>
      <c r="I27" s="48">
        <f t="shared" si="8"/>
        <v>12</v>
      </c>
      <c r="J27" s="719">
        <v>1</v>
      </c>
      <c r="K27" s="719">
        <v>50</v>
      </c>
      <c r="L27" s="48">
        <f t="shared" si="9"/>
        <v>43</v>
      </c>
      <c r="M27" s="719">
        <v>2</v>
      </c>
      <c r="N27" s="719">
        <v>41</v>
      </c>
      <c r="O27" s="48">
        <f t="shared" si="10"/>
        <v>13</v>
      </c>
      <c r="P27" s="719">
        <v>1</v>
      </c>
      <c r="Q27" s="719">
        <v>12</v>
      </c>
      <c r="R27" s="372" t="s">
        <v>15</v>
      </c>
      <c r="S27" s="17" t="s">
        <v>260</v>
      </c>
      <c r="T27" s="719">
        <v>0</v>
      </c>
      <c r="U27" s="719">
        <v>0</v>
      </c>
      <c r="V27" s="48">
        <f t="shared" si="11"/>
        <v>0</v>
      </c>
      <c r="W27" s="719">
        <v>0</v>
      </c>
      <c r="X27" s="719">
        <v>0</v>
      </c>
      <c r="Y27" s="48">
        <f t="shared" si="2"/>
        <v>0</v>
      </c>
      <c r="Z27" s="719">
        <v>0</v>
      </c>
      <c r="AA27" s="719">
        <v>0</v>
      </c>
      <c r="AB27" s="719">
        <v>0</v>
      </c>
      <c r="AC27" s="719">
        <v>0</v>
      </c>
      <c r="AD27" s="48">
        <f t="shared" si="12"/>
        <v>0</v>
      </c>
      <c r="AE27" s="719">
        <v>0</v>
      </c>
      <c r="AF27" s="719">
        <v>0</v>
      </c>
      <c r="AG27" s="48">
        <f t="shared" si="3"/>
        <v>0</v>
      </c>
      <c r="AH27" s="719">
        <v>0</v>
      </c>
      <c r="AI27" s="719">
        <v>0</v>
      </c>
      <c r="AJ27" s="372" t="s">
        <v>15</v>
      </c>
    </row>
    <row r="28" spans="1:36" s="978" customFormat="1" ht="16.5" customHeight="1">
      <c r="A28" s="17" t="s">
        <v>262</v>
      </c>
      <c r="B28" s="48">
        <f t="shared" si="4"/>
        <v>2</v>
      </c>
      <c r="C28" s="48">
        <f t="shared" si="4"/>
        <v>34</v>
      </c>
      <c r="D28" s="48">
        <f t="shared" si="5"/>
        <v>17</v>
      </c>
      <c r="E28" s="48">
        <f t="shared" si="6"/>
        <v>0</v>
      </c>
      <c r="F28" s="48">
        <f t="shared" si="6"/>
        <v>17</v>
      </c>
      <c r="G28" s="48">
        <f t="shared" si="7"/>
        <v>8</v>
      </c>
      <c r="H28" s="48">
        <f t="shared" si="8"/>
        <v>1</v>
      </c>
      <c r="I28" s="48">
        <f t="shared" si="8"/>
        <v>7</v>
      </c>
      <c r="J28" s="719">
        <v>1</v>
      </c>
      <c r="K28" s="719">
        <v>25</v>
      </c>
      <c r="L28" s="48">
        <f t="shared" si="9"/>
        <v>17</v>
      </c>
      <c r="M28" s="719">
        <v>0</v>
      </c>
      <c r="N28" s="719">
        <v>17</v>
      </c>
      <c r="O28" s="48">
        <f t="shared" si="10"/>
        <v>8</v>
      </c>
      <c r="P28" s="719">
        <v>1</v>
      </c>
      <c r="Q28" s="719">
        <v>7</v>
      </c>
      <c r="R28" s="372" t="s">
        <v>16</v>
      </c>
      <c r="S28" s="17" t="s">
        <v>262</v>
      </c>
      <c r="T28" s="719">
        <v>1</v>
      </c>
      <c r="U28" s="719">
        <v>9</v>
      </c>
      <c r="V28" s="48">
        <f t="shared" si="11"/>
        <v>0</v>
      </c>
      <c r="W28" s="719">
        <v>0</v>
      </c>
      <c r="X28" s="719">
        <v>0</v>
      </c>
      <c r="Y28" s="48">
        <f t="shared" si="2"/>
        <v>0</v>
      </c>
      <c r="Z28" s="719">
        <v>0</v>
      </c>
      <c r="AA28" s="719">
        <v>0</v>
      </c>
      <c r="AB28" s="719">
        <v>0</v>
      </c>
      <c r="AC28" s="719">
        <v>0</v>
      </c>
      <c r="AD28" s="48">
        <f t="shared" si="12"/>
        <v>0</v>
      </c>
      <c r="AE28" s="719">
        <v>0</v>
      </c>
      <c r="AF28" s="719">
        <v>0</v>
      </c>
      <c r="AG28" s="48">
        <f t="shared" si="3"/>
        <v>0</v>
      </c>
      <c r="AH28" s="719">
        <v>0</v>
      </c>
      <c r="AI28" s="719">
        <v>0</v>
      </c>
      <c r="AJ28" s="372" t="s">
        <v>16</v>
      </c>
    </row>
    <row r="29" spans="1:36" s="978" customFormat="1" ht="16.5" customHeight="1">
      <c r="A29" s="17" t="s">
        <v>264</v>
      </c>
      <c r="B29" s="48">
        <f t="shared" si="4"/>
        <v>1</v>
      </c>
      <c r="C29" s="48">
        <f t="shared" si="4"/>
        <v>24</v>
      </c>
      <c r="D29" s="48">
        <f t="shared" si="5"/>
        <v>17</v>
      </c>
      <c r="E29" s="48">
        <f t="shared" si="6"/>
        <v>7</v>
      </c>
      <c r="F29" s="48">
        <f t="shared" si="6"/>
        <v>10</v>
      </c>
      <c r="G29" s="48">
        <f t="shared" si="7"/>
        <v>6</v>
      </c>
      <c r="H29" s="48">
        <f t="shared" si="8"/>
        <v>1</v>
      </c>
      <c r="I29" s="48">
        <f t="shared" si="8"/>
        <v>5</v>
      </c>
      <c r="J29" s="719">
        <v>1</v>
      </c>
      <c r="K29" s="719">
        <v>24</v>
      </c>
      <c r="L29" s="48">
        <f t="shared" si="9"/>
        <v>17</v>
      </c>
      <c r="M29" s="719">
        <v>7</v>
      </c>
      <c r="N29" s="719">
        <v>10</v>
      </c>
      <c r="O29" s="48">
        <f t="shared" si="10"/>
        <v>6</v>
      </c>
      <c r="P29" s="719">
        <v>1</v>
      </c>
      <c r="Q29" s="719">
        <v>5</v>
      </c>
      <c r="R29" s="372" t="s">
        <v>17</v>
      </c>
      <c r="S29" s="17" t="s">
        <v>264</v>
      </c>
      <c r="T29" s="719">
        <v>0</v>
      </c>
      <c r="U29" s="719">
        <v>0</v>
      </c>
      <c r="V29" s="48">
        <f t="shared" si="11"/>
        <v>0</v>
      </c>
      <c r="W29" s="719">
        <v>0</v>
      </c>
      <c r="X29" s="719">
        <v>0</v>
      </c>
      <c r="Y29" s="48">
        <f t="shared" si="2"/>
        <v>0</v>
      </c>
      <c r="Z29" s="719">
        <v>0</v>
      </c>
      <c r="AA29" s="719">
        <v>0</v>
      </c>
      <c r="AB29" s="719">
        <v>0</v>
      </c>
      <c r="AC29" s="719">
        <v>0</v>
      </c>
      <c r="AD29" s="48">
        <f t="shared" si="12"/>
        <v>0</v>
      </c>
      <c r="AE29" s="719">
        <v>0</v>
      </c>
      <c r="AF29" s="719">
        <v>0</v>
      </c>
      <c r="AG29" s="48">
        <f t="shared" si="3"/>
        <v>0</v>
      </c>
      <c r="AH29" s="719">
        <v>0</v>
      </c>
      <c r="AI29" s="719">
        <v>0</v>
      </c>
      <c r="AJ29" s="372" t="s">
        <v>17</v>
      </c>
    </row>
    <row r="30" spans="1:36" s="978" customFormat="1" ht="16.5" customHeight="1">
      <c r="A30" s="17" t="s">
        <v>266</v>
      </c>
      <c r="B30" s="48">
        <f t="shared" si="4"/>
        <v>0</v>
      </c>
      <c r="C30" s="48">
        <f t="shared" si="4"/>
        <v>0</v>
      </c>
      <c r="D30" s="48">
        <f t="shared" si="5"/>
        <v>0</v>
      </c>
      <c r="E30" s="48">
        <f t="shared" si="6"/>
        <v>0</v>
      </c>
      <c r="F30" s="48">
        <f t="shared" si="6"/>
        <v>0</v>
      </c>
      <c r="G30" s="48">
        <f t="shared" si="7"/>
        <v>0</v>
      </c>
      <c r="H30" s="48">
        <f t="shared" si="8"/>
        <v>0</v>
      </c>
      <c r="I30" s="48">
        <f t="shared" si="8"/>
        <v>0</v>
      </c>
      <c r="J30" s="719">
        <v>0</v>
      </c>
      <c r="K30" s="719">
        <v>0</v>
      </c>
      <c r="L30" s="48">
        <f t="shared" si="9"/>
        <v>0</v>
      </c>
      <c r="M30" s="719">
        <v>0</v>
      </c>
      <c r="N30" s="719">
        <v>0</v>
      </c>
      <c r="O30" s="48">
        <f t="shared" si="10"/>
        <v>0</v>
      </c>
      <c r="P30" s="719">
        <v>0</v>
      </c>
      <c r="Q30" s="719">
        <v>0</v>
      </c>
      <c r="R30" s="372" t="s">
        <v>18</v>
      </c>
      <c r="S30" s="17" t="s">
        <v>266</v>
      </c>
      <c r="T30" s="719">
        <v>0</v>
      </c>
      <c r="U30" s="719">
        <v>0</v>
      </c>
      <c r="V30" s="48">
        <f t="shared" si="11"/>
        <v>0</v>
      </c>
      <c r="W30" s="719">
        <v>0</v>
      </c>
      <c r="X30" s="719">
        <v>0</v>
      </c>
      <c r="Y30" s="48">
        <f t="shared" si="2"/>
        <v>0</v>
      </c>
      <c r="Z30" s="719">
        <v>0</v>
      </c>
      <c r="AA30" s="719">
        <v>0</v>
      </c>
      <c r="AB30" s="719">
        <v>0</v>
      </c>
      <c r="AC30" s="719">
        <v>0</v>
      </c>
      <c r="AD30" s="48">
        <f t="shared" si="12"/>
        <v>0</v>
      </c>
      <c r="AE30" s="719">
        <v>0</v>
      </c>
      <c r="AF30" s="719">
        <v>0</v>
      </c>
      <c r="AG30" s="48">
        <f t="shared" si="3"/>
        <v>0</v>
      </c>
      <c r="AH30" s="719">
        <v>0</v>
      </c>
      <c r="AI30" s="719">
        <v>0</v>
      </c>
      <c r="AJ30" s="372" t="s">
        <v>18</v>
      </c>
    </row>
    <row r="31" spans="1:36" s="978" customFormat="1" ht="16.5" customHeight="1">
      <c r="A31" s="17" t="s">
        <v>268</v>
      </c>
      <c r="B31" s="48">
        <f t="shared" si="4"/>
        <v>0</v>
      </c>
      <c r="C31" s="48">
        <f t="shared" si="4"/>
        <v>0</v>
      </c>
      <c r="D31" s="48">
        <f t="shared" si="5"/>
        <v>0</v>
      </c>
      <c r="E31" s="48">
        <f t="shared" si="6"/>
        <v>0</v>
      </c>
      <c r="F31" s="48">
        <f t="shared" si="6"/>
        <v>0</v>
      </c>
      <c r="G31" s="48">
        <f t="shared" si="7"/>
        <v>0</v>
      </c>
      <c r="H31" s="48">
        <f t="shared" si="8"/>
        <v>0</v>
      </c>
      <c r="I31" s="48">
        <f t="shared" si="8"/>
        <v>0</v>
      </c>
      <c r="J31" s="719">
        <v>0</v>
      </c>
      <c r="K31" s="719">
        <v>0</v>
      </c>
      <c r="L31" s="48">
        <f t="shared" si="9"/>
        <v>0</v>
      </c>
      <c r="M31" s="719">
        <v>0</v>
      </c>
      <c r="N31" s="719">
        <v>0</v>
      </c>
      <c r="O31" s="48">
        <f t="shared" si="10"/>
        <v>0</v>
      </c>
      <c r="P31" s="719">
        <v>0</v>
      </c>
      <c r="Q31" s="719">
        <v>0</v>
      </c>
      <c r="R31" s="372" t="s">
        <v>19</v>
      </c>
      <c r="S31" s="17" t="s">
        <v>268</v>
      </c>
      <c r="T31" s="719">
        <v>0</v>
      </c>
      <c r="U31" s="719">
        <v>0</v>
      </c>
      <c r="V31" s="48">
        <f t="shared" si="11"/>
        <v>0</v>
      </c>
      <c r="W31" s="719">
        <v>0</v>
      </c>
      <c r="X31" s="719">
        <v>0</v>
      </c>
      <c r="Y31" s="48">
        <f t="shared" si="2"/>
        <v>0</v>
      </c>
      <c r="Z31" s="719">
        <v>0</v>
      </c>
      <c r="AA31" s="719">
        <v>0</v>
      </c>
      <c r="AB31" s="719">
        <v>0</v>
      </c>
      <c r="AC31" s="719">
        <v>0</v>
      </c>
      <c r="AD31" s="48">
        <f t="shared" si="12"/>
        <v>0</v>
      </c>
      <c r="AE31" s="719">
        <v>0</v>
      </c>
      <c r="AF31" s="719">
        <v>0</v>
      </c>
      <c r="AG31" s="48">
        <f t="shared" si="3"/>
        <v>0</v>
      </c>
      <c r="AH31" s="719">
        <v>0</v>
      </c>
      <c r="AI31" s="719">
        <v>0</v>
      </c>
      <c r="AJ31" s="372" t="s">
        <v>19</v>
      </c>
    </row>
    <row r="32" spans="1:36" s="978" customFormat="1" ht="16.5" customHeight="1">
      <c r="A32" s="17" t="s">
        <v>270</v>
      </c>
      <c r="B32" s="48">
        <f t="shared" si="4"/>
        <v>1</v>
      </c>
      <c r="C32" s="48">
        <f t="shared" si="4"/>
        <v>9</v>
      </c>
      <c r="D32" s="48">
        <f t="shared" si="5"/>
        <v>6</v>
      </c>
      <c r="E32" s="48">
        <f t="shared" si="6"/>
        <v>3</v>
      </c>
      <c r="F32" s="48">
        <f t="shared" si="6"/>
        <v>3</v>
      </c>
      <c r="G32" s="48">
        <f t="shared" si="7"/>
        <v>3</v>
      </c>
      <c r="H32" s="48">
        <f t="shared" si="8"/>
        <v>1</v>
      </c>
      <c r="I32" s="48">
        <f t="shared" si="8"/>
        <v>2</v>
      </c>
      <c r="J32" s="719">
        <v>0</v>
      </c>
      <c r="K32" s="719">
        <v>0</v>
      </c>
      <c r="L32" s="48">
        <f t="shared" si="9"/>
        <v>0</v>
      </c>
      <c r="M32" s="719">
        <v>0</v>
      </c>
      <c r="N32" s="719">
        <v>0</v>
      </c>
      <c r="O32" s="48">
        <f t="shared" si="10"/>
        <v>0</v>
      </c>
      <c r="P32" s="719">
        <v>0</v>
      </c>
      <c r="Q32" s="719">
        <v>0</v>
      </c>
      <c r="R32" s="372" t="s">
        <v>20</v>
      </c>
      <c r="S32" s="17" t="s">
        <v>270</v>
      </c>
      <c r="T32" s="719">
        <v>1</v>
      </c>
      <c r="U32" s="719">
        <v>9</v>
      </c>
      <c r="V32" s="48">
        <f t="shared" si="11"/>
        <v>6</v>
      </c>
      <c r="W32" s="719">
        <v>3</v>
      </c>
      <c r="X32" s="719">
        <v>3</v>
      </c>
      <c r="Y32" s="48">
        <f t="shared" si="2"/>
        <v>3</v>
      </c>
      <c r="Z32" s="719">
        <v>1</v>
      </c>
      <c r="AA32" s="719">
        <v>2</v>
      </c>
      <c r="AB32" s="719">
        <v>0</v>
      </c>
      <c r="AC32" s="719">
        <v>0</v>
      </c>
      <c r="AD32" s="48">
        <f t="shared" si="12"/>
        <v>0</v>
      </c>
      <c r="AE32" s="719">
        <v>0</v>
      </c>
      <c r="AF32" s="719">
        <v>0</v>
      </c>
      <c r="AG32" s="48">
        <f t="shared" si="3"/>
        <v>0</v>
      </c>
      <c r="AH32" s="719">
        <v>0</v>
      </c>
      <c r="AI32" s="719">
        <v>0</v>
      </c>
      <c r="AJ32" s="372" t="s">
        <v>20</v>
      </c>
    </row>
    <row r="33" spans="1:36" s="978" customFormat="1" ht="16.5" customHeight="1">
      <c r="A33" s="17" t="s">
        <v>272</v>
      </c>
      <c r="B33" s="48">
        <f t="shared" si="4"/>
        <v>2</v>
      </c>
      <c r="C33" s="48">
        <f t="shared" si="4"/>
        <v>105</v>
      </c>
      <c r="D33" s="48">
        <f t="shared" si="5"/>
        <v>90</v>
      </c>
      <c r="E33" s="48">
        <f t="shared" si="6"/>
        <v>24</v>
      </c>
      <c r="F33" s="48">
        <f t="shared" si="6"/>
        <v>66</v>
      </c>
      <c r="G33" s="48">
        <f t="shared" si="7"/>
        <v>19</v>
      </c>
      <c r="H33" s="48">
        <f t="shared" si="8"/>
        <v>6</v>
      </c>
      <c r="I33" s="48">
        <f t="shared" si="8"/>
        <v>13</v>
      </c>
      <c r="J33" s="719">
        <v>2</v>
      </c>
      <c r="K33" s="719">
        <v>105</v>
      </c>
      <c r="L33" s="48">
        <f t="shared" si="9"/>
        <v>90</v>
      </c>
      <c r="M33" s="719">
        <v>24</v>
      </c>
      <c r="N33" s="719">
        <v>66</v>
      </c>
      <c r="O33" s="48">
        <f t="shared" si="10"/>
        <v>19</v>
      </c>
      <c r="P33" s="719">
        <v>6</v>
      </c>
      <c r="Q33" s="719">
        <v>13</v>
      </c>
      <c r="R33" s="372" t="s">
        <v>21</v>
      </c>
      <c r="S33" s="17" t="s">
        <v>272</v>
      </c>
      <c r="T33" s="719">
        <v>0</v>
      </c>
      <c r="U33" s="719">
        <v>0</v>
      </c>
      <c r="V33" s="48">
        <f t="shared" si="11"/>
        <v>0</v>
      </c>
      <c r="W33" s="719">
        <v>0</v>
      </c>
      <c r="X33" s="719">
        <v>0</v>
      </c>
      <c r="Y33" s="48">
        <f t="shared" si="2"/>
        <v>0</v>
      </c>
      <c r="Z33" s="719">
        <v>0</v>
      </c>
      <c r="AA33" s="719">
        <v>0</v>
      </c>
      <c r="AB33" s="719">
        <v>0</v>
      </c>
      <c r="AC33" s="719">
        <v>0</v>
      </c>
      <c r="AD33" s="48">
        <f t="shared" si="12"/>
        <v>0</v>
      </c>
      <c r="AE33" s="719">
        <v>0</v>
      </c>
      <c r="AF33" s="719">
        <v>0</v>
      </c>
      <c r="AG33" s="48">
        <f t="shared" si="3"/>
        <v>0</v>
      </c>
      <c r="AH33" s="719">
        <v>0</v>
      </c>
      <c r="AI33" s="719">
        <v>0</v>
      </c>
      <c r="AJ33" s="372" t="s">
        <v>21</v>
      </c>
    </row>
    <row r="34" spans="1:36" s="978" customFormat="1" ht="16.5" customHeight="1">
      <c r="A34" s="17" t="s">
        <v>274</v>
      </c>
      <c r="B34" s="48">
        <f t="shared" si="4"/>
        <v>1</v>
      </c>
      <c r="C34" s="48">
        <f t="shared" si="4"/>
        <v>50</v>
      </c>
      <c r="D34" s="48">
        <f t="shared" si="5"/>
        <v>21</v>
      </c>
      <c r="E34" s="48">
        <f t="shared" si="6"/>
        <v>12</v>
      </c>
      <c r="F34" s="48">
        <f t="shared" si="6"/>
        <v>9</v>
      </c>
      <c r="G34" s="48">
        <f t="shared" si="7"/>
        <v>7</v>
      </c>
      <c r="H34" s="48">
        <f t="shared" si="8"/>
        <v>0</v>
      </c>
      <c r="I34" s="48">
        <f t="shared" si="8"/>
        <v>7</v>
      </c>
      <c r="J34" s="719">
        <v>1</v>
      </c>
      <c r="K34" s="719">
        <v>50</v>
      </c>
      <c r="L34" s="48">
        <f t="shared" si="9"/>
        <v>21</v>
      </c>
      <c r="M34" s="719">
        <v>12</v>
      </c>
      <c r="N34" s="719">
        <v>9</v>
      </c>
      <c r="O34" s="48">
        <f t="shared" si="10"/>
        <v>7</v>
      </c>
      <c r="P34" s="719">
        <v>0</v>
      </c>
      <c r="Q34" s="719">
        <v>7</v>
      </c>
      <c r="R34" s="372" t="s">
        <v>22</v>
      </c>
      <c r="S34" s="17" t="s">
        <v>274</v>
      </c>
      <c r="T34" s="719">
        <v>0</v>
      </c>
      <c r="U34" s="719">
        <v>0</v>
      </c>
      <c r="V34" s="48">
        <f t="shared" si="11"/>
        <v>0</v>
      </c>
      <c r="W34" s="719">
        <v>0</v>
      </c>
      <c r="X34" s="719">
        <v>0</v>
      </c>
      <c r="Y34" s="48">
        <f t="shared" si="2"/>
        <v>0</v>
      </c>
      <c r="Z34" s="719">
        <v>0</v>
      </c>
      <c r="AA34" s="719">
        <v>0</v>
      </c>
      <c r="AB34" s="719">
        <v>0</v>
      </c>
      <c r="AC34" s="719">
        <v>0</v>
      </c>
      <c r="AD34" s="48">
        <f t="shared" si="12"/>
        <v>0</v>
      </c>
      <c r="AE34" s="719">
        <v>0</v>
      </c>
      <c r="AF34" s="719">
        <v>0</v>
      </c>
      <c r="AG34" s="48">
        <f t="shared" si="3"/>
        <v>0</v>
      </c>
      <c r="AH34" s="719">
        <v>0</v>
      </c>
      <c r="AI34" s="719">
        <v>0</v>
      </c>
      <c r="AJ34" s="372" t="s">
        <v>22</v>
      </c>
    </row>
    <row r="35" spans="1:36" s="978" customFormat="1" ht="16.5" customHeight="1">
      <c r="A35" s="17" t="s">
        <v>276</v>
      </c>
      <c r="B35" s="48">
        <f t="shared" si="4"/>
        <v>4</v>
      </c>
      <c r="C35" s="48">
        <f t="shared" si="4"/>
        <v>224</v>
      </c>
      <c r="D35" s="48">
        <f t="shared" si="5"/>
        <v>169</v>
      </c>
      <c r="E35" s="48">
        <f t="shared" si="6"/>
        <v>34</v>
      </c>
      <c r="F35" s="48">
        <f t="shared" si="6"/>
        <v>135</v>
      </c>
      <c r="G35" s="48">
        <f t="shared" si="7"/>
        <v>40</v>
      </c>
      <c r="H35" s="48">
        <f t="shared" si="8"/>
        <v>8</v>
      </c>
      <c r="I35" s="48">
        <f t="shared" si="8"/>
        <v>32</v>
      </c>
      <c r="J35" s="719">
        <v>4</v>
      </c>
      <c r="K35" s="719">
        <v>224</v>
      </c>
      <c r="L35" s="48">
        <f t="shared" si="9"/>
        <v>169</v>
      </c>
      <c r="M35" s="719">
        <v>34</v>
      </c>
      <c r="N35" s="719">
        <v>135</v>
      </c>
      <c r="O35" s="48">
        <f t="shared" si="10"/>
        <v>40</v>
      </c>
      <c r="P35" s="719">
        <v>8</v>
      </c>
      <c r="Q35" s="719">
        <v>32</v>
      </c>
      <c r="R35" s="372" t="s">
        <v>23</v>
      </c>
      <c r="S35" s="17" t="s">
        <v>276</v>
      </c>
      <c r="T35" s="719">
        <v>0</v>
      </c>
      <c r="U35" s="719">
        <v>0</v>
      </c>
      <c r="V35" s="48">
        <f t="shared" si="11"/>
        <v>0</v>
      </c>
      <c r="W35" s="719">
        <v>0</v>
      </c>
      <c r="X35" s="719">
        <v>0</v>
      </c>
      <c r="Y35" s="48">
        <f t="shared" si="2"/>
        <v>0</v>
      </c>
      <c r="Z35" s="719">
        <v>0</v>
      </c>
      <c r="AA35" s="719">
        <v>0</v>
      </c>
      <c r="AB35" s="719">
        <v>0</v>
      </c>
      <c r="AC35" s="719">
        <v>0</v>
      </c>
      <c r="AD35" s="48">
        <f t="shared" si="12"/>
        <v>0</v>
      </c>
      <c r="AE35" s="719">
        <v>0</v>
      </c>
      <c r="AF35" s="719">
        <v>0</v>
      </c>
      <c r="AG35" s="48">
        <f t="shared" si="3"/>
        <v>0</v>
      </c>
      <c r="AH35" s="719">
        <v>0</v>
      </c>
      <c r="AI35" s="719">
        <v>0</v>
      </c>
      <c r="AJ35" s="372" t="s">
        <v>23</v>
      </c>
    </row>
    <row r="36" spans="1:36" s="978" customFormat="1" ht="16.5" customHeight="1">
      <c r="A36" s="17" t="s">
        <v>278</v>
      </c>
      <c r="B36" s="48">
        <f t="shared" si="4"/>
        <v>0</v>
      </c>
      <c r="C36" s="48">
        <f t="shared" si="4"/>
        <v>0</v>
      </c>
      <c r="D36" s="48">
        <f t="shared" si="5"/>
        <v>0</v>
      </c>
      <c r="E36" s="48">
        <f t="shared" si="6"/>
        <v>0</v>
      </c>
      <c r="F36" s="48">
        <f t="shared" si="6"/>
        <v>0</v>
      </c>
      <c r="G36" s="48">
        <f t="shared" si="7"/>
        <v>0</v>
      </c>
      <c r="H36" s="48">
        <f t="shared" si="8"/>
        <v>0</v>
      </c>
      <c r="I36" s="48">
        <f t="shared" si="8"/>
        <v>0</v>
      </c>
      <c r="J36" s="719">
        <v>0</v>
      </c>
      <c r="K36" s="719">
        <v>0</v>
      </c>
      <c r="L36" s="48">
        <f t="shared" si="9"/>
        <v>0</v>
      </c>
      <c r="M36" s="719">
        <v>0</v>
      </c>
      <c r="N36" s="719">
        <v>0</v>
      </c>
      <c r="O36" s="48">
        <f t="shared" si="10"/>
        <v>0</v>
      </c>
      <c r="P36" s="719">
        <v>0</v>
      </c>
      <c r="Q36" s="719">
        <v>0</v>
      </c>
      <c r="R36" s="372" t="s">
        <v>24</v>
      </c>
      <c r="S36" s="17" t="s">
        <v>278</v>
      </c>
      <c r="T36" s="719">
        <v>0</v>
      </c>
      <c r="U36" s="719">
        <v>0</v>
      </c>
      <c r="V36" s="48">
        <f t="shared" si="11"/>
        <v>0</v>
      </c>
      <c r="W36" s="719">
        <v>0</v>
      </c>
      <c r="X36" s="719">
        <v>0</v>
      </c>
      <c r="Y36" s="48">
        <f t="shared" si="2"/>
        <v>0</v>
      </c>
      <c r="Z36" s="719">
        <v>0</v>
      </c>
      <c r="AA36" s="719">
        <v>0</v>
      </c>
      <c r="AB36" s="719">
        <v>0</v>
      </c>
      <c r="AC36" s="719">
        <v>0</v>
      </c>
      <c r="AD36" s="48">
        <f t="shared" si="12"/>
        <v>0</v>
      </c>
      <c r="AE36" s="719">
        <v>0</v>
      </c>
      <c r="AF36" s="719">
        <v>0</v>
      </c>
      <c r="AG36" s="48">
        <f t="shared" si="3"/>
        <v>0</v>
      </c>
      <c r="AH36" s="719">
        <v>0</v>
      </c>
      <c r="AI36" s="719">
        <v>0</v>
      </c>
      <c r="AJ36" s="372" t="s">
        <v>24</v>
      </c>
    </row>
    <row r="37" spans="1:36" s="978" customFormat="1" ht="16.5" customHeight="1">
      <c r="A37" s="17" t="s">
        <v>280</v>
      </c>
      <c r="B37" s="48">
        <f t="shared" si="4"/>
        <v>0</v>
      </c>
      <c r="C37" s="48">
        <f t="shared" si="4"/>
        <v>0</v>
      </c>
      <c r="D37" s="48">
        <f t="shared" si="5"/>
        <v>0</v>
      </c>
      <c r="E37" s="48">
        <f t="shared" si="6"/>
        <v>0</v>
      </c>
      <c r="F37" s="48">
        <f t="shared" si="6"/>
        <v>0</v>
      </c>
      <c r="G37" s="48">
        <f t="shared" si="7"/>
        <v>0</v>
      </c>
      <c r="H37" s="48">
        <f t="shared" si="8"/>
        <v>0</v>
      </c>
      <c r="I37" s="48">
        <f t="shared" si="8"/>
        <v>0</v>
      </c>
      <c r="J37" s="719">
        <v>0</v>
      </c>
      <c r="K37" s="719">
        <v>0</v>
      </c>
      <c r="L37" s="48">
        <f t="shared" si="9"/>
        <v>0</v>
      </c>
      <c r="M37" s="719">
        <v>0</v>
      </c>
      <c r="N37" s="719">
        <v>0</v>
      </c>
      <c r="O37" s="48">
        <f t="shared" si="10"/>
        <v>0</v>
      </c>
      <c r="P37" s="719">
        <v>0</v>
      </c>
      <c r="Q37" s="719">
        <v>0</v>
      </c>
      <c r="R37" s="372" t="s">
        <v>25</v>
      </c>
      <c r="S37" s="17" t="s">
        <v>280</v>
      </c>
      <c r="T37" s="719">
        <v>0</v>
      </c>
      <c r="U37" s="719">
        <v>0</v>
      </c>
      <c r="V37" s="48">
        <f t="shared" si="11"/>
        <v>0</v>
      </c>
      <c r="W37" s="719">
        <v>0</v>
      </c>
      <c r="X37" s="719">
        <v>0</v>
      </c>
      <c r="Y37" s="48">
        <f t="shared" si="2"/>
        <v>0</v>
      </c>
      <c r="Z37" s="719">
        <v>0</v>
      </c>
      <c r="AA37" s="719">
        <v>0</v>
      </c>
      <c r="AB37" s="719">
        <v>0</v>
      </c>
      <c r="AC37" s="719">
        <v>0</v>
      </c>
      <c r="AD37" s="48">
        <f t="shared" si="12"/>
        <v>0</v>
      </c>
      <c r="AE37" s="719">
        <v>0</v>
      </c>
      <c r="AF37" s="719">
        <v>0</v>
      </c>
      <c r="AG37" s="48">
        <f t="shared" si="3"/>
        <v>0</v>
      </c>
      <c r="AH37" s="719">
        <v>0</v>
      </c>
      <c r="AI37" s="719">
        <v>0</v>
      </c>
      <c r="AJ37" s="372" t="s">
        <v>25</v>
      </c>
    </row>
    <row r="38" spans="1:36" s="978" customFormat="1" ht="16.5" customHeight="1">
      <c r="A38" s="17" t="s">
        <v>789</v>
      </c>
      <c r="B38" s="48">
        <f t="shared" si="4"/>
        <v>0</v>
      </c>
      <c r="C38" s="48">
        <f t="shared" si="4"/>
        <v>0</v>
      </c>
      <c r="D38" s="48">
        <f t="shared" si="5"/>
        <v>0</v>
      </c>
      <c r="E38" s="48">
        <f t="shared" si="6"/>
        <v>0</v>
      </c>
      <c r="F38" s="48">
        <f t="shared" si="6"/>
        <v>0</v>
      </c>
      <c r="G38" s="48">
        <f t="shared" si="7"/>
        <v>0</v>
      </c>
      <c r="H38" s="48">
        <f t="shared" si="8"/>
        <v>0</v>
      </c>
      <c r="I38" s="48">
        <f t="shared" si="8"/>
        <v>0</v>
      </c>
      <c r="J38" s="719">
        <v>0</v>
      </c>
      <c r="K38" s="719">
        <v>0</v>
      </c>
      <c r="L38" s="48">
        <f t="shared" si="9"/>
        <v>0</v>
      </c>
      <c r="M38" s="719">
        <v>0</v>
      </c>
      <c r="N38" s="719">
        <v>0</v>
      </c>
      <c r="O38" s="48">
        <f t="shared" si="10"/>
        <v>0</v>
      </c>
      <c r="P38" s="719">
        <v>0</v>
      </c>
      <c r="Q38" s="719">
        <v>0</v>
      </c>
      <c r="R38" s="372" t="s">
        <v>26</v>
      </c>
      <c r="S38" s="17" t="s">
        <v>668</v>
      </c>
      <c r="T38" s="719">
        <v>0</v>
      </c>
      <c r="U38" s="719">
        <v>0</v>
      </c>
      <c r="V38" s="48">
        <f t="shared" si="11"/>
        <v>0</v>
      </c>
      <c r="W38" s="719">
        <v>0</v>
      </c>
      <c r="X38" s="719">
        <v>0</v>
      </c>
      <c r="Y38" s="48">
        <f t="shared" si="2"/>
        <v>0</v>
      </c>
      <c r="Z38" s="719">
        <v>0</v>
      </c>
      <c r="AA38" s="719">
        <v>0</v>
      </c>
      <c r="AB38" s="719">
        <v>0</v>
      </c>
      <c r="AC38" s="719">
        <v>0</v>
      </c>
      <c r="AD38" s="48">
        <f t="shared" si="12"/>
        <v>0</v>
      </c>
      <c r="AE38" s="719">
        <v>0</v>
      </c>
      <c r="AF38" s="719">
        <v>0</v>
      </c>
      <c r="AG38" s="48">
        <f t="shared" si="3"/>
        <v>0</v>
      </c>
      <c r="AH38" s="719">
        <v>0</v>
      </c>
      <c r="AI38" s="719">
        <v>0</v>
      </c>
      <c r="AJ38" s="372" t="s">
        <v>26</v>
      </c>
    </row>
    <row r="39" spans="1:36" s="978" customFormat="1" ht="16.5" customHeight="1" thickBot="1">
      <c r="A39" s="17" t="s">
        <v>284</v>
      </c>
      <c r="B39" s="48">
        <f t="shared" si="4"/>
        <v>0</v>
      </c>
      <c r="C39" s="48">
        <f t="shared" si="4"/>
        <v>0</v>
      </c>
      <c r="D39" s="48">
        <f t="shared" si="5"/>
        <v>0</v>
      </c>
      <c r="E39" s="48">
        <f t="shared" si="6"/>
        <v>0</v>
      </c>
      <c r="F39" s="48">
        <f t="shared" si="6"/>
        <v>0</v>
      </c>
      <c r="G39" s="48">
        <f t="shared" si="7"/>
        <v>0</v>
      </c>
      <c r="H39" s="48">
        <f t="shared" si="8"/>
        <v>0</v>
      </c>
      <c r="I39" s="48">
        <f t="shared" si="8"/>
        <v>0</v>
      </c>
      <c r="J39" s="719">
        <v>0</v>
      </c>
      <c r="K39" s="719">
        <v>0</v>
      </c>
      <c r="L39" s="48">
        <f t="shared" si="9"/>
        <v>0</v>
      </c>
      <c r="M39" s="719">
        <v>0</v>
      </c>
      <c r="N39" s="719">
        <v>0</v>
      </c>
      <c r="O39" s="48">
        <f t="shared" si="10"/>
        <v>0</v>
      </c>
      <c r="P39" s="719">
        <v>0</v>
      </c>
      <c r="Q39" s="719">
        <v>0</v>
      </c>
      <c r="R39" s="372" t="s">
        <v>27</v>
      </c>
      <c r="S39" s="17" t="s">
        <v>284</v>
      </c>
      <c r="T39" s="1238">
        <v>0</v>
      </c>
      <c r="U39" s="719">
        <v>0</v>
      </c>
      <c r="V39" s="48">
        <f t="shared" si="11"/>
        <v>0</v>
      </c>
      <c r="W39" s="719">
        <v>0</v>
      </c>
      <c r="X39" s="719">
        <v>0</v>
      </c>
      <c r="Y39" s="48">
        <f t="shared" si="2"/>
        <v>0</v>
      </c>
      <c r="Z39" s="719">
        <v>0</v>
      </c>
      <c r="AA39" s="719">
        <v>0</v>
      </c>
      <c r="AB39" s="719">
        <v>0</v>
      </c>
      <c r="AC39" s="719">
        <v>0</v>
      </c>
      <c r="AD39" s="48">
        <f t="shared" si="12"/>
        <v>0</v>
      </c>
      <c r="AE39" s="719">
        <v>0</v>
      </c>
      <c r="AF39" s="719">
        <v>0</v>
      </c>
      <c r="AG39" s="48">
        <f t="shared" si="3"/>
        <v>0</v>
      </c>
      <c r="AH39" s="719">
        <v>0</v>
      </c>
      <c r="AI39" s="719">
        <v>0</v>
      </c>
      <c r="AJ39" s="372" t="s">
        <v>27</v>
      </c>
    </row>
    <row r="40" spans="1:36" s="229" customFormat="1" ht="11.1" customHeight="1">
      <c r="A40" s="109" t="s">
        <v>763</v>
      </c>
      <c r="B40" s="387"/>
      <c r="C40" s="387"/>
      <c r="D40" s="387"/>
      <c r="E40" s="387"/>
      <c r="F40" s="387"/>
      <c r="G40" s="387"/>
      <c r="H40" s="387"/>
      <c r="I40" s="387"/>
      <c r="J40" s="109"/>
      <c r="K40" s="109"/>
      <c r="L40" s="964"/>
      <c r="M40" s="964"/>
      <c r="N40" s="964"/>
      <c r="O40" s="964"/>
      <c r="P40" s="964"/>
      <c r="Q40" s="964"/>
      <c r="R40" s="927" t="s">
        <v>1013</v>
      </c>
      <c r="S40" s="109" t="s">
        <v>763</v>
      </c>
      <c r="U40" s="964"/>
      <c r="V40" s="964"/>
      <c r="W40" s="964"/>
      <c r="X40" s="964"/>
      <c r="Y40" s="964"/>
      <c r="Z40" s="964"/>
      <c r="AA40" s="964"/>
      <c r="AB40" s="109"/>
      <c r="AC40" s="109"/>
      <c r="AD40" s="109"/>
      <c r="AE40" s="109"/>
      <c r="AF40" s="109"/>
      <c r="AG40" s="964"/>
      <c r="AH40" s="964"/>
      <c r="AI40" s="964"/>
      <c r="AJ40" s="927" t="s">
        <v>1013</v>
      </c>
    </row>
    <row r="41" spans="1:36" s="170" customFormat="1" ht="11.1" customHeight="1">
      <c r="A41" s="312" t="s">
        <v>760</v>
      </c>
      <c r="B41" s="388"/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8"/>
      <c r="P41" s="388"/>
      <c r="Q41" s="388"/>
      <c r="R41" s="388"/>
      <c r="S41" s="312" t="s">
        <v>760</v>
      </c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58"/>
    </row>
    <row r="42" spans="1:36" s="989" customFormat="1" ht="10.5">
      <c r="A42" s="984" t="s">
        <v>1475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984" t="s">
        <v>1476</v>
      </c>
      <c r="U42" s="386"/>
      <c r="V42" s="386"/>
      <c r="W42" s="386"/>
      <c r="X42" s="386"/>
      <c r="Y42" s="386"/>
      <c r="Z42" s="386"/>
      <c r="AA42" s="386"/>
      <c r="AB42" s="386"/>
      <c r="AC42" s="386"/>
      <c r="AD42" s="386"/>
      <c r="AE42" s="386"/>
      <c r="AF42" s="386"/>
      <c r="AG42" s="386"/>
      <c r="AH42" s="386"/>
      <c r="AI42" s="386"/>
      <c r="AJ42" s="172"/>
    </row>
    <row r="43" spans="1:36" s="989" customFormat="1" ht="10.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/>
      <c r="AH43" s="172"/>
      <c r="AI43" s="172"/>
      <c r="AJ43" s="172"/>
    </row>
    <row r="44" spans="1:36" s="334" customFormat="1" ht="12">
      <c r="A44" s="332"/>
      <c r="B44" s="333"/>
      <c r="C44" s="333"/>
      <c r="D44" s="333"/>
      <c r="E44" s="333"/>
      <c r="F44" s="333"/>
      <c r="G44" s="333"/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2"/>
    </row>
    <row r="45" spans="1:36" s="334" customFormat="1" ht="12">
      <c r="A45" s="332"/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3"/>
      <c r="AE45" s="333"/>
      <c r="AF45" s="333"/>
      <c r="AG45" s="333"/>
      <c r="AH45" s="333"/>
      <c r="AI45" s="333"/>
      <c r="AJ45" s="332"/>
    </row>
    <row r="46" spans="1:36" s="334" customFormat="1" ht="12">
      <c r="A46" s="332"/>
      <c r="B46" s="333"/>
      <c r="C46" s="333"/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2"/>
    </row>
    <row r="47" spans="1:36" s="334" customFormat="1" ht="12">
      <c r="A47" s="332"/>
      <c r="B47" s="333"/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2"/>
    </row>
    <row r="48" spans="1:36" s="334" customFormat="1" ht="12">
      <c r="A48" s="332"/>
      <c r="B48" s="333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2"/>
    </row>
    <row r="49" spans="1:36" s="334" customFormat="1" ht="12">
      <c r="A49" s="332"/>
      <c r="B49" s="333"/>
      <c r="C49" s="333"/>
      <c r="D49" s="333"/>
      <c r="E49" s="333"/>
      <c r="F49" s="333"/>
      <c r="G49" s="333"/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3"/>
      <c r="AE49" s="333"/>
      <c r="AF49" s="333"/>
      <c r="AG49" s="333"/>
      <c r="AH49" s="333"/>
      <c r="AI49" s="333"/>
      <c r="AJ49" s="332"/>
    </row>
    <row r="50" spans="1:36" s="334" customFormat="1" ht="12">
      <c r="A50" s="332"/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H50" s="333"/>
      <c r="AI50" s="333"/>
      <c r="AJ50" s="332"/>
    </row>
    <row r="51" spans="1:36" s="334" customFormat="1" ht="12">
      <c r="A51" s="332"/>
      <c r="B51" s="333"/>
      <c r="C51" s="333"/>
      <c r="D51" s="333"/>
      <c r="E51" s="333"/>
      <c r="F51" s="333"/>
      <c r="G51" s="333"/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H51" s="333"/>
      <c r="AI51" s="333"/>
      <c r="AJ51" s="332"/>
    </row>
    <row r="52" spans="1:36" s="334" customFormat="1" ht="12">
      <c r="A52" s="332"/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2"/>
    </row>
    <row r="53" spans="1:36">
      <c r="A53" s="332"/>
      <c r="AJ53" s="332"/>
    </row>
  </sheetData>
  <sheetProtection selectLockedCells="1"/>
  <mergeCells count="33">
    <mergeCell ref="A3:I3"/>
    <mergeCell ref="J3:R3"/>
    <mergeCell ref="S6:S10"/>
    <mergeCell ref="S3:AA3"/>
    <mergeCell ref="AB3:AJ3"/>
    <mergeCell ref="T8:T10"/>
    <mergeCell ref="V9:V10"/>
    <mergeCell ref="AC9:AC10"/>
    <mergeCell ref="AD9:AD10"/>
    <mergeCell ref="U8:X8"/>
    <mergeCell ref="Y8:AA9"/>
    <mergeCell ref="AB8:AB10"/>
    <mergeCell ref="AC8:AF8"/>
    <mergeCell ref="R6:R10"/>
    <mergeCell ref="C8:F8"/>
    <mergeCell ref="G8:I9"/>
    <mergeCell ref="T5:V5"/>
    <mergeCell ref="A6:A10"/>
    <mergeCell ref="B6:I7"/>
    <mergeCell ref="J6:Q7"/>
    <mergeCell ref="T6:AA7"/>
    <mergeCell ref="AB6:AI7"/>
    <mergeCell ref="AJ6:AJ10"/>
    <mergeCell ref="B8:B10"/>
    <mergeCell ref="AG8:AI9"/>
    <mergeCell ref="C9:C10"/>
    <mergeCell ref="D9:D10"/>
    <mergeCell ref="K9:K10"/>
    <mergeCell ref="L9:L10"/>
    <mergeCell ref="U9:U10"/>
    <mergeCell ref="J8:J10"/>
    <mergeCell ref="K8:N8"/>
    <mergeCell ref="O8:Q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C66"/>
  <sheetViews>
    <sheetView showGridLines="0" view="pageBreakPreview" topLeftCell="A2" zoomScaleNormal="100" zoomScaleSheetLayoutView="100" workbookViewId="0">
      <selection activeCell="AD2" sqref="AD2"/>
    </sheetView>
  </sheetViews>
  <sheetFormatPr defaultRowHeight="14.25"/>
  <cols>
    <col min="1" max="1" width="5.625" style="88" customWidth="1"/>
    <col min="2" max="2" width="6.25" style="955" customWidth="1"/>
    <col min="3" max="4" width="6.625" style="955" customWidth="1"/>
    <col min="5" max="6" width="5.875" style="955" customWidth="1"/>
    <col min="7" max="7" width="5.5" style="1078" customWidth="1"/>
    <col min="8" max="8" width="5" style="1078" customWidth="1"/>
    <col min="9" max="9" width="5.875" style="1078" customWidth="1"/>
    <col min="10" max="10" width="6.25" style="955" customWidth="1"/>
    <col min="11" max="11" width="6.125" style="955" customWidth="1"/>
    <col min="12" max="12" width="5.625" style="955" customWidth="1"/>
    <col min="13" max="13" width="5.125" style="955" customWidth="1"/>
    <col min="14" max="14" width="5.875" style="955" customWidth="1"/>
    <col min="15" max="15" width="6.625" style="955" customWidth="1"/>
    <col min="16" max="17" width="6.375" style="955" customWidth="1"/>
    <col min="18" max="22" width="6.625" style="955" customWidth="1"/>
    <col min="23" max="23" width="6.125" style="955" customWidth="1"/>
    <col min="24" max="25" width="6.625" style="955" customWidth="1"/>
    <col min="26" max="26" width="10.625" style="88" customWidth="1"/>
    <col min="27" max="16384" width="9" style="89"/>
  </cols>
  <sheetData>
    <row r="1" spans="1:29" s="396" customFormat="1" ht="14.1" customHeight="1">
      <c r="A1" s="173" t="s">
        <v>1553</v>
      </c>
      <c r="B1" s="393"/>
      <c r="C1" s="393"/>
      <c r="D1" s="393"/>
      <c r="E1" s="393"/>
      <c r="F1" s="393"/>
      <c r="G1" s="1066"/>
      <c r="H1" s="1066"/>
      <c r="I1" s="1066"/>
      <c r="J1" s="393"/>
      <c r="K1" s="393"/>
      <c r="L1" s="393"/>
      <c r="M1" s="393"/>
      <c r="N1" s="393"/>
      <c r="O1" s="392"/>
      <c r="P1" s="392"/>
      <c r="Q1" s="392"/>
      <c r="T1" s="801"/>
      <c r="U1" s="801"/>
      <c r="V1" s="801"/>
      <c r="Z1" s="801" t="s">
        <v>1554</v>
      </c>
      <c r="AA1" s="801"/>
      <c r="AB1" s="801"/>
      <c r="AC1" s="801"/>
    </row>
    <row r="2" spans="1:29" ht="14.1" customHeight="1">
      <c r="A2" s="94"/>
      <c r="G2" s="1067"/>
      <c r="H2" s="1067"/>
      <c r="I2" s="1067"/>
      <c r="O2" s="986"/>
      <c r="P2" s="986"/>
      <c r="Q2" s="986"/>
      <c r="R2" s="89"/>
      <c r="S2" s="89"/>
      <c r="T2" s="68"/>
      <c r="U2" s="68"/>
      <c r="V2" s="68"/>
      <c r="W2" s="89"/>
      <c r="X2" s="89"/>
      <c r="Y2" s="89"/>
      <c r="Z2" s="68"/>
      <c r="AA2" s="68"/>
      <c r="AB2" s="68"/>
      <c r="AC2" s="68"/>
    </row>
    <row r="3" spans="1:29" s="929" customFormat="1" ht="20.100000000000001" customHeight="1">
      <c r="A3" s="1452" t="s">
        <v>302</v>
      </c>
      <c r="B3" s="1452"/>
      <c r="C3" s="1452"/>
      <c r="D3" s="1452"/>
      <c r="E3" s="1452"/>
      <c r="F3" s="1452"/>
      <c r="G3" s="1452"/>
      <c r="H3" s="1452"/>
      <c r="I3" s="1452"/>
      <c r="J3" s="1452"/>
      <c r="K3" s="1452"/>
      <c r="L3" s="1452"/>
      <c r="M3" s="1452"/>
      <c r="N3" s="1452"/>
      <c r="O3" s="1452" t="s">
        <v>303</v>
      </c>
      <c r="P3" s="1452"/>
      <c r="Q3" s="1452"/>
      <c r="R3" s="1452"/>
      <c r="S3" s="1452"/>
      <c r="T3" s="1452"/>
      <c r="U3" s="1452"/>
      <c r="V3" s="1452"/>
      <c r="W3" s="1452"/>
      <c r="X3" s="1452"/>
      <c r="Y3" s="1452"/>
      <c r="Z3" s="1452"/>
      <c r="AA3" s="377"/>
      <c r="AB3" s="377"/>
      <c r="AC3" s="377"/>
    </row>
    <row r="4" spans="1:29" s="936" customFormat="1" ht="24" customHeight="1">
      <c r="A4" s="378"/>
      <c r="B4" s="378"/>
      <c r="C4" s="378"/>
      <c r="D4" s="378"/>
      <c r="E4" s="378"/>
      <c r="F4" s="378"/>
      <c r="G4" s="1068"/>
      <c r="H4" s="1068"/>
      <c r="I4" s="1068"/>
      <c r="J4" s="378"/>
      <c r="K4" s="378"/>
      <c r="L4" s="378"/>
      <c r="M4" s="378"/>
      <c r="N4" s="378"/>
      <c r="O4" s="378"/>
      <c r="P4" s="378"/>
      <c r="Q4" s="378"/>
      <c r="R4" s="158"/>
      <c r="S4" s="158"/>
      <c r="T4" s="158"/>
      <c r="U4" s="158"/>
      <c r="V4" s="158"/>
    </row>
    <row r="5" spans="1:29" s="67" customFormat="1" ht="18" customHeight="1" thickBot="1">
      <c r="A5" s="67" t="s">
        <v>293</v>
      </c>
      <c r="G5" s="1069" t="s">
        <v>297</v>
      </c>
      <c r="H5" s="1069"/>
      <c r="I5" s="1069"/>
      <c r="O5" s="379"/>
      <c r="P5" s="379"/>
      <c r="Q5" s="379"/>
      <c r="R5" s="1940"/>
      <c r="S5" s="1940"/>
      <c r="T5" s="1940"/>
      <c r="U5" s="972"/>
      <c r="V5" s="972"/>
      <c r="Z5" s="972" t="s">
        <v>78</v>
      </c>
      <c r="AA5" s="972"/>
      <c r="AB5" s="972"/>
    </row>
    <row r="6" spans="1:29" s="978" customFormat="1" ht="12" customHeight="1">
      <c r="A6" s="1458" t="s">
        <v>151</v>
      </c>
      <c r="B6" s="1812" t="s">
        <v>304</v>
      </c>
      <c r="C6" s="1442"/>
      <c r="D6" s="1442"/>
      <c r="E6" s="1442"/>
      <c r="F6" s="1442"/>
      <c r="G6" s="1442"/>
      <c r="H6" s="1442"/>
      <c r="I6" s="1931"/>
      <c r="J6" s="2128" t="s">
        <v>1313</v>
      </c>
      <c r="K6" s="2129"/>
      <c r="L6" s="2129"/>
      <c r="M6" s="2129"/>
      <c r="N6" s="2129"/>
      <c r="O6" s="2129" t="s">
        <v>1314</v>
      </c>
      <c r="P6" s="2129"/>
      <c r="Q6" s="2132"/>
      <c r="R6" s="1471" t="s">
        <v>305</v>
      </c>
      <c r="S6" s="1442"/>
      <c r="T6" s="1442"/>
      <c r="U6" s="1442"/>
      <c r="V6" s="1442"/>
      <c r="W6" s="1442"/>
      <c r="X6" s="1442"/>
      <c r="Y6" s="1809"/>
      <c r="Z6" s="1659" t="s">
        <v>2</v>
      </c>
    </row>
    <row r="7" spans="1:29" s="978" customFormat="1" ht="12" customHeight="1">
      <c r="A7" s="2115"/>
      <c r="B7" s="2117"/>
      <c r="C7" s="1933"/>
      <c r="D7" s="1933"/>
      <c r="E7" s="1933"/>
      <c r="F7" s="1933"/>
      <c r="G7" s="1933"/>
      <c r="H7" s="1933"/>
      <c r="I7" s="1927"/>
      <c r="J7" s="2130"/>
      <c r="K7" s="2131"/>
      <c r="L7" s="2131"/>
      <c r="M7" s="2131"/>
      <c r="N7" s="2131"/>
      <c r="O7" s="2131"/>
      <c r="P7" s="2131"/>
      <c r="Q7" s="2133"/>
      <c r="R7" s="2108"/>
      <c r="S7" s="1933"/>
      <c r="T7" s="1933"/>
      <c r="U7" s="1933"/>
      <c r="V7" s="1933"/>
      <c r="W7" s="1933"/>
      <c r="X7" s="1933"/>
      <c r="Y7" s="2110"/>
      <c r="Z7" s="1957"/>
    </row>
    <row r="8" spans="1:29" s="978" customFormat="1" ht="16.5" customHeight="1">
      <c r="A8" s="2115"/>
      <c r="B8" s="1506" t="s">
        <v>1315</v>
      </c>
      <c r="C8" s="1669" t="s">
        <v>722</v>
      </c>
      <c r="D8" s="1674"/>
      <c r="E8" s="1674"/>
      <c r="F8" s="1665"/>
      <c r="G8" s="2122" t="s">
        <v>298</v>
      </c>
      <c r="H8" s="2123"/>
      <c r="I8" s="2124"/>
      <c r="J8" s="1509" t="s">
        <v>1315</v>
      </c>
      <c r="K8" s="1669" t="s">
        <v>723</v>
      </c>
      <c r="L8" s="1674"/>
      <c r="M8" s="1674"/>
      <c r="N8" s="1674"/>
      <c r="O8" s="1674" t="s">
        <v>298</v>
      </c>
      <c r="P8" s="1674"/>
      <c r="Q8" s="1665"/>
      <c r="R8" s="1509" t="s">
        <v>1315</v>
      </c>
      <c r="S8" s="1669" t="s">
        <v>722</v>
      </c>
      <c r="T8" s="1674"/>
      <c r="U8" s="1674"/>
      <c r="V8" s="1665"/>
      <c r="W8" s="1669" t="s">
        <v>298</v>
      </c>
      <c r="X8" s="1674"/>
      <c r="Y8" s="1665"/>
      <c r="Z8" s="1957"/>
    </row>
    <row r="9" spans="1:29" s="978" customFormat="1" ht="16.5" customHeight="1">
      <c r="A9" s="2115"/>
      <c r="B9" s="2111"/>
      <c r="C9" s="1671" t="s">
        <v>299</v>
      </c>
      <c r="D9" s="1669" t="s">
        <v>300</v>
      </c>
      <c r="E9" s="345"/>
      <c r="F9" s="380"/>
      <c r="G9" s="2125"/>
      <c r="H9" s="2126"/>
      <c r="I9" s="2127"/>
      <c r="J9" s="2120"/>
      <c r="K9" s="1671" t="s">
        <v>916</v>
      </c>
      <c r="L9" s="1669" t="s">
        <v>917</v>
      </c>
      <c r="M9" s="345"/>
      <c r="N9" s="345"/>
      <c r="O9" s="1934"/>
      <c r="P9" s="1934"/>
      <c r="Q9" s="1932"/>
      <c r="R9" s="2120"/>
      <c r="S9" s="1671" t="s">
        <v>299</v>
      </c>
      <c r="T9" s="1669" t="s">
        <v>300</v>
      </c>
      <c r="U9" s="345"/>
      <c r="V9" s="380"/>
      <c r="W9" s="1830"/>
      <c r="X9" s="1934"/>
      <c r="Y9" s="1932"/>
      <c r="Z9" s="1957"/>
    </row>
    <row r="10" spans="1:29" s="978" customFormat="1" ht="27" customHeight="1">
      <c r="A10" s="2116"/>
      <c r="B10" s="2112"/>
      <c r="C10" s="1672"/>
      <c r="D10" s="1831"/>
      <c r="E10" s="933" t="s">
        <v>633</v>
      </c>
      <c r="F10" s="933" t="s">
        <v>634</v>
      </c>
      <c r="G10" s="1070"/>
      <c r="H10" s="1071" t="s">
        <v>633</v>
      </c>
      <c r="I10" s="1071" t="s">
        <v>634</v>
      </c>
      <c r="J10" s="2121"/>
      <c r="K10" s="1672"/>
      <c r="L10" s="1831"/>
      <c r="M10" s="933" t="s">
        <v>633</v>
      </c>
      <c r="N10" s="935" t="s">
        <v>634</v>
      </c>
      <c r="O10" s="382"/>
      <c r="P10" s="933" t="s">
        <v>633</v>
      </c>
      <c r="Q10" s="933" t="s">
        <v>634</v>
      </c>
      <c r="R10" s="2121"/>
      <c r="S10" s="1672"/>
      <c r="T10" s="1831"/>
      <c r="U10" s="933" t="s">
        <v>633</v>
      </c>
      <c r="V10" s="933" t="s">
        <v>634</v>
      </c>
      <c r="W10" s="381"/>
      <c r="X10" s="933" t="s">
        <v>633</v>
      </c>
      <c r="Y10" s="933" t="s">
        <v>634</v>
      </c>
      <c r="Z10" s="1663"/>
    </row>
    <row r="11" spans="1:29" s="160" customFormat="1" ht="17.25" customHeight="1">
      <c r="A11" s="980" t="s">
        <v>701</v>
      </c>
      <c r="B11" s="101">
        <v>317</v>
      </c>
      <c r="C11" s="101">
        <v>10952</v>
      </c>
      <c r="D11" s="101">
        <v>9066</v>
      </c>
      <c r="E11" s="101">
        <v>1930</v>
      </c>
      <c r="F11" s="101">
        <v>7136</v>
      </c>
      <c r="G11" s="1079">
        <v>5576</v>
      </c>
      <c r="H11" s="1079">
        <v>783</v>
      </c>
      <c r="I11" s="1079">
        <v>4793</v>
      </c>
      <c r="J11" s="102">
        <v>195</v>
      </c>
      <c r="K11" s="102">
        <v>9901</v>
      </c>
      <c r="L11" s="101">
        <v>8131</v>
      </c>
      <c r="M11" s="101">
        <v>1754</v>
      </c>
      <c r="N11" s="101">
        <v>6377</v>
      </c>
      <c r="O11" s="101">
        <v>4952</v>
      </c>
      <c r="P11" s="101">
        <v>691</v>
      </c>
      <c r="Q11" s="101">
        <v>4261</v>
      </c>
      <c r="R11" s="102">
        <v>122</v>
      </c>
      <c r="S11" s="102">
        <v>1051</v>
      </c>
      <c r="T11" s="102">
        <v>935</v>
      </c>
      <c r="U11" s="102">
        <v>176</v>
      </c>
      <c r="V11" s="102">
        <v>759</v>
      </c>
      <c r="W11" s="102">
        <v>624</v>
      </c>
      <c r="X11" s="102">
        <v>92</v>
      </c>
      <c r="Y11" s="363">
        <v>532</v>
      </c>
      <c r="Z11" s="383" t="s">
        <v>701</v>
      </c>
    </row>
    <row r="12" spans="1:29" s="160" customFormat="1" ht="17.25" customHeight="1">
      <c r="A12" s="980" t="s">
        <v>951</v>
      </c>
      <c r="B12" s="101">
        <v>342</v>
      </c>
      <c r="C12" s="101">
        <v>11628</v>
      </c>
      <c r="D12" s="101">
        <v>9333</v>
      </c>
      <c r="E12" s="101">
        <v>0</v>
      </c>
      <c r="F12" s="101">
        <v>0</v>
      </c>
      <c r="G12" s="1079">
        <v>5929</v>
      </c>
      <c r="H12" s="1079">
        <v>0</v>
      </c>
      <c r="I12" s="1079">
        <v>0</v>
      </c>
      <c r="J12" s="102">
        <v>209</v>
      </c>
      <c r="K12" s="102">
        <v>10323</v>
      </c>
      <c r="L12" s="101">
        <v>8021</v>
      </c>
      <c r="M12" s="101">
        <v>0</v>
      </c>
      <c r="N12" s="101">
        <v>0</v>
      </c>
      <c r="O12" s="101">
        <v>4991</v>
      </c>
      <c r="P12" s="101">
        <v>0</v>
      </c>
      <c r="Q12" s="101">
        <v>0</v>
      </c>
      <c r="R12" s="102">
        <v>133</v>
      </c>
      <c r="S12" s="102">
        <v>1305</v>
      </c>
      <c r="T12" s="102">
        <v>1312</v>
      </c>
      <c r="U12" s="102">
        <v>0</v>
      </c>
      <c r="V12" s="102">
        <v>0</v>
      </c>
      <c r="W12" s="102">
        <v>938</v>
      </c>
      <c r="X12" s="102">
        <v>0</v>
      </c>
      <c r="Y12" s="363">
        <v>0</v>
      </c>
      <c r="Z12" s="383" t="s">
        <v>951</v>
      </c>
    </row>
    <row r="13" spans="1:29" s="160" customFormat="1" ht="17.25" customHeight="1">
      <c r="A13" s="980" t="s">
        <v>952</v>
      </c>
      <c r="B13" s="101">
        <v>369</v>
      </c>
      <c r="C13" s="101">
        <v>12577</v>
      </c>
      <c r="D13" s="101">
        <v>9777</v>
      </c>
      <c r="E13" s="101">
        <v>2031</v>
      </c>
      <c r="F13" s="101">
        <v>7746</v>
      </c>
      <c r="G13" s="1279">
        <v>5187</v>
      </c>
      <c r="H13" s="1279">
        <v>727</v>
      </c>
      <c r="I13" s="1279">
        <v>4460</v>
      </c>
      <c r="J13" s="102">
        <v>234</v>
      </c>
      <c r="K13" s="102">
        <v>11392</v>
      </c>
      <c r="L13" s="101">
        <v>8824</v>
      </c>
      <c r="M13" s="101">
        <v>1854</v>
      </c>
      <c r="N13" s="101">
        <v>6970</v>
      </c>
      <c r="O13" s="101">
        <v>5153</v>
      </c>
      <c r="P13" s="101">
        <v>663</v>
      </c>
      <c r="Q13" s="101">
        <v>4490</v>
      </c>
      <c r="R13" s="102">
        <v>135</v>
      </c>
      <c r="S13" s="102">
        <v>1185</v>
      </c>
      <c r="T13" s="102">
        <v>953</v>
      </c>
      <c r="U13" s="102">
        <v>177</v>
      </c>
      <c r="V13" s="102">
        <v>776</v>
      </c>
      <c r="W13" s="102">
        <v>723</v>
      </c>
      <c r="X13" s="102">
        <v>89</v>
      </c>
      <c r="Y13" s="363">
        <v>634</v>
      </c>
      <c r="Z13" s="383" t="s">
        <v>952</v>
      </c>
    </row>
    <row r="14" spans="1:29" s="160" customFormat="1" ht="17.25" customHeight="1">
      <c r="A14" s="1127" t="s">
        <v>1049</v>
      </c>
      <c r="B14" s="101">
        <v>375</v>
      </c>
      <c r="C14" s="101">
        <v>12882</v>
      </c>
      <c r="D14" s="101">
        <v>10285</v>
      </c>
      <c r="E14" s="101">
        <v>2155</v>
      </c>
      <c r="F14" s="101">
        <v>8130</v>
      </c>
      <c r="G14" s="1279">
        <v>6689</v>
      </c>
      <c r="H14" s="1279">
        <v>966</v>
      </c>
      <c r="I14" s="1279">
        <v>5723</v>
      </c>
      <c r="J14" s="102">
        <v>244</v>
      </c>
      <c r="K14" s="102">
        <v>11758</v>
      </c>
      <c r="L14" s="101">
        <v>9353</v>
      </c>
      <c r="M14" s="101">
        <v>2012</v>
      </c>
      <c r="N14" s="101">
        <v>7341</v>
      </c>
      <c r="O14" s="101">
        <v>6095</v>
      </c>
      <c r="P14" s="101">
        <v>774</v>
      </c>
      <c r="Q14" s="101">
        <v>5321</v>
      </c>
      <c r="R14" s="102">
        <v>131</v>
      </c>
      <c r="S14" s="102">
        <v>1124</v>
      </c>
      <c r="T14" s="102">
        <v>932</v>
      </c>
      <c r="U14" s="102">
        <v>143</v>
      </c>
      <c r="V14" s="102">
        <v>789</v>
      </c>
      <c r="W14" s="102">
        <v>741</v>
      </c>
      <c r="X14" s="102">
        <v>113</v>
      </c>
      <c r="Y14" s="363">
        <v>628</v>
      </c>
      <c r="Z14" s="383" t="s">
        <v>1049</v>
      </c>
    </row>
    <row r="15" spans="1:29" s="160" customFormat="1" ht="17.25" customHeight="1">
      <c r="A15" s="982">
        <v>2017</v>
      </c>
      <c r="B15" s="384">
        <f>SUM(B17:B39)</f>
        <v>385</v>
      </c>
      <c r="C15" s="384">
        <f>SUM(C17:C39)</f>
        <v>13265</v>
      </c>
      <c r="D15" s="384">
        <f t="shared" ref="D15:Y15" si="0">SUM(D17:D39)</f>
        <v>10881</v>
      </c>
      <c r="E15" s="384">
        <f t="shared" si="0"/>
        <v>2252</v>
      </c>
      <c r="F15" s="384">
        <f t="shared" si="0"/>
        <v>8629</v>
      </c>
      <c r="G15" s="1080">
        <f t="shared" si="0"/>
        <v>7088</v>
      </c>
      <c r="H15" s="1080">
        <f t="shared" si="0"/>
        <v>856</v>
      </c>
      <c r="I15" s="1080">
        <f t="shared" si="0"/>
        <v>6232</v>
      </c>
      <c r="J15" s="384">
        <f t="shared" si="0"/>
        <v>255</v>
      </c>
      <c r="K15" s="384">
        <f t="shared" si="0"/>
        <v>12130</v>
      </c>
      <c r="L15" s="384">
        <f t="shared" si="0"/>
        <v>9930</v>
      </c>
      <c r="M15" s="384">
        <f t="shared" si="0"/>
        <v>2102</v>
      </c>
      <c r="N15" s="384">
        <f t="shared" si="0"/>
        <v>7828</v>
      </c>
      <c r="O15" s="384">
        <f t="shared" si="0"/>
        <v>6378</v>
      </c>
      <c r="P15" s="384">
        <f t="shared" si="0"/>
        <v>750</v>
      </c>
      <c r="Q15" s="384">
        <f t="shared" si="0"/>
        <v>5627</v>
      </c>
      <c r="R15" s="384">
        <f t="shared" si="0"/>
        <v>130</v>
      </c>
      <c r="S15" s="384">
        <f t="shared" si="0"/>
        <v>1135</v>
      </c>
      <c r="T15" s="384">
        <f t="shared" si="0"/>
        <v>951</v>
      </c>
      <c r="U15" s="384">
        <f t="shared" si="0"/>
        <v>150</v>
      </c>
      <c r="V15" s="384">
        <f t="shared" si="0"/>
        <v>801</v>
      </c>
      <c r="W15" s="384">
        <f t="shared" si="0"/>
        <v>711</v>
      </c>
      <c r="X15" s="384">
        <f t="shared" si="0"/>
        <v>106</v>
      </c>
      <c r="Y15" s="385">
        <f t="shared" si="0"/>
        <v>605</v>
      </c>
      <c r="Z15" s="222">
        <v>2017</v>
      </c>
    </row>
    <row r="16" spans="1:29" s="978" customFormat="1" ht="9.9499999999999993" customHeight="1">
      <c r="A16" s="931"/>
      <c r="B16" s="384"/>
      <c r="C16" s="384"/>
      <c r="D16" s="384"/>
      <c r="E16" s="384"/>
      <c r="F16" s="384"/>
      <c r="G16" s="1080"/>
      <c r="H16" s="1080"/>
      <c r="I16" s="1080"/>
      <c r="J16" s="384"/>
      <c r="K16" s="384"/>
      <c r="L16" s="384"/>
      <c r="M16" s="384"/>
      <c r="N16" s="384"/>
      <c r="O16" s="384"/>
      <c r="P16" s="384"/>
      <c r="Q16" s="384"/>
      <c r="R16" s="384"/>
      <c r="S16" s="384"/>
      <c r="T16" s="384"/>
      <c r="U16" s="384"/>
      <c r="V16" s="384"/>
      <c r="W16" s="384"/>
      <c r="X16" s="384"/>
      <c r="Y16" s="385"/>
      <c r="Z16" s="966"/>
    </row>
    <row r="17" spans="1:26" s="978" customFormat="1" ht="16.350000000000001" customHeight="1">
      <c r="A17" s="17" t="s">
        <v>240</v>
      </c>
      <c r="B17" s="101">
        <f>SUM(J17,R17)</f>
        <v>36</v>
      </c>
      <c r="C17" s="101">
        <f>SUM(K17,S17)</f>
        <v>1340</v>
      </c>
      <c r="D17" s="101">
        <f>IF(SUM(E17:F17)=SUM(L17,T17),SUM(E17:F17),"ERR!!")</f>
        <v>1086</v>
      </c>
      <c r="E17" s="781">
        <v>218</v>
      </c>
      <c r="F17" s="781">
        <v>868</v>
      </c>
      <c r="G17" s="1079">
        <f>SUM(H17:I17)</f>
        <v>697</v>
      </c>
      <c r="H17" s="1276">
        <v>70</v>
      </c>
      <c r="I17" s="1276">
        <v>627</v>
      </c>
      <c r="J17" s="782">
        <v>27</v>
      </c>
      <c r="K17" s="782">
        <v>1259</v>
      </c>
      <c r="L17" s="101">
        <f>SUM(M17:N17)</f>
        <v>1015</v>
      </c>
      <c r="M17" s="781">
        <v>209</v>
      </c>
      <c r="N17" s="781">
        <v>806</v>
      </c>
      <c r="O17" s="101">
        <f>SUM(P17:Q17)</f>
        <v>648</v>
      </c>
      <c r="P17" s="781">
        <v>63</v>
      </c>
      <c r="Q17" s="781">
        <v>585</v>
      </c>
      <c r="R17" s="781">
        <v>9</v>
      </c>
      <c r="S17" s="781">
        <v>81</v>
      </c>
      <c r="T17" s="101">
        <f>SUM(U17:V17)</f>
        <v>71</v>
      </c>
      <c r="U17" s="781">
        <v>9</v>
      </c>
      <c r="V17" s="781">
        <v>62</v>
      </c>
      <c r="W17" s="101">
        <f>SUM(X17:Y17)</f>
        <v>49</v>
      </c>
      <c r="X17" s="781">
        <v>7</v>
      </c>
      <c r="Y17" s="779">
        <v>42</v>
      </c>
      <c r="Z17" s="20" t="s">
        <v>5</v>
      </c>
    </row>
    <row r="18" spans="1:26" s="978" customFormat="1" ht="16.350000000000001" customHeight="1">
      <c r="A18" s="17" t="s">
        <v>242</v>
      </c>
      <c r="B18" s="101">
        <f t="shared" ref="B18:C39" si="1">SUM(J18,R18)</f>
        <v>21</v>
      </c>
      <c r="C18" s="101">
        <f t="shared" si="1"/>
        <v>630</v>
      </c>
      <c r="D18" s="101">
        <f t="shared" ref="D18:D39" si="2">IF(SUM(E18:F18)=SUM(L18,T18),SUM(E18:F18),"ERR!!")</f>
        <v>516</v>
      </c>
      <c r="E18" s="781">
        <v>89</v>
      </c>
      <c r="F18" s="781">
        <v>427</v>
      </c>
      <c r="G18" s="1079">
        <f t="shared" ref="G18:G39" si="3">SUM(H18:I18)</f>
        <v>343</v>
      </c>
      <c r="H18" s="1276">
        <v>37</v>
      </c>
      <c r="I18" s="1276">
        <v>306</v>
      </c>
      <c r="J18" s="782">
        <v>12</v>
      </c>
      <c r="K18" s="782">
        <v>551</v>
      </c>
      <c r="L18" s="101">
        <f t="shared" ref="L18:L39" si="4">SUM(M18:N18)</f>
        <v>440</v>
      </c>
      <c r="M18" s="1239">
        <v>74</v>
      </c>
      <c r="N18" s="781">
        <v>366</v>
      </c>
      <c r="O18" s="101">
        <f t="shared" ref="O18:O39" si="5">SUM(P18:Q18)</f>
        <v>292</v>
      </c>
      <c r="P18" s="781">
        <v>29</v>
      </c>
      <c r="Q18" s="781">
        <v>263</v>
      </c>
      <c r="R18" s="781">
        <v>9</v>
      </c>
      <c r="S18" s="781">
        <v>79</v>
      </c>
      <c r="T18" s="101">
        <f t="shared" ref="T18:T39" si="6">SUM(U18:V18)</f>
        <v>76</v>
      </c>
      <c r="U18" s="781">
        <v>15</v>
      </c>
      <c r="V18" s="781">
        <v>61</v>
      </c>
      <c r="W18" s="101">
        <f t="shared" ref="W18:W39" si="7">SUM(X18:Y18)</f>
        <v>51</v>
      </c>
      <c r="X18" s="781">
        <v>8</v>
      </c>
      <c r="Y18" s="779">
        <v>43</v>
      </c>
      <c r="Z18" s="20" t="s">
        <v>6</v>
      </c>
    </row>
    <row r="19" spans="1:26" s="978" customFormat="1" ht="16.350000000000001" customHeight="1">
      <c r="A19" s="17" t="s">
        <v>244</v>
      </c>
      <c r="B19" s="101">
        <f t="shared" si="1"/>
        <v>39</v>
      </c>
      <c r="C19" s="101">
        <f t="shared" si="1"/>
        <v>1011</v>
      </c>
      <c r="D19" s="101">
        <f t="shared" si="2"/>
        <v>828</v>
      </c>
      <c r="E19" s="781">
        <v>171</v>
      </c>
      <c r="F19" s="781">
        <v>657</v>
      </c>
      <c r="G19" s="1079">
        <f t="shared" si="3"/>
        <v>553</v>
      </c>
      <c r="H19" s="1276">
        <v>61</v>
      </c>
      <c r="I19" s="1276">
        <v>492</v>
      </c>
      <c r="J19" s="782">
        <v>22</v>
      </c>
      <c r="K19" s="782">
        <v>859</v>
      </c>
      <c r="L19" s="101">
        <f t="shared" si="4"/>
        <v>702</v>
      </c>
      <c r="M19" s="781">
        <v>141</v>
      </c>
      <c r="N19" s="781">
        <v>561</v>
      </c>
      <c r="O19" s="101">
        <f t="shared" si="5"/>
        <v>460</v>
      </c>
      <c r="P19" s="781">
        <v>48</v>
      </c>
      <c r="Q19" s="781">
        <v>412</v>
      </c>
      <c r="R19" s="781">
        <v>17</v>
      </c>
      <c r="S19" s="781">
        <v>152</v>
      </c>
      <c r="T19" s="101">
        <f t="shared" si="6"/>
        <v>126</v>
      </c>
      <c r="U19" s="781">
        <v>30</v>
      </c>
      <c r="V19" s="781">
        <v>96</v>
      </c>
      <c r="W19" s="101">
        <f t="shared" si="7"/>
        <v>93</v>
      </c>
      <c r="X19" s="781">
        <v>13</v>
      </c>
      <c r="Y19" s="779">
        <v>80</v>
      </c>
      <c r="Z19" s="20" t="s">
        <v>7</v>
      </c>
    </row>
    <row r="20" spans="1:26" s="978" customFormat="1" ht="16.350000000000001" customHeight="1">
      <c r="A20" s="17" t="s">
        <v>246</v>
      </c>
      <c r="B20" s="1277">
        <f t="shared" si="1"/>
        <v>16</v>
      </c>
      <c r="C20" s="1277">
        <f t="shared" si="1"/>
        <v>810</v>
      </c>
      <c r="D20" s="1277">
        <f t="shared" si="2"/>
        <v>691</v>
      </c>
      <c r="E20" s="1278">
        <v>166</v>
      </c>
      <c r="F20" s="1278">
        <v>525</v>
      </c>
      <c r="G20" s="1279">
        <f t="shared" si="3"/>
        <v>416</v>
      </c>
      <c r="H20" s="1280">
        <v>59</v>
      </c>
      <c r="I20" s="1280">
        <v>357</v>
      </c>
      <c r="J20" s="1281">
        <v>14</v>
      </c>
      <c r="K20" s="1281">
        <v>793</v>
      </c>
      <c r="L20" s="1277">
        <v>675</v>
      </c>
      <c r="M20" s="1278">
        <v>165</v>
      </c>
      <c r="N20" s="1278">
        <v>510</v>
      </c>
      <c r="O20" s="1277">
        <v>405</v>
      </c>
      <c r="P20" s="1278">
        <v>55</v>
      </c>
      <c r="Q20" s="1278">
        <v>350</v>
      </c>
      <c r="R20" s="1278">
        <v>2</v>
      </c>
      <c r="S20" s="1278">
        <v>17</v>
      </c>
      <c r="T20" s="1277">
        <f t="shared" si="6"/>
        <v>16</v>
      </c>
      <c r="U20" s="1278">
        <v>1</v>
      </c>
      <c r="V20" s="1278">
        <v>15</v>
      </c>
      <c r="W20" s="1277">
        <f t="shared" si="7"/>
        <v>11</v>
      </c>
      <c r="X20" s="1278">
        <v>4</v>
      </c>
      <c r="Y20" s="1282">
        <v>7</v>
      </c>
      <c r="Z20" s="20" t="s">
        <v>8</v>
      </c>
    </row>
    <row r="21" spans="1:26" s="978" customFormat="1" ht="16.350000000000001" customHeight="1">
      <c r="A21" s="17" t="s">
        <v>248</v>
      </c>
      <c r="B21" s="101">
        <f t="shared" si="1"/>
        <v>44</v>
      </c>
      <c r="C21" s="101">
        <f t="shared" si="1"/>
        <v>1291</v>
      </c>
      <c r="D21" s="101">
        <f t="shared" si="2"/>
        <v>1071</v>
      </c>
      <c r="E21" s="781">
        <v>224</v>
      </c>
      <c r="F21" s="781">
        <v>847</v>
      </c>
      <c r="G21" s="1079">
        <f t="shared" si="3"/>
        <v>752</v>
      </c>
      <c r="H21" s="1276">
        <v>77</v>
      </c>
      <c r="I21" s="1276">
        <v>675</v>
      </c>
      <c r="J21" s="782">
        <v>25</v>
      </c>
      <c r="K21" s="782">
        <v>1130</v>
      </c>
      <c r="L21" s="101">
        <f t="shared" si="4"/>
        <v>943</v>
      </c>
      <c r="M21" s="781">
        <v>208</v>
      </c>
      <c r="N21" s="781">
        <v>735</v>
      </c>
      <c r="O21" s="101">
        <f t="shared" si="5"/>
        <v>650</v>
      </c>
      <c r="P21" s="781">
        <v>57</v>
      </c>
      <c r="Q21" s="781">
        <v>593</v>
      </c>
      <c r="R21" s="781">
        <v>19</v>
      </c>
      <c r="S21" s="781">
        <v>161</v>
      </c>
      <c r="T21" s="101">
        <f t="shared" si="6"/>
        <v>128</v>
      </c>
      <c r="U21" s="781">
        <v>16</v>
      </c>
      <c r="V21" s="781">
        <v>112</v>
      </c>
      <c r="W21" s="101">
        <f t="shared" si="7"/>
        <v>102</v>
      </c>
      <c r="X21" s="781">
        <v>20</v>
      </c>
      <c r="Y21" s="779">
        <v>82</v>
      </c>
      <c r="Z21" s="20" t="s">
        <v>9</v>
      </c>
    </row>
    <row r="22" spans="1:26" s="978" customFormat="1" ht="16.350000000000001" customHeight="1">
      <c r="A22" s="17" t="s">
        <v>250</v>
      </c>
      <c r="B22" s="101">
        <f t="shared" si="1"/>
        <v>22</v>
      </c>
      <c r="C22" s="101">
        <f t="shared" si="1"/>
        <v>896</v>
      </c>
      <c r="D22" s="101">
        <f t="shared" si="2"/>
        <v>746</v>
      </c>
      <c r="E22" s="781">
        <v>180</v>
      </c>
      <c r="F22" s="781">
        <v>566</v>
      </c>
      <c r="G22" s="1079">
        <f t="shared" si="3"/>
        <v>463</v>
      </c>
      <c r="H22" s="1276">
        <v>64</v>
      </c>
      <c r="I22" s="1276">
        <v>399</v>
      </c>
      <c r="J22" s="782">
        <v>20</v>
      </c>
      <c r="K22" s="782">
        <v>878</v>
      </c>
      <c r="L22" s="101">
        <f t="shared" si="4"/>
        <v>730</v>
      </c>
      <c r="M22" s="781">
        <v>175</v>
      </c>
      <c r="N22" s="781">
        <v>555</v>
      </c>
      <c r="O22" s="101">
        <f t="shared" si="5"/>
        <v>451</v>
      </c>
      <c r="P22" s="781">
        <v>62</v>
      </c>
      <c r="Q22" s="781">
        <v>389</v>
      </c>
      <c r="R22" s="781">
        <v>2</v>
      </c>
      <c r="S22" s="781">
        <v>18</v>
      </c>
      <c r="T22" s="101">
        <f t="shared" si="6"/>
        <v>16</v>
      </c>
      <c r="U22" s="781">
        <v>5</v>
      </c>
      <c r="V22" s="781">
        <v>11</v>
      </c>
      <c r="W22" s="101">
        <f t="shared" si="7"/>
        <v>12</v>
      </c>
      <c r="X22" s="781">
        <v>2</v>
      </c>
      <c r="Y22" s="779">
        <v>10</v>
      </c>
      <c r="Z22" s="20" t="s">
        <v>10</v>
      </c>
    </row>
    <row r="23" spans="1:26" s="978" customFormat="1" ht="16.350000000000001" customHeight="1">
      <c r="A23" s="17" t="s">
        <v>252</v>
      </c>
      <c r="B23" s="101">
        <f t="shared" si="1"/>
        <v>14</v>
      </c>
      <c r="C23" s="101">
        <f t="shared" si="1"/>
        <v>442</v>
      </c>
      <c r="D23" s="101">
        <f t="shared" si="2"/>
        <v>401</v>
      </c>
      <c r="E23" s="781">
        <f t="shared" ref="E23:F25" si="8">+M23+U23</f>
        <v>74</v>
      </c>
      <c r="F23" s="781">
        <f t="shared" si="8"/>
        <v>327</v>
      </c>
      <c r="G23" s="1079">
        <f t="shared" si="3"/>
        <v>242</v>
      </c>
      <c r="H23" s="1276">
        <f t="shared" ref="H23:I25" si="9">+P23+X23</f>
        <v>40</v>
      </c>
      <c r="I23" s="1276">
        <f t="shared" si="9"/>
        <v>202</v>
      </c>
      <c r="J23" s="782">
        <v>9</v>
      </c>
      <c r="K23" s="782">
        <v>397</v>
      </c>
      <c r="L23" s="101">
        <v>358</v>
      </c>
      <c r="M23" s="781">
        <v>72</v>
      </c>
      <c r="N23" s="781">
        <v>286</v>
      </c>
      <c r="O23" s="101">
        <v>208</v>
      </c>
      <c r="P23" s="781">
        <v>37</v>
      </c>
      <c r="Q23" s="781">
        <v>171</v>
      </c>
      <c r="R23" s="781">
        <v>5</v>
      </c>
      <c r="S23" s="781">
        <v>45</v>
      </c>
      <c r="T23" s="101">
        <f t="shared" si="6"/>
        <v>43</v>
      </c>
      <c r="U23" s="781">
        <v>2</v>
      </c>
      <c r="V23" s="781">
        <v>41</v>
      </c>
      <c r="W23" s="101">
        <f t="shared" si="7"/>
        <v>34</v>
      </c>
      <c r="X23" s="781">
        <v>3</v>
      </c>
      <c r="Y23" s="779">
        <v>31</v>
      </c>
      <c r="Z23" s="20" t="s">
        <v>11</v>
      </c>
    </row>
    <row r="24" spans="1:26" s="978" customFormat="1" ht="16.350000000000001" customHeight="1">
      <c r="A24" s="17" t="s">
        <v>254</v>
      </c>
      <c r="B24" s="101">
        <f t="shared" si="1"/>
        <v>18</v>
      </c>
      <c r="C24" s="101">
        <f t="shared" si="1"/>
        <v>753</v>
      </c>
      <c r="D24" s="101">
        <f t="shared" si="2"/>
        <v>616</v>
      </c>
      <c r="E24" s="781">
        <f t="shared" si="8"/>
        <v>115</v>
      </c>
      <c r="F24" s="781">
        <f t="shared" si="8"/>
        <v>501</v>
      </c>
      <c r="G24" s="1079">
        <f t="shared" si="3"/>
        <v>382</v>
      </c>
      <c r="H24" s="1276">
        <f t="shared" si="9"/>
        <v>53</v>
      </c>
      <c r="I24" s="1276">
        <f t="shared" si="9"/>
        <v>329</v>
      </c>
      <c r="J24" s="782">
        <v>17</v>
      </c>
      <c r="K24" s="782">
        <v>744</v>
      </c>
      <c r="L24" s="101">
        <f t="shared" si="4"/>
        <v>607</v>
      </c>
      <c r="M24" s="781">
        <v>112</v>
      </c>
      <c r="N24" s="781">
        <v>495</v>
      </c>
      <c r="O24" s="101">
        <f t="shared" si="5"/>
        <v>376</v>
      </c>
      <c r="P24" s="781">
        <v>53</v>
      </c>
      <c r="Q24" s="781">
        <v>323</v>
      </c>
      <c r="R24" s="781">
        <v>1</v>
      </c>
      <c r="S24" s="781">
        <v>9</v>
      </c>
      <c r="T24" s="101">
        <f t="shared" si="6"/>
        <v>9</v>
      </c>
      <c r="U24" s="781">
        <v>3</v>
      </c>
      <c r="V24" s="781">
        <v>6</v>
      </c>
      <c r="W24" s="101">
        <f t="shared" si="7"/>
        <v>6</v>
      </c>
      <c r="X24" s="781">
        <v>0</v>
      </c>
      <c r="Y24" s="779">
        <v>6</v>
      </c>
      <c r="Z24" s="20" t="s">
        <v>12</v>
      </c>
    </row>
    <row r="25" spans="1:26" s="978" customFormat="1" ht="16.350000000000001" customHeight="1">
      <c r="A25" s="17" t="s">
        <v>256</v>
      </c>
      <c r="B25" s="101">
        <f t="shared" si="1"/>
        <v>20</v>
      </c>
      <c r="C25" s="101">
        <f t="shared" si="1"/>
        <v>666</v>
      </c>
      <c r="D25" s="101">
        <f t="shared" si="2"/>
        <v>630</v>
      </c>
      <c r="E25" s="781">
        <f t="shared" si="8"/>
        <v>126</v>
      </c>
      <c r="F25" s="781">
        <f t="shared" si="8"/>
        <v>504</v>
      </c>
      <c r="G25" s="1079">
        <f t="shared" si="3"/>
        <v>389</v>
      </c>
      <c r="H25" s="1276">
        <f t="shared" si="9"/>
        <v>54</v>
      </c>
      <c r="I25" s="1276">
        <f t="shared" si="9"/>
        <v>335</v>
      </c>
      <c r="J25" s="782">
        <v>11</v>
      </c>
      <c r="K25" s="782">
        <v>585</v>
      </c>
      <c r="L25" s="101">
        <f t="shared" si="4"/>
        <v>554</v>
      </c>
      <c r="M25" s="781">
        <v>112</v>
      </c>
      <c r="N25" s="781">
        <v>442</v>
      </c>
      <c r="O25" s="101">
        <f t="shared" si="5"/>
        <v>331</v>
      </c>
      <c r="P25" s="781">
        <v>47</v>
      </c>
      <c r="Q25" s="781">
        <v>284</v>
      </c>
      <c r="R25" s="781">
        <v>9</v>
      </c>
      <c r="S25" s="781">
        <v>81</v>
      </c>
      <c r="T25" s="101">
        <f t="shared" si="6"/>
        <v>76</v>
      </c>
      <c r="U25" s="781">
        <v>14</v>
      </c>
      <c r="V25" s="781">
        <v>62</v>
      </c>
      <c r="W25" s="101">
        <f t="shared" si="7"/>
        <v>58</v>
      </c>
      <c r="X25" s="781">
        <v>7</v>
      </c>
      <c r="Y25" s="779">
        <v>51</v>
      </c>
      <c r="Z25" s="20" t="s">
        <v>13</v>
      </c>
    </row>
    <row r="26" spans="1:26" s="978" customFormat="1" ht="16.350000000000001" customHeight="1">
      <c r="A26" s="17" t="s">
        <v>258</v>
      </c>
      <c r="B26" s="101">
        <f t="shared" si="1"/>
        <v>51</v>
      </c>
      <c r="C26" s="101">
        <f t="shared" si="1"/>
        <v>1298</v>
      </c>
      <c r="D26" s="101">
        <f t="shared" si="2"/>
        <v>1027</v>
      </c>
      <c r="E26" s="781">
        <v>213</v>
      </c>
      <c r="F26" s="781">
        <v>814</v>
      </c>
      <c r="G26" s="1079">
        <f t="shared" si="3"/>
        <v>696</v>
      </c>
      <c r="H26" s="1276">
        <v>63</v>
      </c>
      <c r="I26" s="1276">
        <v>633</v>
      </c>
      <c r="J26" s="782">
        <v>22</v>
      </c>
      <c r="K26" s="782">
        <v>1050</v>
      </c>
      <c r="L26" s="101">
        <f t="shared" si="4"/>
        <v>845</v>
      </c>
      <c r="M26" s="781">
        <v>186</v>
      </c>
      <c r="N26" s="781">
        <v>659</v>
      </c>
      <c r="O26" s="101">
        <f t="shared" si="5"/>
        <v>551</v>
      </c>
      <c r="P26" s="781">
        <v>42</v>
      </c>
      <c r="Q26" s="781">
        <v>509</v>
      </c>
      <c r="R26" s="781">
        <v>29</v>
      </c>
      <c r="S26" s="781">
        <v>248</v>
      </c>
      <c r="T26" s="101">
        <f t="shared" si="6"/>
        <v>182</v>
      </c>
      <c r="U26" s="781">
        <v>27</v>
      </c>
      <c r="V26" s="781">
        <v>155</v>
      </c>
      <c r="W26" s="101">
        <f t="shared" si="7"/>
        <v>145</v>
      </c>
      <c r="X26" s="781">
        <v>21</v>
      </c>
      <c r="Y26" s="779">
        <v>124</v>
      </c>
      <c r="Z26" s="20" t="s">
        <v>14</v>
      </c>
    </row>
    <row r="27" spans="1:26" s="978" customFormat="1" ht="16.350000000000001" customHeight="1">
      <c r="A27" s="17" t="s">
        <v>260</v>
      </c>
      <c r="B27" s="101">
        <f t="shared" si="1"/>
        <v>4</v>
      </c>
      <c r="C27" s="101">
        <f t="shared" si="1"/>
        <v>146</v>
      </c>
      <c r="D27" s="101">
        <f t="shared" si="2"/>
        <v>127</v>
      </c>
      <c r="E27" s="781">
        <v>31</v>
      </c>
      <c r="F27" s="781">
        <v>96</v>
      </c>
      <c r="G27" s="1079">
        <f t="shared" si="3"/>
        <v>86</v>
      </c>
      <c r="H27" s="1276">
        <v>12</v>
      </c>
      <c r="I27" s="1276">
        <v>74</v>
      </c>
      <c r="J27" s="782">
        <v>2</v>
      </c>
      <c r="K27" s="782">
        <v>128</v>
      </c>
      <c r="L27" s="101">
        <f t="shared" si="4"/>
        <v>114</v>
      </c>
      <c r="M27" s="781">
        <v>30</v>
      </c>
      <c r="N27" s="781">
        <v>84</v>
      </c>
      <c r="O27" s="101">
        <f t="shared" si="5"/>
        <v>76</v>
      </c>
      <c r="P27" s="781">
        <v>10</v>
      </c>
      <c r="Q27" s="781">
        <v>66</v>
      </c>
      <c r="R27" s="781">
        <v>2</v>
      </c>
      <c r="S27" s="781">
        <v>18</v>
      </c>
      <c r="T27" s="101">
        <f t="shared" si="6"/>
        <v>13</v>
      </c>
      <c r="U27" s="781">
        <v>1</v>
      </c>
      <c r="V27" s="781">
        <v>12</v>
      </c>
      <c r="W27" s="101">
        <f t="shared" si="7"/>
        <v>10</v>
      </c>
      <c r="X27" s="781">
        <v>2</v>
      </c>
      <c r="Y27" s="779">
        <v>8</v>
      </c>
      <c r="Z27" s="20" t="s">
        <v>15</v>
      </c>
    </row>
    <row r="28" spans="1:26" s="978" customFormat="1" ht="16.350000000000001" customHeight="1">
      <c r="A28" s="17" t="s">
        <v>262</v>
      </c>
      <c r="B28" s="101">
        <f t="shared" si="1"/>
        <v>18</v>
      </c>
      <c r="C28" s="101">
        <f t="shared" si="1"/>
        <v>542</v>
      </c>
      <c r="D28" s="101">
        <f t="shared" si="2"/>
        <v>422</v>
      </c>
      <c r="E28" s="781">
        <v>76</v>
      </c>
      <c r="F28" s="781">
        <v>346</v>
      </c>
      <c r="G28" s="1079">
        <f t="shared" si="3"/>
        <v>306</v>
      </c>
      <c r="H28" s="1276">
        <v>52</v>
      </c>
      <c r="I28" s="1276">
        <v>254</v>
      </c>
      <c r="J28" s="782">
        <v>14</v>
      </c>
      <c r="K28" s="782">
        <v>511</v>
      </c>
      <c r="L28" s="101">
        <f t="shared" si="4"/>
        <v>400</v>
      </c>
      <c r="M28" s="781">
        <v>75</v>
      </c>
      <c r="N28" s="781">
        <v>325</v>
      </c>
      <c r="O28" s="101">
        <f t="shared" si="5"/>
        <v>286</v>
      </c>
      <c r="P28" s="781">
        <v>48</v>
      </c>
      <c r="Q28" s="781">
        <v>238</v>
      </c>
      <c r="R28" s="781">
        <v>4</v>
      </c>
      <c r="S28" s="781">
        <v>31</v>
      </c>
      <c r="T28" s="101">
        <f t="shared" si="6"/>
        <v>22</v>
      </c>
      <c r="U28" s="781">
        <v>1</v>
      </c>
      <c r="V28" s="781">
        <v>21</v>
      </c>
      <c r="W28" s="101">
        <f t="shared" si="7"/>
        <v>20</v>
      </c>
      <c r="X28" s="781">
        <v>4</v>
      </c>
      <c r="Y28" s="779">
        <v>16</v>
      </c>
      <c r="Z28" s="20" t="s">
        <v>16</v>
      </c>
    </row>
    <row r="29" spans="1:26" s="978" customFormat="1" ht="16.350000000000001" customHeight="1">
      <c r="A29" s="17" t="s">
        <v>264</v>
      </c>
      <c r="B29" s="101">
        <f t="shared" si="1"/>
        <v>5</v>
      </c>
      <c r="C29" s="101">
        <f t="shared" si="1"/>
        <v>313</v>
      </c>
      <c r="D29" s="101">
        <f t="shared" si="2"/>
        <v>256</v>
      </c>
      <c r="E29" s="781">
        <v>63</v>
      </c>
      <c r="F29" s="781">
        <v>193</v>
      </c>
      <c r="G29" s="1079">
        <f t="shared" si="3"/>
        <v>141</v>
      </c>
      <c r="H29" s="1276">
        <v>19</v>
      </c>
      <c r="I29" s="1276">
        <v>122</v>
      </c>
      <c r="J29" s="782">
        <v>5</v>
      </c>
      <c r="K29" s="782">
        <v>313</v>
      </c>
      <c r="L29" s="101">
        <f t="shared" si="4"/>
        <v>256</v>
      </c>
      <c r="M29" s="781">
        <v>63</v>
      </c>
      <c r="N29" s="781">
        <v>193</v>
      </c>
      <c r="O29" s="101">
        <f t="shared" si="5"/>
        <v>141</v>
      </c>
      <c r="P29" s="781">
        <v>19</v>
      </c>
      <c r="Q29" s="781">
        <v>122</v>
      </c>
      <c r="R29" s="781">
        <v>0</v>
      </c>
      <c r="S29" s="781">
        <v>0</v>
      </c>
      <c r="T29" s="101">
        <f t="shared" si="6"/>
        <v>0</v>
      </c>
      <c r="U29" s="781">
        <v>0</v>
      </c>
      <c r="V29" s="781">
        <v>0</v>
      </c>
      <c r="W29" s="101">
        <f t="shared" si="7"/>
        <v>0</v>
      </c>
      <c r="X29" s="781">
        <v>0</v>
      </c>
      <c r="Y29" s="779">
        <v>0</v>
      </c>
      <c r="Z29" s="20" t="s">
        <v>802</v>
      </c>
    </row>
    <row r="30" spans="1:26" s="978" customFormat="1" ht="16.350000000000001" customHeight="1">
      <c r="A30" s="17" t="s">
        <v>266</v>
      </c>
      <c r="B30" s="101">
        <f t="shared" si="1"/>
        <v>6</v>
      </c>
      <c r="C30" s="101">
        <f t="shared" si="1"/>
        <v>201</v>
      </c>
      <c r="D30" s="101">
        <f t="shared" si="2"/>
        <v>185</v>
      </c>
      <c r="E30" s="781">
        <v>40</v>
      </c>
      <c r="F30" s="781">
        <v>145</v>
      </c>
      <c r="G30" s="1079">
        <f t="shared" si="3"/>
        <v>139</v>
      </c>
      <c r="H30" s="1276">
        <v>27</v>
      </c>
      <c r="I30" s="1276">
        <v>112</v>
      </c>
      <c r="J30" s="782">
        <v>4</v>
      </c>
      <c r="K30" s="782">
        <v>183</v>
      </c>
      <c r="L30" s="101">
        <f t="shared" si="4"/>
        <v>167</v>
      </c>
      <c r="M30" s="781">
        <v>37</v>
      </c>
      <c r="N30" s="781">
        <v>130</v>
      </c>
      <c r="O30" s="101">
        <f t="shared" si="5"/>
        <v>122</v>
      </c>
      <c r="P30" s="781">
        <v>23</v>
      </c>
      <c r="Q30" s="781">
        <v>99</v>
      </c>
      <c r="R30" s="781">
        <v>2</v>
      </c>
      <c r="S30" s="781">
        <v>18</v>
      </c>
      <c r="T30" s="101">
        <f t="shared" si="6"/>
        <v>18</v>
      </c>
      <c r="U30" s="781">
        <v>3</v>
      </c>
      <c r="V30" s="781">
        <v>15</v>
      </c>
      <c r="W30" s="101">
        <f t="shared" si="7"/>
        <v>17</v>
      </c>
      <c r="X30" s="781">
        <v>4</v>
      </c>
      <c r="Y30" s="779">
        <v>13</v>
      </c>
      <c r="Z30" s="20" t="s">
        <v>18</v>
      </c>
    </row>
    <row r="31" spans="1:26" s="978" customFormat="1" ht="16.350000000000001" customHeight="1">
      <c r="A31" s="17" t="s">
        <v>268</v>
      </c>
      <c r="B31" s="101">
        <v>4</v>
      </c>
      <c r="C31" s="101">
        <v>276</v>
      </c>
      <c r="D31" s="101">
        <v>176</v>
      </c>
      <c r="E31" s="781">
        <v>53</v>
      </c>
      <c r="F31" s="781">
        <v>123</v>
      </c>
      <c r="G31" s="1079">
        <v>111</v>
      </c>
      <c r="H31" s="1276">
        <v>14</v>
      </c>
      <c r="I31" s="1276">
        <v>97</v>
      </c>
      <c r="J31" s="782">
        <v>4</v>
      </c>
      <c r="K31" s="782">
        <v>276</v>
      </c>
      <c r="L31" s="101">
        <v>176</v>
      </c>
      <c r="M31" s="781">
        <v>53</v>
      </c>
      <c r="N31" s="781">
        <v>123</v>
      </c>
      <c r="O31" s="101">
        <f t="shared" si="5"/>
        <v>111</v>
      </c>
      <c r="P31" s="781">
        <v>14</v>
      </c>
      <c r="Q31" s="781">
        <v>97</v>
      </c>
      <c r="R31" s="781">
        <v>0</v>
      </c>
      <c r="S31" s="781">
        <v>0</v>
      </c>
      <c r="T31" s="101">
        <f t="shared" si="6"/>
        <v>0</v>
      </c>
      <c r="U31" s="781">
        <v>0</v>
      </c>
      <c r="V31" s="781">
        <v>0</v>
      </c>
      <c r="W31" s="101">
        <f t="shared" si="7"/>
        <v>0</v>
      </c>
      <c r="X31" s="781">
        <v>0</v>
      </c>
      <c r="Y31" s="779">
        <v>0</v>
      </c>
      <c r="Z31" s="20" t="s">
        <v>19</v>
      </c>
    </row>
    <row r="32" spans="1:26" s="978" customFormat="1" ht="15.75" customHeight="1">
      <c r="A32" s="17" t="s">
        <v>270</v>
      </c>
      <c r="B32" s="101">
        <f t="shared" si="1"/>
        <v>12</v>
      </c>
      <c r="C32" s="101">
        <f t="shared" si="1"/>
        <v>450</v>
      </c>
      <c r="D32" s="101">
        <f t="shared" si="2"/>
        <v>348</v>
      </c>
      <c r="E32" s="781">
        <v>67</v>
      </c>
      <c r="F32" s="781">
        <v>281</v>
      </c>
      <c r="G32" s="1079">
        <f t="shared" si="3"/>
        <v>226</v>
      </c>
      <c r="H32" s="1276">
        <v>32</v>
      </c>
      <c r="I32" s="1276">
        <v>194</v>
      </c>
      <c r="J32" s="782">
        <v>8</v>
      </c>
      <c r="K32" s="782">
        <v>414</v>
      </c>
      <c r="L32" s="101">
        <f t="shared" si="4"/>
        <v>313</v>
      </c>
      <c r="M32" s="781">
        <v>61</v>
      </c>
      <c r="N32" s="781">
        <v>252</v>
      </c>
      <c r="O32" s="101">
        <f t="shared" si="5"/>
        <v>203</v>
      </c>
      <c r="P32" s="781">
        <v>31</v>
      </c>
      <c r="Q32" s="781">
        <v>172</v>
      </c>
      <c r="R32" s="781">
        <v>4</v>
      </c>
      <c r="S32" s="781">
        <v>36</v>
      </c>
      <c r="T32" s="101">
        <f t="shared" si="6"/>
        <v>35</v>
      </c>
      <c r="U32" s="781">
        <v>6</v>
      </c>
      <c r="V32" s="781">
        <v>29</v>
      </c>
      <c r="W32" s="101">
        <f t="shared" si="7"/>
        <v>23</v>
      </c>
      <c r="X32" s="781">
        <v>1</v>
      </c>
      <c r="Y32" s="779">
        <v>22</v>
      </c>
      <c r="Z32" s="20" t="s">
        <v>20</v>
      </c>
    </row>
    <row r="33" spans="1:26" s="1084" customFormat="1" ht="16.350000000000001" customHeight="1">
      <c r="A33" s="17" t="s">
        <v>272</v>
      </c>
      <c r="B33" s="101">
        <f t="shared" si="1"/>
        <v>6</v>
      </c>
      <c r="C33" s="101">
        <f t="shared" si="1"/>
        <v>244</v>
      </c>
      <c r="D33" s="101">
        <f t="shared" si="2"/>
        <v>182</v>
      </c>
      <c r="E33" s="781">
        <f>+M33+U33</f>
        <v>36</v>
      </c>
      <c r="F33" s="781">
        <f>+N33+V33</f>
        <v>146</v>
      </c>
      <c r="G33" s="1079">
        <f t="shared" si="3"/>
        <v>119</v>
      </c>
      <c r="H33" s="1276">
        <f>+P33+X33</f>
        <v>15</v>
      </c>
      <c r="I33" s="1276">
        <v>104</v>
      </c>
      <c r="J33" s="782">
        <v>5</v>
      </c>
      <c r="K33" s="782">
        <v>235</v>
      </c>
      <c r="L33" s="101">
        <f t="shared" si="4"/>
        <v>174</v>
      </c>
      <c r="M33" s="781">
        <v>36</v>
      </c>
      <c r="N33" s="781">
        <v>138</v>
      </c>
      <c r="O33" s="101">
        <v>115</v>
      </c>
      <c r="P33" s="781">
        <v>15</v>
      </c>
      <c r="Q33" s="781">
        <v>99</v>
      </c>
      <c r="R33" s="781">
        <v>1</v>
      </c>
      <c r="S33" s="781">
        <v>9</v>
      </c>
      <c r="T33" s="101">
        <f t="shared" si="6"/>
        <v>8</v>
      </c>
      <c r="U33" s="781">
        <v>0</v>
      </c>
      <c r="V33" s="781">
        <v>8</v>
      </c>
      <c r="W33" s="101">
        <f t="shared" si="7"/>
        <v>5</v>
      </c>
      <c r="X33" s="781">
        <v>0</v>
      </c>
      <c r="Y33" s="779">
        <v>5</v>
      </c>
      <c r="Z33" s="20" t="s">
        <v>21</v>
      </c>
    </row>
    <row r="34" spans="1:26" s="978" customFormat="1" ht="16.350000000000001" customHeight="1">
      <c r="A34" s="17" t="s">
        <v>274</v>
      </c>
      <c r="B34" s="101">
        <f t="shared" si="1"/>
        <v>8</v>
      </c>
      <c r="C34" s="101">
        <f t="shared" si="1"/>
        <v>291</v>
      </c>
      <c r="D34" s="101">
        <f t="shared" si="2"/>
        <v>220</v>
      </c>
      <c r="E34" s="781">
        <v>41</v>
      </c>
      <c r="F34" s="781">
        <v>179</v>
      </c>
      <c r="G34" s="1079">
        <f t="shared" si="3"/>
        <v>150</v>
      </c>
      <c r="H34" s="1276">
        <v>23</v>
      </c>
      <c r="I34" s="1276">
        <v>127</v>
      </c>
      <c r="J34" s="782">
        <v>7</v>
      </c>
      <c r="K34" s="782">
        <v>282</v>
      </c>
      <c r="L34" s="101">
        <f t="shared" si="4"/>
        <v>211</v>
      </c>
      <c r="M34" s="781">
        <v>41</v>
      </c>
      <c r="N34" s="781">
        <v>170</v>
      </c>
      <c r="O34" s="101">
        <f t="shared" si="5"/>
        <v>144</v>
      </c>
      <c r="P34" s="781">
        <v>21</v>
      </c>
      <c r="Q34" s="781">
        <v>123</v>
      </c>
      <c r="R34" s="781">
        <v>1</v>
      </c>
      <c r="S34" s="781">
        <v>9</v>
      </c>
      <c r="T34" s="101">
        <f t="shared" si="6"/>
        <v>9</v>
      </c>
      <c r="U34" s="781">
        <v>0</v>
      </c>
      <c r="V34" s="781">
        <v>9</v>
      </c>
      <c r="W34" s="101">
        <f t="shared" si="7"/>
        <v>6</v>
      </c>
      <c r="X34" s="781">
        <v>2</v>
      </c>
      <c r="Y34" s="779">
        <v>4</v>
      </c>
      <c r="Z34" s="20" t="s">
        <v>22</v>
      </c>
    </row>
    <row r="35" spans="1:26" s="978" customFormat="1" ht="16.350000000000001" customHeight="1">
      <c r="A35" s="17" t="s">
        <v>276</v>
      </c>
      <c r="B35" s="101">
        <f t="shared" si="1"/>
        <v>24</v>
      </c>
      <c r="C35" s="101">
        <f t="shared" si="1"/>
        <v>713</v>
      </c>
      <c r="D35" s="101">
        <f t="shared" si="2"/>
        <v>546</v>
      </c>
      <c r="E35" s="781">
        <f>+M35+U35</f>
        <v>84</v>
      </c>
      <c r="F35" s="781">
        <f>+N35+V35</f>
        <v>462</v>
      </c>
      <c r="G35" s="1079">
        <f t="shared" si="3"/>
        <v>379</v>
      </c>
      <c r="H35" s="1276">
        <v>32</v>
      </c>
      <c r="I35" s="1276">
        <v>347</v>
      </c>
      <c r="J35" s="782">
        <v>13</v>
      </c>
      <c r="K35" s="782">
        <v>617</v>
      </c>
      <c r="L35" s="101">
        <f t="shared" si="4"/>
        <v>463</v>
      </c>
      <c r="M35" s="781">
        <v>70</v>
      </c>
      <c r="N35" s="781">
        <v>393</v>
      </c>
      <c r="O35" s="101">
        <f t="shared" si="5"/>
        <v>324</v>
      </c>
      <c r="P35" s="781">
        <v>26</v>
      </c>
      <c r="Q35" s="781">
        <v>298</v>
      </c>
      <c r="R35" s="781">
        <v>11</v>
      </c>
      <c r="S35" s="781">
        <v>96</v>
      </c>
      <c r="T35" s="101">
        <f t="shared" si="6"/>
        <v>83</v>
      </c>
      <c r="U35" s="781">
        <v>14</v>
      </c>
      <c r="V35" s="781">
        <v>69</v>
      </c>
      <c r="W35" s="101">
        <f t="shared" si="7"/>
        <v>55</v>
      </c>
      <c r="X35" s="781">
        <v>6</v>
      </c>
      <c r="Y35" s="779">
        <v>49</v>
      </c>
      <c r="Z35" s="20" t="s">
        <v>23</v>
      </c>
    </row>
    <row r="36" spans="1:26" s="978" customFormat="1" ht="16.350000000000001" customHeight="1">
      <c r="A36" s="17" t="s">
        <v>278</v>
      </c>
      <c r="B36" s="101">
        <f t="shared" si="1"/>
        <v>6</v>
      </c>
      <c r="C36" s="101">
        <f t="shared" si="1"/>
        <v>306</v>
      </c>
      <c r="D36" s="101">
        <f t="shared" si="2"/>
        <v>278</v>
      </c>
      <c r="E36" s="781">
        <v>53</v>
      </c>
      <c r="F36" s="781">
        <v>225</v>
      </c>
      <c r="G36" s="1079">
        <f t="shared" si="3"/>
        <v>180</v>
      </c>
      <c r="H36" s="1276">
        <v>15</v>
      </c>
      <c r="I36" s="1276">
        <v>165</v>
      </c>
      <c r="J36" s="782">
        <v>5</v>
      </c>
      <c r="K36" s="782">
        <v>297</v>
      </c>
      <c r="L36" s="101">
        <f t="shared" si="4"/>
        <v>270</v>
      </c>
      <c r="M36" s="781">
        <v>51</v>
      </c>
      <c r="N36" s="781">
        <v>219</v>
      </c>
      <c r="O36" s="101">
        <f t="shared" si="5"/>
        <v>175</v>
      </c>
      <c r="P36" s="781">
        <v>14</v>
      </c>
      <c r="Q36" s="781">
        <v>161</v>
      </c>
      <c r="R36" s="781">
        <v>1</v>
      </c>
      <c r="S36" s="781">
        <v>9</v>
      </c>
      <c r="T36" s="101">
        <f t="shared" si="6"/>
        <v>8</v>
      </c>
      <c r="U36" s="781">
        <v>2</v>
      </c>
      <c r="V36" s="781">
        <v>6</v>
      </c>
      <c r="W36" s="101">
        <f t="shared" si="7"/>
        <v>5</v>
      </c>
      <c r="X36" s="781">
        <v>1</v>
      </c>
      <c r="Y36" s="779">
        <v>4</v>
      </c>
      <c r="Z36" s="20" t="s">
        <v>24</v>
      </c>
    </row>
    <row r="37" spans="1:26" s="978" customFormat="1" ht="16.350000000000001" customHeight="1">
      <c r="A37" s="17" t="s">
        <v>280</v>
      </c>
      <c r="B37" s="101">
        <f t="shared" si="1"/>
        <v>6</v>
      </c>
      <c r="C37" s="101">
        <f t="shared" si="1"/>
        <v>360</v>
      </c>
      <c r="D37" s="101">
        <f t="shared" si="2"/>
        <v>333</v>
      </c>
      <c r="E37" s="781">
        <v>72</v>
      </c>
      <c r="F37" s="781">
        <v>261</v>
      </c>
      <c r="G37" s="1079">
        <f t="shared" si="3"/>
        <v>215</v>
      </c>
      <c r="H37" s="1276">
        <v>22</v>
      </c>
      <c r="I37" s="1276">
        <v>193</v>
      </c>
      <c r="J37" s="782">
        <v>5</v>
      </c>
      <c r="K37" s="782">
        <v>351</v>
      </c>
      <c r="L37" s="101">
        <f t="shared" si="4"/>
        <v>324</v>
      </c>
      <c r="M37" s="781">
        <v>72</v>
      </c>
      <c r="N37" s="781">
        <v>252</v>
      </c>
      <c r="O37" s="101">
        <f t="shared" si="5"/>
        <v>209</v>
      </c>
      <c r="P37" s="781">
        <v>22</v>
      </c>
      <c r="Q37" s="781">
        <v>187</v>
      </c>
      <c r="R37" s="781">
        <v>1</v>
      </c>
      <c r="S37" s="781">
        <v>9</v>
      </c>
      <c r="T37" s="101">
        <f t="shared" si="6"/>
        <v>9</v>
      </c>
      <c r="U37" s="781">
        <v>0</v>
      </c>
      <c r="V37" s="781">
        <v>9</v>
      </c>
      <c r="W37" s="101">
        <f t="shared" si="7"/>
        <v>6</v>
      </c>
      <c r="X37" s="781">
        <v>0</v>
      </c>
      <c r="Y37" s="779">
        <v>6</v>
      </c>
      <c r="Z37" s="20" t="s">
        <v>25</v>
      </c>
    </row>
    <row r="38" spans="1:26" s="978" customFormat="1" ht="16.350000000000001" customHeight="1">
      <c r="A38" s="17" t="s">
        <v>789</v>
      </c>
      <c r="B38" s="1277">
        <f t="shared" si="1"/>
        <v>3</v>
      </c>
      <c r="C38" s="1277">
        <f t="shared" si="1"/>
        <v>217</v>
      </c>
      <c r="D38" s="1277">
        <f t="shared" si="2"/>
        <v>168</v>
      </c>
      <c r="E38" s="1278">
        <v>51</v>
      </c>
      <c r="F38" s="1278">
        <v>117</v>
      </c>
      <c r="G38" s="1279">
        <f t="shared" si="3"/>
        <v>86</v>
      </c>
      <c r="H38" s="1280">
        <v>11</v>
      </c>
      <c r="I38" s="1280">
        <v>75</v>
      </c>
      <c r="J38" s="1281">
        <v>3</v>
      </c>
      <c r="K38" s="1281">
        <v>217</v>
      </c>
      <c r="L38" s="1277">
        <v>168</v>
      </c>
      <c r="M38" s="1278">
        <v>51</v>
      </c>
      <c r="N38" s="1278">
        <v>117</v>
      </c>
      <c r="O38" s="1277">
        <f t="shared" si="5"/>
        <v>86</v>
      </c>
      <c r="P38" s="1278">
        <v>11</v>
      </c>
      <c r="Q38" s="1278">
        <v>75</v>
      </c>
      <c r="R38" s="1281">
        <v>0</v>
      </c>
      <c r="S38" s="1281">
        <v>0</v>
      </c>
      <c r="T38" s="1277">
        <f t="shared" si="6"/>
        <v>0</v>
      </c>
      <c r="U38" s="1278">
        <v>0</v>
      </c>
      <c r="V38" s="1278">
        <v>0</v>
      </c>
      <c r="W38" s="1277">
        <f t="shared" si="7"/>
        <v>0</v>
      </c>
      <c r="X38" s="1278">
        <v>0</v>
      </c>
      <c r="Y38" s="1282">
        <v>0</v>
      </c>
      <c r="Z38" s="20" t="s">
        <v>26</v>
      </c>
    </row>
    <row r="39" spans="1:26" s="978" customFormat="1" ht="16.350000000000001" customHeight="1" thickBot="1">
      <c r="A39" s="17" t="s">
        <v>284</v>
      </c>
      <c r="B39" s="101">
        <f t="shared" si="1"/>
        <v>2</v>
      </c>
      <c r="C39" s="101">
        <f t="shared" si="1"/>
        <v>69</v>
      </c>
      <c r="D39" s="101">
        <f t="shared" si="2"/>
        <v>28</v>
      </c>
      <c r="E39" s="781">
        <f>+M39+U39</f>
        <v>9</v>
      </c>
      <c r="F39" s="781">
        <f>+N39+V39</f>
        <v>19</v>
      </c>
      <c r="G39" s="1072">
        <f t="shared" si="3"/>
        <v>17</v>
      </c>
      <c r="H39" s="1283">
        <f>+P39+X39</f>
        <v>4</v>
      </c>
      <c r="I39" s="1283">
        <f>+Q39+Y39</f>
        <v>13</v>
      </c>
      <c r="J39" s="782">
        <v>1</v>
      </c>
      <c r="K39" s="782">
        <v>60</v>
      </c>
      <c r="L39" s="101">
        <f t="shared" si="4"/>
        <v>25</v>
      </c>
      <c r="M39" s="782">
        <v>8</v>
      </c>
      <c r="N39" s="782">
        <v>17</v>
      </c>
      <c r="O39" s="101">
        <f t="shared" si="5"/>
        <v>14</v>
      </c>
      <c r="P39" s="782">
        <v>3</v>
      </c>
      <c r="Q39" s="782">
        <v>11</v>
      </c>
      <c r="R39" s="782">
        <v>1</v>
      </c>
      <c r="S39" s="782">
        <v>9</v>
      </c>
      <c r="T39" s="101">
        <f t="shared" si="6"/>
        <v>3</v>
      </c>
      <c r="U39" s="782">
        <v>1</v>
      </c>
      <c r="V39" s="782">
        <v>2</v>
      </c>
      <c r="W39" s="101">
        <f t="shared" si="7"/>
        <v>3</v>
      </c>
      <c r="X39" s="782">
        <v>1</v>
      </c>
      <c r="Y39" s="780">
        <v>2</v>
      </c>
      <c r="Z39" s="20" t="s">
        <v>27</v>
      </c>
    </row>
    <row r="40" spans="1:26" s="171" customFormat="1" ht="11.1" customHeight="1">
      <c r="A40" s="285" t="s">
        <v>763</v>
      </c>
      <c r="B40" s="283"/>
      <c r="C40" s="283"/>
      <c r="D40" s="283"/>
      <c r="E40" s="283"/>
      <c r="F40" s="283"/>
      <c r="G40" s="1073"/>
      <c r="H40" s="1073"/>
      <c r="I40" s="1073"/>
      <c r="J40" s="285"/>
      <c r="K40" s="285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927" t="s">
        <v>1013</v>
      </c>
    </row>
    <row r="41" spans="1:26" s="989" customFormat="1" ht="11.1" customHeight="1">
      <c r="A41" s="286" t="s">
        <v>301</v>
      </c>
      <c r="B41" s="386"/>
      <c r="C41" s="386"/>
      <c r="D41" s="386"/>
      <c r="E41" s="386"/>
      <c r="F41" s="386"/>
      <c r="G41" s="1074"/>
      <c r="H41" s="1074"/>
      <c r="I41" s="1074"/>
      <c r="J41" s="386"/>
      <c r="K41" s="386"/>
      <c r="L41" s="386"/>
      <c r="M41" s="386"/>
      <c r="N41" s="386"/>
      <c r="O41" s="386"/>
      <c r="P41" s="386"/>
      <c r="Q41" s="386"/>
      <c r="R41" s="105"/>
      <c r="S41" s="105"/>
      <c r="T41" s="105"/>
      <c r="U41" s="105"/>
      <c r="V41" s="105"/>
      <c r="W41" s="105"/>
      <c r="X41" s="105"/>
      <c r="Y41" s="105"/>
    </row>
    <row r="42" spans="1:26" s="989" customFormat="1" ht="11.1" customHeight="1">
      <c r="A42" s="2118" t="s">
        <v>1477</v>
      </c>
      <c r="B42" s="2119"/>
      <c r="C42" s="2119"/>
      <c r="D42" s="2119"/>
      <c r="E42" s="2119"/>
      <c r="F42" s="2119"/>
      <c r="G42" s="2119"/>
      <c r="H42" s="2119"/>
      <c r="I42" s="2119"/>
      <c r="J42" s="2119"/>
      <c r="K42" s="2119"/>
      <c r="L42" s="2119"/>
      <c r="M42" s="2119"/>
      <c r="N42" s="2119"/>
      <c r="O42" s="2119"/>
      <c r="P42" s="985"/>
      <c r="Q42" s="985"/>
      <c r="R42" s="386"/>
      <c r="S42" s="386"/>
      <c r="T42" s="386"/>
      <c r="U42" s="386"/>
      <c r="V42" s="386"/>
      <c r="W42" s="386"/>
      <c r="X42" s="386"/>
      <c r="Y42" s="386"/>
      <c r="Z42" s="172"/>
    </row>
    <row r="43" spans="1:26" s="989" customFormat="1" ht="10.5">
      <c r="A43" s="984" t="s">
        <v>1475</v>
      </c>
      <c r="B43" s="172"/>
      <c r="C43" s="172"/>
      <c r="D43" s="172"/>
      <c r="E43" s="172"/>
      <c r="F43" s="172"/>
      <c r="G43" s="1075"/>
      <c r="H43" s="1075"/>
      <c r="I43" s="1075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</row>
    <row r="44" spans="1:26" s="989" customFormat="1" ht="10.5">
      <c r="A44" s="172"/>
      <c r="B44" s="172"/>
      <c r="C44" s="172"/>
      <c r="D44" s="172"/>
      <c r="E44" s="172"/>
      <c r="F44" s="172"/>
      <c r="G44" s="1075"/>
      <c r="H44" s="1075"/>
      <c r="I44" s="1075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</row>
    <row r="45" spans="1:26" s="978" customFormat="1" ht="11.25">
      <c r="A45" s="53"/>
      <c r="B45" s="53"/>
      <c r="C45" s="53"/>
      <c r="D45" s="53"/>
      <c r="E45" s="53"/>
      <c r="F45" s="53"/>
      <c r="G45" s="1076"/>
      <c r="H45" s="1076"/>
      <c r="I45" s="1076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s="978" customFormat="1" ht="11.25">
      <c r="A46" s="53"/>
      <c r="B46" s="53"/>
      <c r="C46" s="53"/>
      <c r="D46" s="53"/>
      <c r="E46" s="53"/>
      <c r="F46" s="53"/>
      <c r="G46" s="1076"/>
      <c r="H46" s="1076"/>
      <c r="I46" s="1076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s="978" customFormat="1" ht="11.25">
      <c r="A47" s="53"/>
      <c r="B47" s="53"/>
      <c r="C47" s="53"/>
      <c r="D47" s="53"/>
      <c r="E47" s="53"/>
      <c r="F47" s="53"/>
      <c r="G47" s="1076"/>
      <c r="H47" s="1076"/>
      <c r="I47" s="1076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s="978" customFormat="1" ht="11.25">
      <c r="A48" s="53"/>
      <c r="B48" s="53"/>
      <c r="C48" s="53"/>
      <c r="D48" s="53"/>
      <c r="E48" s="53"/>
      <c r="F48" s="53"/>
      <c r="G48" s="1076"/>
      <c r="H48" s="1076"/>
      <c r="I48" s="1076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s="978" customFormat="1" ht="11.25">
      <c r="A49" s="53"/>
      <c r="B49" s="53"/>
      <c r="C49" s="53"/>
      <c r="D49" s="53"/>
      <c r="E49" s="53"/>
      <c r="F49" s="53"/>
      <c r="G49" s="1076"/>
      <c r="H49" s="1076"/>
      <c r="I49" s="1076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s="978" customFormat="1" ht="11.25">
      <c r="A50" s="53"/>
      <c r="B50" s="53"/>
      <c r="C50" s="53"/>
      <c r="D50" s="53"/>
      <c r="E50" s="53"/>
      <c r="F50" s="53"/>
      <c r="G50" s="1076"/>
      <c r="H50" s="1076"/>
      <c r="I50" s="1076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s="978" customFormat="1" ht="11.25">
      <c r="A51" s="53"/>
      <c r="B51" s="53"/>
      <c r="C51" s="53"/>
      <c r="D51" s="53"/>
      <c r="E51" s="53"/>
      <c r="F51" s="53"/>
      <c r="G51" s="1076"/>
      <c r="H51" s="1076"/>
      <c r="I51" s="1076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s="978" customFormat="1" ht="11.25">
      <c r="A52" s="53"/>
      <c r="B52" s="53"/>
      <c r="C52" s="53"/>
      <c r="D52" s="53"/>
      <c r="E52" s="53"/>
      <c r="F52" s="53"/>
      <c r="G52" s="1076"/>
      <c r="H52" s="1076"/>
      <c r="I52" s="1076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s="978" customFormat="1" ht="11.25">
      <c r="A53" s="53"/>
      <c r="B53" s="53"/>
      <c r="C53" s="53"/>
      <c r="D53" s="53"/>
      <c r="E53" s="53"/>
      <c r="F53" s="53"/>
      <c r="G53" s="1076"/>
      <c r="H53" s="1076"/>
      <c r="I53" s="1076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s="978" customFormat="1" ht="11.25">
      <c r="A54" s="53"/>
      <c r="B54" s="53"/>
      <c r="C54" s="53"/>
      <c r="D54" s="53"/>
      <c r="E54" s="53"/>
      <c r="F54" s="53"/>
      <c r="G54" s="1076"/>
      <c r="H54" s="1076"/>
      <c r="I54" s="1076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s="334" customFormat="1" ht="12">
      <c r="A55" s="332"/>
      <c r="B55" s="333"/>
      <c r="C55" s="333"/>
      <c r="D55" s="333"/>
      <c r="E55" s="333"/>
      <c r="F55" s="333"/>
      <c r="G55" s="1077"/>
      <c r="H55" s="1077"/>
      <c r="I55" s="1077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2"/>
    </row>
    <row r="56" spans="1:26" s="334" customFormat="1" ht="12">
      <c r="A56" s="332"/>
      <c r="B56" s="333"/>
      <c r="C56" s="333"/>
      <c r="D56" s="333"/>
      <c r="E56" s="333"/>
      <c r="F56" s="333"/>
      <c r="G56" s="1077"/>
      <c r="H56" s="1077"/>
      <c r="I56" s="1077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2"/>
    </row>
    <row r="57" spans="1:26" s="334" customFormat="1" ht="12">
      <c r="A57" s="332"/>
      <c r="B57" s="333"/>
      <c r="C57" s="333"/>
      <c r="D57" s="333"/>
      <c r="E57" s="333"/>
      <c r="F57" s="333"/>
      <c r="G57" s="1077"/>
      <c r="H57" s="1077"/>
      <c r="I57" s="1077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2"/>
    </row>
    <row r="58" spans="1:26" s="334" customFormat="1" ht="12">
      <c r="A58" s="332"/>
      <c r="B58" s="333"/>
      <c r="C58" s="333"/>
      <c r="D58" s="333"/>
      <c r="E58" s="333"/>
      <c r="F58" s="333"/>
      <c r="G58" s="1077"/>
      <c r="H58" s="1077"/>
      <c r="I58" s="1077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2"/>
    </row>
    <row r="59" spans="1:26" s="334" customFormat="1" ht="12">
      <c r="A59" s="332"/>
      <c r="B59" s="333"/>
      <c r="C59" s="333"/>
      <c r="D59" s="333"/>
      <c r="E59" s="333"/>
      <c r="F59" s="333"/>
      <c r="G59" s="1077"/>
      <c r="H59" s="1077"/>
      <c r="I59" s="1077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2"/>
    </row>
    <row r="60" spans="1:26" s="334" customFormat="1" ht="12">
      <c r="A60" s="332"/>
      <c r="B60" s="333"/>
      <c r="C60" s="333"/>
      <c r="D60" s="333"/>
      <c r="E60" s="333"/>
      <c r="F60" s="333"/>
      <c r="G60" s="1077"/>
      <c r="H60" s="1077"/>
      <c r="I60" s="1077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2"/>
    </row>
    <row r="61" spans="1:26" s="334" customFormat="1" ht="12">
      <c r="A61" s="332"/>
      <c r="B61" s="333"/>
      <c r="C61" s="333"/>
      <c r="D61" s="333"/>
      <c r="E61" s="333"/>
      <c r="F61" s="333"/>
      <c r="G61" s="1077"/>
      <c r="H61" s="1077"/>
      <c r="I61" s="1077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2"/>
    </row>
    <row r="62" spans="1:26" s="334" customFormat="1" ht="12">
      <c r="A62" s="332"/>
      <c r="B62" s="333"/>
      <c r="C62" s="333"/>
      <c r="D62" s="333"/>
      <c r="E62" s="333"/>
      <c r="F62" s="333"/>
      <c r="G62" s="1077"/>
      <c r="H62" s="1077"/>
      <c r="I62" s="1077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2"/>
    </row>
    <row r="63" spans="1:26" s="334" customFormat="1" ht="12">
      <c r="A63" s="332"/>
      <c r="B63" s="333"/>
      <c r="C63" s="333"/>
      <c r="D63" s="333"/>
      <c r="E63" s="333"/>
      <c r="F63" s="333"/>
      <c r="G63" s="1077"/>
      <c r="H63" s="1077"/>
      <c r="I63" s="1077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2"/>
    </row>
    <row r="64" spans="1:26" s="334" customFormat="1" ht="12">
      <c r="A64" s="332"/>
      <c r="B64" s="333"/>
      <c r="C64" s="333"/>
      <c r="D64" s="333"/>
      <c r="E64" s="333"/>
      <c r="F64" s="333"/>
      <c r="G64" s="1077"/>
      <c r="H64" s="1077"/>
      <c r="I64" s="1077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2"/>
    </row>
    <row r="65" spans="1:26" s="334" customFormat="1" ht="12">
      <c r="A65" s="332"/>
      <c r="B65" s="333"/>
      <c r="C65" s="333"/>
      <c r="D65" s="333"/>
      <c r="E65" s="333"/>
      <c r="F65" s="333"/>
      <c r="G65" s="1077"/>
      <c r="H65" s="1077"/>
      <c r="I65" s="1077"/>
      <c r="J65" s="333"/>
      <c r="K65" s="333"/>
      <c r="L65" s="333"/>
      <c r="M65" s="333"/>
      <c r="N65" s="333"/>
      <c r="O65" s="333"/>
      <c r="P65" s="333"/>
      <c r="Q65" s="333"/>
      <c r="R65" s="333"/>
      <c r="S65" s="333"/>
      <c r="T65" s="333"/>
      <c r="U65" s="333"/>
      <c r="V65" s="333"/>
      <c r="W65" s="333"/>
      <c r="X65" s="333"/>
      <c r="Y65" s="333"/>
      <c r="Z65" s="332"/>
    </row>
    <row r="66" spans="1:26">
      <c r="A66" s="332"/>
      <c r="Z66" s="332"/>
    </row>
  </sheetData>
  <sheetProtection selectLockedCells="1"/>
  <mergeCells count="25">
    <mergeCell ref="S8:V8"/>
    <mergeCell ref="S9:S10"/>
    <mergeCell ref="T9:T10"/>
    <mergeCell ref="O3:Z3"/>
    <mergeCell ref="A3:N3"/>
    <mergeCell ref="Z6:Z10"/>
    <mergeCell ref="W8:Y9"/>
    <mergeCell ref="R6:Y7"/>
    <mergeCell ref="J6:N7"/>
    <mergeCell ref="O6:Q7"/>
    <mergeCell ref="R5:T5"/>
    <mergeCell ref="A42:O42"/>
    <mergeCell ref="B8:B10"/>
    <mergeCell ref="R8:R10"/>
    <mergeCell ref="J8:J10"/>
    <mergeCell ref="D9:D10"/>
    <mergeCell ref="G8:I9"/>
    <mergeCell ref="C8:F8"/>
    <mergeCell ref="C9:C10"/>
    <mergeCell ref="L9:L10"/>
    <mergeCell ref="K8:N8"/>
    <mergeCell ref="K9:K10"/>
    <mergeCell ref="O8:Q9"/>
    <mergeCell ref="A6:A10"/>
    <mergeCell ref="B6:I7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4" max="42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5" width="6.625" style="96" customWidth="1"/>
    <col min="6" max="7" width="6.125" style="96" customWidth="1"/>
    <col min="8" max="8" width="6.625" style="96" customWidth="1"/>
    <col min="9" max="16" width="6.125" style="96" customWidth="1"/>
    <col min="17" max="18" width="5.625" style="96" customWidth="1"/>
    <col min="19" max="25" width="6.125" style="96" customWidth="1"/>
    <col min="26" max="26" width="10" style="96" customWidth="1"/>
    <col min="27" max="16384" width="9" style="96"/>
  </cols>
  <sheetData>
    <row r="1" spans="1:26" s="803" customFormat="1" ht="14.1" customHeight="1">
      <c r="A1" s="815" t="s">
        <v>1555</v>
      </c>
      <c r="B1" s="817"/>
      <c r="C1" s="817"/>
      <c r="D1" s="817"/>
      <c r="G1" s="804"/>
      <c r="K1" s="817"/>
      <c r="L1" s="817"/>
      <c r="M1" s="817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816" t="s">
        <v>1556</v>
      </c>
    </row>
    <row r="2" spans="1:26" s="179" customFormat="1" ht="14.1" customHeight="1">
      <c r="A2" s="209"/>
      <c r="B2" s="361"/>
      <c r="C2" s="361"/>
      <c r="D2" s="361"/>
      <c r="G2" s="246"/>
      <c r="K2" s="361"/>
      <c r="L2" s="361"/>
      <c r="M2" s="361"/>
      <c r="N2" s="986"/>
      <c r="O2" s="986"/>
      <c r="P2" s="986"/>
      <c r="Q2" s="986"/>
      <c r="R2" s="986"/>
      <c r="S2" s="986"/>
      <c r="T2" s="986"/>
      <c r="U2" s="986"/>
      <c r="V2" s="986"/>
      <c r="W2" s="986"/>
      <c r="X2" s="986"/>
      <c r="Y2" s="986"/>
      <c r="Z2" s="212"/>
    </row>
    <row r="3" spans="1:26" s="929" customFormat="1" ht="20.100000000000001" customHeight="1">
      <c r="A3" s="1475" t="s">
        <v>724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/>
      <c r="L3" s="1475"/>
      <c r="M3" s="1475"/>
      <c r="N3" s="1475" t="s">
        <v>152</v>
      </c>
      <c r="O3" s="1475"/>
      <c r="P3" s="1475"/>
      <c r="Q3" s="1475"/>
      <c r="R3" s="1475"/>
      <c r="S3" s="1475"/>
      <c r="T3" s="1475"/>
      <c r="U3" s="1475"/>
      <c r="V3" s="1475"/>
      <c r="W3" s="1475"/>
      <c r="X3" s="1475"/>
      <c r="Y3" s="1475"/>
      <c r="Z3" s="1475"/>
    </row>
    <row r="4" spans="1:26" s="936" customFormat="1" ht="21.75" customHeight="1">
      <c r="A4" s="158"/>
      <c r="B4" s="158"/>
      <c r="C4" s="158"/>
      <c r="D4" s="158"/>
      <c r="E4" s="158"/>
      <c r="F4" s="158"/>
      <c r="G4" s="158"/>
      <c r="H4" s="158"/>
      <c r="I4" s="158"/>
    </row>
    <row r="5" spans="1:26" s="67" customFormat="1" ht="18" customHeight="1" thickBot="1">
      <c r="A5" s="67" t="s">
        <v>153</v>
      </c>
      <c r="I5" s="972"/>
      <c r="Z5" s="972" t="s">
        <v>552</v>
      </c>
    </row>
    <row r="6" spans="1:26" s="203" customFormat="1" ht="36" customHeight="1">
      <c r="A6" s="1809" t="s">
        <v>45</v>
      </c>
      <c r="B6" s="1678" t="s">
        <v>863</v>
      </c>
      <c r="C6" s="1440"/>
      <c r="D6" s="1440"/>
      <c r="E6" s="1440"/>
      <c r="F6" s="1491" t="s">
        <v>862</v>
      </c>
      <c r="G6" s="1676"/>
      <c r="H6" s="1676"/>
      <c r="I6" s="1677"/>
      <c r="J6" s="1439" t="s">
        <v>154</v>
      </c>
      <c r="K6" s="1440"/>
      <c r="L6" s="1440"/>
      <c r="M6" s="1820"/>
      <c r="N6" s="1677" t="s">
        <v>155</v>
      </c>
      <c r="O6" s="1440"/>
      <c r="P6" s="1440"/>
      <c r="Q6" s="1440"/>
      <c r="R6" s="1491" t="s">
        <v>156</v>
      </c>
      <c r="S6" s="1505"/>
      <c r="T6" s="1505"/>
      <c r="U6" s="1544"/>
      <c r="V6" s="1676" t="s">
        <v>1316</v>
      </c>
      <c r="W6" s="1505"/>
      <c r="X6" s="1505"/>
      <c r="Y6" s="1517"/>
      <c r="Z6" s="1442" t="s">
        <v>593</v>
      </c>
    </row>
    <row r="7" spans="1:26" s="203" customFormat="1" ht="11.25" customHeight="1">
      <c r="A7" s="1810"/>
      <c r="B7" s="1506" t="s">
        <v>914</v>
      </c>
      <c r="C7" s="1509" t="s">
        <v>157</v>
      </c>
      <c r="D7" s="1441"/>
      <c r="E7" s="1526" t="s">
        <v>915</v>
      </c>
      <c r="F7" s="1509" t="s">
        <v>914</v>
      </c>
      <c r="G7" s="1509" t="s">
        <v>157</v>
      </c>
      <c r="H7" s="1441"/>
      <c r="I7" s="1509" t="s">
        <v>915</v>
      </c>
      <c r="J7" s="1509" t="s">
        <v>914</v>
      </c>
      <c r="K7" s="1509" t="s">
        <v>157</v>
      </c>
      <c r="L7" s="1441"/>
      <c r="M7" s="1526" t="s">
        <v>915</v>
      </c>
      <c r="N7" s="1529" t="s">
        <v>914</v>
      </c>
      <c r="O7" s="1509" t="s">
        <v>592</v>
      </c>
      <c r="P7" s="1441"/>
      <c r="Q7" s="1509" t="s">
        <v>915</v>
      </c>
      <c r="R7" s="1509" t="s">
        <v>914</v>
      </c>
      <c r="S7" s="1509" t="s">
        <v>157</v>
      </c>
      <c r="T7" s="1441"/>
      <c r="U7" s="1509" t="s">
        <v>915</v>
      </c>
      <c r="V7" s="1529" t="s">
        <v>1317</v>
      </c>
      <c r="W7" s="1509" t="s">
        <v>157</v>
      </c>
      <c r="X7" s="1441"/>
      <c r="Y7" s="1511" t="s">
        <v>915</v>
      </c>
      <c r="Z7" s="1934"/>
    </row>
    <row r="8" spans="1:26" s="203" customFormat="1" ht="11.25" customHeight="1">
      <c r="A8" s="1810"/>
      <c r="B8" s="1507"/>
      <c r="C8" s="1441"/>
      <c r="D8" s="1441"/>
      <c r="E8" s="1526"/>
      <c r="F8" s="1441"/>
      <c r="G8" s="1441"/>
      <c r="H8" s="1441"/>
      <c r="I8" s="1509"/>
      <c r="J8" s="1441"/>
      <c r="K8" s="1441"/>
      <c r="L8" s="1441"/>
      <c r="M8" s="1526"/>
      <c r="N8" s="1530"/>
      <c r="O8" s="1441"/>
      <c r="P8" s="1441"/>
      <c r="Q8" s="1509"/>
      <c r="R8" s="1441"/>
      <c r="S8" s="1441"/>
      <c r="T8" s="1441"/>
      <c r="U8" s="1509"/>
      <c r="V8" s="1530"/>
      <c r="W8" s="1441"/>
      <c r="X8" s="1441"/>
      <c r="Y8" s="1511"/>
      <c r="Z8" s="1934"/>
    </row>
    <row r="9" spans="1:26" s="203" customFormat="1" ht="11.25" customHeight="1">
      <c r="A9" s="1810"/>
      <c r="B9" s="1507"/>
      <c r="C9" s="1509" t="s">
        <v>158</v>
      </c>
      <c r="D9" s="1509" t="s">
        <v>159</v>
      </c>
      <c r="E9" s="1526"/>
      <c r="F9" s="1441"/>
      <c r="G9" s="1509" t="s">
        <v>158</v>
      </c>
      <c r="H9" s="1509" t="s">
        <v>159</v>
      </c>
      <c r="I9" s="1509"/>
      <c r="J9" s="1441"/>
      <c r="K9" s="1509" t="s">
        <v>591</v>
      </c>
      <c r="L9" s="1509" t="s">
        <v>159</v>
      </c>
      <c r="M9" s="1526"/>
      <c r="N9" s="1530"/>
      <c r="O9" s="1509" t="s">
        <v>591</v>
      </c>
      <c r="P9" s="1509" t="s">
        <v>590</v>
      </c>
      <c r="Q9" s="1509"/>
      <c r="R9" s="1441"/>
      <c r="S9" s="1509" t="s">
        <v>591</v>
      </c>
      <c r="T9" s="1509" t="s">
        <v>590</v>
      </c>
      <c r="U9" s="1509"/>
      <c r="V9" s="1530"/>
      <c r="W9" s="1509" t="s">
        <v>158</v>
      </c>
      <c r="X9" s="1509" t="s">
        <v>159</v>
      </c>
      <c r="Y9" s="1511"/>
      <c r="Z9" s="1934"/>
    </row>
    <row r="10" spans="1:26" s="203" customFormat="1" ht="11.25" customHeight="1">
      <c r="A10" s="1810"/>
      <c r="B10" s="1507"/>
      <c r="C10" s="1441"/>
      <c r="D10" s="1441"/>
      <c r="E10" s="1526"/>
      <c r="F10" s="1441"/>
      <c r="G10" s="1441"/>
      <c r="H10" s="1441"/>
      <c r="I10" s="1509"/>
      <c r="J10" s="1441"/>
      <c r="K10" s="1441"/>
      <c r="L10" s="1441"/>
      <c r="M10" s="1526"/>
      <c r="N10" s="1530"/>
      <c r="O10" s="1441"/>
      <c r="P10" s="1441"/>
      <c r="Q10" s="1509"/>
      <c r="R10" s="1441"/>
      <c r="S10" s="1441"/>
      <c r="T10" s="1441"/>
      <c r="U10" s="1509"/>
      <c r="V10" s="1530"/>
      <c r="W10" s="1441"/>
      <c r="X10" s="1441"/>
      <c r="Y10" s="1511"/>
      <c r="Z10" s="1934"/>
    </row>
    <row r="11" spans="1:26" s="203" customFormat="1" ht="11.25" customHeight="1">
      <c r="A11" s="1811"/>
      <c r="B11" s="1508"/>
      <c r="C11" s="1488"/>
      <c r="D11" s="1488"/>
      <c r="E11" s="1527"/>
      <c r="F11" s="1488"/>
      <c r="G11" s="1488"/>
      <c r="H11" s="1488"/>
      <c r="I11" s="1510"/>
      <c r="J11" s="1488"/>
      <c r="K11" s="1488"/>
      <c r="L11" s="1488"/>
      <c r="M11" s="1527"/>
      <c r="N11" s="1531"/>
      <c r="O11" s="1488"/>
      <c r="P11" s="1488"/>
      <c r="Q11" s="1510"/>
      <c r="R11" s="1488"/>
      <c r="S11" s="1488"/>
      <c r="T11" s="1488"/>
      <c r="U11" s="1510"/>
      <c r="V11" s="1531"/>
      <c r="W11" s="1488"/>
      <c r="X11" s="1488"/>
      <c r="Y11" s="1524"/>
      <c r="Z11" s="1675"/>
    </row>
    <row r="12" spans="1:26" s="366" customFormat="1" ht="17.25" customHeight="1">
      <c r="A12" s="214" t="s">
        <v>701</v>
      </c>
      <c r="B12" s="362">
        <v>207</v>
      </c>
      <c r="C12" s="362">
        <v>800</v>
      </c>
      <c r="D12" s="362">
        <v>5076</v>
      </c>
      <c r="E12" s="362">
        <v>1555</v>
      </c>
      <c r="F12" s="362">
        <v>65</v>
      </c>
      <c r="G12" s="362">
        <v>0</v>
      </c>
      <c r="H12" s="362">
        <v>1238</v>
      </c>
      <c r="I12" s="362">
        <v>914</v>
      </c>
      <c r="J12" s="362">
        <v>47</v>
      </c>
      <c r="K12" s="362">
        <v>728</v>
      </c>
      <c r="L12" s="362">
        <v>451</v>
      </c>
      <c r="M12" s="362">
        <v>213</v>
      </c>
      <c r="N12" s="362">
        <v>14</v>
      </c>
      <c r="O12" s="362">
        <v>72</v>
      </c>
      <c r="P12" s="362">
        <v>41</v>
      </c>
      <c r="Q12" s="362">
        <v>31</v>
      </c>
      <c r="R12" s="363">
        <v>44</v>
      </c>
      <c r="S12" s="363">
        <v>0</v>
      </c>
      <c r="T12" s="363">
        <v>383</v>
      </c>
      <c r="U12" s="363">
        <v>249</v>
      </c>
      <c r="V12" s="363">
        <v>37</v>
      </c>
      <c r="W12" s="363">
        <v>0</v>
      </c>
      <c r="X12" s="363">
        <v>2963</v>
      </c>
      <c r="Y12" s="364">
        <v>148</v>
      </c>
      <c r="Z12" s="365" t="s">
        <v>701</v>
      </c>
    </row>
    <row r="13" spans="1:26" s="366" customFormat="1" ht="17.25" customHeight="1">
      <c r="A13" s="214" t="s">
        <v>951</v>
      </c>
      <c r="B13" s="362">
        <v>168</v>
      </c>
      <c r="C13" s="362">
        <v>893</v>
      </c>
      <c r="D13" s="362">
        <v>3331</v>
      </c>
      <c r="E13" s="362">
        <v>1388</v>
      </c>
      <c r="F13" s="362">
        <v>60</v>
      </c>
      <c r="G13" s="362">
        <v>0</v>
      </c>
      <c r="H13" s="362">
        <v>1348</v>
      </c>
      <c r="I13" s="362">
        <v>947</v>
      </c>
      <c r="J13" s="362">
        <v>45</v>
      </c>
      <c r="K13" s="362">
        <v>843</v>
      </c>
      <c r="L13" s="362">
        <v>515</v>
      </c>
      <c r="M13" s="362">
        <v>213</v>
      </c>
      <c r="N13" s="362">
        <v>8</v>
      </c>
      <c r="O13" s="362">
        <v>50</v>
      </c>
      <c r="P13" s="362">
        <v>21</v>
      </c>
      <c r="Q13" s="362">
        <v>25</v>
      </c>
      <c r="R13" s="363">
        <v>41</v>
      </c>
      <c r="S13" s="363">
        <v>0</v>
      </c>
      <c r="T13" s="363">
        <v>246</v>
      </c>
      <c r="U13" s="363">
        <v>148</v>
      </c>
      <c r="V13" s="363">
        <v>14</v>
      </c>
      <c r="W13" s="363">
        <v>0</v>
      </c>
      <c r="X13" s="363">
        <v>1201</v>
      </c>
      <c r="Y13" s="364">
        <v>55</v>
      </c>
      <c r="Z13" s="365" t="s">
        <v>951</v>
      </c>
    </row>
    <row r="14" spans="1:26" s="366" customFormat="1" ht="17.25" customHeight="1">
      <c r="A14" s="214" t="s">
        <v>952</v>
      </c>
      <c r="B14" s="362">
        <v>201</v>
      </c>
      <c r="C14" s="362">
        <v>1913</v>
      </c>
      <c r="D14" s="362">
        <v>5119</v>
      </c>
      <c r="E14" s="362">
        <v>1511</v>
      </c>
      <c r="F14" s="362">
        <v>57</v>
      </c>
      <c r="G14" s="362">
        <v>80</v>
      </c>
      <c r="H14" s="362">
        <v>1171</v>
      </c>
      <c r="I14" s="362">
        <v>853</v>
      </c>
      <c r="J14" s="362">
        <v>50</v>
      </c>
      <c r="K14" s="362">
        <v>946</v>
      </c>
      <c r="L14" s="362">
        <v>577</v>
      </c>
      <c r="M14" s="362">
        <v>308</v>
      </c>
      <c r="N14" s="362">
        <v>17</v>
      </c>
      <c r="O14" s="362">
        <v>87</v>
      </c>
      <c r="P14" s="362">
        <v>44</v>
      </c>
      <c r="Q14" s="362">
        <v>46</v>
      </c>
      <c r="R14" s="363">
        <v>38</v>
      </c>
      <c r="S14" s="363">
        <v>80</v>
      </c>
      <c r="T14" s="363">
        <v>304</v>
      </c>
      <c r="U14" s="363">
        <v>152</v>
      </c>
      <c r="V14" s="363">
        <v>39</v>
      </c>
      <c r="W14" s="363">
        <v>720</v>
      </c>
      <c r="X14" s="363">
        <v>3023</v>
      </c>
      <c r="Y14" s="364">
        <v>152</v>
      </c>
      <c r="Z14" s="365" t="s">
        <v>952</v>
      </c>
    </row>
    <row r="15" spans="1:26" s="366" customFormat="1" ht="17.25" customHeight="1">
      <c r="A15" s="214" t="s">
        <v>1049</v>
      </c>
      <c r="B15" s="362">
        <v>211</v>
      </c>
      <c r="C15" s="362">
        <v>3576</v>
      </c>
      <c r="D15" s="362">
        <v>5559</v>
      </c>
      <c r="E15" s="362">
        <v>1899</v>
      </c>
      <c r="F15" s="362">
        <v>70</v>
      </c>
      <c r="G15" s="362">
        <v>0</v>
      </c>
      <c r="H15" s="362">
        <v>1302</v>
      </c>
      <c r="I15" s="362">
        <v>1158</v>
      </c>
      <c r="J15" s="362">
        <v>54</v>
      </c>
      <c r="K15" s="362">
        <v>1021</v>
      </c>
      <c r="L15" s="362">
        <v>619</v>
      </c>
      <c r="M15" s="362">
        <v>407</v>
      </c>
      <c r="N15" s="362">
        <v>11</v>
      </c>
      <c r="O15" s="362">
        <v>87</v>
      </c>
      <c r="P15" s="362">
        <v>39</v>
      </c>
      <c r="Q15" s="362">
        <v>40</v>
      </c>
      <c r="R15" s="363">
        <v>44</v>
      </c>
      <c r="S15" s="363">
        <v>0</v>
      </c>
      <c r="T15" s="363">
        <v>219</v>
      </c>
      <c r="U15" s="363">
        <v>139</v>
      </c>
      <c r="V15" s="363">
        <v>32</v>
      </c>
      <c r="W15" s="363">
        <v>2468</v>
      </c>
      <c r="X15" s="363">
        <v>3380</v>
      </c>
      <c r="Y15" s="364">
        <v>155</v>
      </c>
      <c r="Z15" s="365" t="s">
        <v>1049</v>
      </c>
    </row>
    <row r="16" spans="1:26" s="366" customFormat="1" ht="17.25" customHeight="1">
      <c r="A16" s="956">
        <v>2017</v>
      </c>
      <c r="B16" s="367">
        <f t="shared" ref="B16:Y16" si="0">SUM(B18:B40)</f>
        <v>220</v>
      </c>
      <c r="C16" s="367">
        <f t="shared" si="0"/>
        <v>4112</v>
      </c>
      <c r="D16" s="367">
        <f t="shared" si="0"/>
        <v>7079</v>
      </c>
      <c r="E16" s="367">
        <f t="shared" si="0"/>
        <v>1979</v>
      </c>
      <c r="F16" s="367">
        <f t="shared" si="0"/>
        <v>69</v>
      </c>
      <c r="G16" s="367">
        <f t="shared" si="0"/>
        <v>162</v>
      </c>
      <c r="H16" s="367">
        <f t="shared" si="0"/>
        <v>1848</v>
      </c>
      <c r="I16" s="367">
        <f t="shared" si="0"/>
        <v>1178</v>
      </c>
      <c r="J16" s="367">
        <f t="shared" si="0"/>
        <v>70</v>
      </c>
      <c r="K16" s="367">
        <f t="shared" si="0"/>
        <v>1595</v>
      </c>
      <c r="L16" s="367">
        <f t="shared" si="0"/>
        <v>1083</v>
      </c>
      <c r="M16" s="367">
        <f t="shared" si="0"/>
        <v>489</v>
      </c>
      <c r="N16" s="367">
        <f t="shared" si="0"/>
        <v>9</v>
      </c>
      <c r="O16" s="367">
        <f t="shared" si="0"/>
        <v>175</v>
      </c>
      <c r="P16" s="367">
        <f t="shared" si="0"/>
        <v>31</v>
      </c>
      <c r="Q16" s="367">
        <f t="shared" si="0"/>
        <v>25</v>
      </c>
      <c r="R16" s="368">
        <f t="shared" si="0"/>
        <v>36</v>
      </c>
      <c r="S16" s="368">
        <f t="shared" si="0"/>
        <v>0</v>
      </c>
      <c r="T16" s="368">
        <f t="shared" si="0"/>
        <v>779</v>
      </c>
      <c r="U16" s="368">
        <f t="shared" si="0"/>
        <v>144</v>
      </c>
      <c r="V16" s="368">
        <f t="shared" si="0"/>
        <v>36</v>
      </c>
      <c r="W16" s="368">
        <f t="shared" si="0"/>
        <v>2180</v>
      </c>
      <c r="X16" s="368">
        <f t="shared" si="0"/>
        <v>3338</v>
      </c>
      <c r="Y16" s="369">
        <f t="shared" si="0"/>
        <v>143</v>
      </c>
      <c r="Z16" s="954">
        <v>2017</v>
      </c>
    </row>
    <row r="17" spans="1:26" s="203" customFormat="1" ht="5.0999999999999996" customHeight="1">
      <c r="A17" s="17"/>
      <c r="B17" s="370"/>
      <c r="C17" s="370"/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1"/>
      <c r="O17" s="371"/>
      <c r="P17" s="371"/>
      <c r="Q17" s="371"/>
      <c r="R17" s="371"/>
      <c r="S17" s="371"/>
      <c r="T17" s="371"/>
      <c r="U17" s="371"/>
      <c r="V17" s="371"/>
      <c r="W17" s="371"/>
      <c r="X17" s="371"/>
      <c r="Y17" s="371"/>
      <c r="Z17" s="341"/>
    </row>
    <row r="18" spans="1:26" s="203" customFormat="1" ht="16.7" customHeight="1">
      <c r="A18" s="17" t="s">
        <v>240</v>
      </c>
      <c r="B18" s="362">
        <f>SUM(F18,J18,N18,R18,V18)</f>
        <v>20</v>
      </c>
      <c r="C18" s="362">
        <f t="shared" ref="C18:E33" si="1">SUM(G18,K18,O18,S18,W18)</f>
        <v>638</v>
      </c>
      <c r="D18" s="362">
        <f t="shared" si="1"/>
        <v>675</v>
      </c>
      <c r="E18" s="362">
        <f t="shared" si="1"/>
        <v>116</v>
      </c>
      <c r="F18" s="755">
        <v>6</v>
      </c>
      <c r="G18" s="755">
        <v>0</v>
      </c>
      <c r="H18" s="755">
        <v>94</v>
      </c>
      <c r="I18" s="755">
        <v>55</v>
      </c>
      <c r="J18" s="755">
        <v>6</v>
      </c>
      <c r="K18" s="755">
        <v>138</v>
      </c>
      <c r="L18" s="755">
        <v>77</v>
      </c>
      <c r="M18" s="755">
        <v>34</v>
      </c>
      <c r="N18" s="755">
        <v>0</v>
      </c>
      <c r="O18" s="755">
        <v>0</v>
      </c>
      <c r="P18" s="755">
        <v>0</v>
      </c>
      <c r="Q18" s="755">
        <v>0</v>
      </c>
      <c r="R18" s="755">
        <v>3</v>
      </c>
      <c r="S18" s="755">
        <v>0</v>
      </c>
      <c r="T18" s="755">
        <v>4</v>
      </c>
      <c r="U18" s="755">
        <v>5</v>
      </c>
      <c r="V18" s="755">
        <v>5</v>
      </c>
      <c r="W18" s="755">
        <v>500</v>
      </c>
      <c r="X18" s="755">
        <v>500</v>
      </c>
      <c r="Y18" s="755">
        <v>22</v>
      </c>
      <c r="Z18" s="372" t="s">
        <v>5</v>
      </c>
    </row>
    <row r="19" spans="1:26" s="203" customFormat="1" ht="16.7" customHeight="1">
      <c r="A19" s="17" t="s">
        <v>242</v>
      </c>
      <c r="B19" s="362">
        <f t="shared" ref="B19:E40" si="2">SUM(F19,J19,N19,R19,V19)</f>
        <v>17</v>
      </c>
      <c r="C19" s="362">
        <f t="shared" si="1"/>
        <v>128</v>
      </c>
      <c r="D19" s="362">
        <f t="shared" si="1"/>
        <v>657</v>
      </c>
      <c r="E19" s="362">
        <f t="shared" si="1"/>
        <v>141</v>
      </c>
      <c r="F19" s="755">
        <v>4</v>
      </c>
      <c r="G19" s="755">
        <v>0</v>
      </c>
      <c r="H19" s="755">
        <v>107</v>
      </c>
      <c r="I19" s="755">
        <v>77</v>
      </c>
      <c r="J19" s="755">
        <v>6</v>
      </c>
      <c r="K19" s="755">
        <v>128</v>
      </c>
      <c r="L19" s="755">
        <v>102</v>
      </c>
      <c r="M19" s="755">
        <v>41</v>
      </c>
      <c r="N19" s="755">
        <v>1</v>
      </c>
      <c r="O19" s="755">
        <v>0</v>
      </c>
      <c r="P19" s="755">
        <v>0</v>
      </c>
      <c r="Q19" s="755">
        <v>0</v>
      </c>
      <c r="R19" s="755">
        <v>2</v>
      </c>
      <c r="S19" s="755">
        <v>0</v>
      </c>
      <c r="T19" s="755">
        <v>46</v>
      </c>
      <c r="U19" s="755">
        <v>7</v>
      </c>
      <c r="V19" s="755">
        <v>4</v>
      </c>
      <c r="W19" s="755">
        <v>0</v>
      </c>
      <c r="X19" s="755">
        <v>402</v>
      </c>
      <c r="Y19" s="755">
        <v>16</v>
      </c>
      <c r="Z19" s="372" t="s">
        <v>6</v>
      </c>
    </row>
    <row r="20" spans="1:26" s="203" customFormat="1" ht="16.7" customHeight="1">
      <c r="A20" s="17" t="s">
        <v>244</v>
      </c>
      <c r="B20" s="362">
        <f t="shared" si="2"/>
        <v>5</v>
      </c>
      <c r="C20" s="362">
        <f t="shared" si="1"/>
        <v>70</v>
      </c>
      <c r="D20" s="362">
        <f t="shared" si="1"/>
        <v>107</v>
      </c>
      <c r="E20" s="362">
        <f t="shared" si="1"/>
        <v>17</v>
      </c>
      <c r="F20" s="755">
        <v>1</v>
      </c>
      <c r="G20" s="755">
        <v>0</v>
      </c>
      <c r="H20" s="755">
        <v>0</v>
      </c>
      <c r="I20" s="755">
        <v>0</v>
      </c>
      <c r="J20" s="755">
        <v>2</v>
      </c>
      <c r="K20" s="755">
        <v>70</v>
      </c>
      <c r="L20" s="755">
        <v>5</v>
      </c>
      <c r="M20" s="755">
        <v>13</v>
      </c>
      <c r="N20" s="755">
        <v>0</v>
      </c>
      <c r="O20" s="755">
        <v>0</v>
      </c>
      <c r="P20" s="755">
        <v>0</v>
      </c>
      <c r="Q20" s="755">
        <v>0</v>
      </c>
      <c r="R20" s="755">
        <v>1</v>
      </c>
      <c r="S20" s="755">
        <v>0</v>
      </c>
      <c r="T20" s="755">
        <v>0</v>
      </c>
      <c r="U20" s="755">
        <v>0</v>
      </c>
      <c r="V20" s="755">
        <v>1</v>
      </c>
      <c r="W20" s="755">
        <v>0</v>
      </c>
      <c r="X20" s="755">
        <v>102</v>
      </c>
      <c r="Y20" s="755">
        <v>4</v>
      </c>
      <c r="Z20" s="372" t="s">
        <v>7</v>
      </c>
    </row>
    <row r="21" spans="1:26" s="203" customFormat="1" ht="16.7" customHeight="1">
      <c r="A21" s="17" t="s">
        <v>246</v>
      </c>
      <c r="B21" s="362">
        <f t="shared" si="2"/>
        <v>12</v>
      </c>
      <c r="C21" s="362">
        <f t="shared" si="1"/>
        <v>119</v>
      </c>
      <c r="D21" s="362">
        <f t="shared" si="1"/>
        <v>285</v>
      </c>
      <c r="E21" s="362">
        <f t="shared" si="1"/>
        <v>119</v>
      </c>
      <c r="F21" s="755">
        <v>3</v>
      </c>
      <c r="G21" s="755">
        <v>0</v>
      </c>
      <c r="H21" s="755">
        <v>63</v>
      </c>
      <c r="I21" s="755">
        <v>64</v>
      </c>
      <c r="J21" s="755">
        <v>3</v>
      </c>
      <c r="K21" s="755">
        <v>92</v>
      </c>
      <c r="L21" s="755">
        <v>65</v>
      </c>
      <c r="M21" s="755">
        <v>27</v>
      </c>
      <c r="N21" s="755">
        <v>2</v>
      </c>
      <c r="O21" s="755">
        <v>27</v>
      </c>
      <c r="P21" s="755">
        <v>15</v>
      </c>
      <c r="Q21" s="755">
        <v>10</v>
      </c>
      <c r="R21" s="755">
        <v>3</v>
      </c>
      <c r="S21" s="755">
        <v>0</v>
      </c>
      <c r="T21" s="755">
        <v>42</v>
      </c>
      <c r="U21" s="755">
        <v>13</v>
      </c>
      <c r="V21" s="755">
        <v>1</v>
      </c>
      <c r="W21" s="755">
        <v>0</v>
      </c>
      <c r="X21" s="755">
        <v>100</v>
      </c>
      <c r="Y21" s="755">
        <v>5</v>
      </c>
      <c r="Z21" s="372" t="s">
        <v>8</v>
      </c>
    </row>
    <row r="22" spans="1:26" s="203" customFormat="1" ht="16.7" customHeight="1">
      <c r="A22" s="17" t="s">
        <v>248</v>
      </c>
      <c r="B22" s="362">
        <f t="shared" si="2"/>
        <v>13</v>
      </c>
      <c r="C22" s="362">
        <f t="shared" si="1"/>
        <v>558</v>
      </c>
      <c r="D22" s="362">
        <f t="shared" si="1"/>
        <v>554</v>
      </c>
      <c r="E22" s="362">
        <f t="shared" si="1"/>
        <v>57</v>
      </c>
      <c r="F22" s="755">
        <v>3</v>
      </c>
      <c r="G22" s="755">
        <v>0</v>
      </c>
      <c r="H22" s="755">
        <v>5</v>
      </c>
      <c r="I22" s="755">
        <v>13</v>
      </c>
      <c r="J22" s="755">
        <v>5</v>
      </c>
      <c r="K22" s="755">
        <v>58</v>
      </c>
      <c r="L22" s="755">
        <v>49</v>
      </c>
      <c r="M22" s="755">
        <v>24</v>
      </c>
      <c r="N22" s="755">
        <v>0</v>
      </c>
      <c r="O22" s="755">
        <v>0</v>
      </c>
      <c r="P22" s="755">
        <v>0</v>
      </c>
      <c r="Q22" s="755">
        <v>0</v>
      </c>
      <c r="R22" s="755">
        <v>0</v>
      </c>
      <c r="S22" s="755">
        <v>0</v>
      </c>
      <c r="T22" s="755">
        <v>0</v>
      </c>
      <c r="U22" s="755">
        <v>0</v>
      </c>
      <c r="V22" s="755">
        <v>5</v>
      </c>
      <c r="W22" s="755">
        <v>500</v>
      </c>
      <c r="X22" s="755">
        <v>500</v>
      </c>
      <c r="Y22" s="755">
        <v>20</v>
      </c>
      <c r="Z22" s="372" t="s">
        <v>9</v>
      </c>
    </row>
    <row r="23" spans="1:26" s="203" customFormat="1" ht="16.7" customHeight="1">
      <c r="A23" s="17" t="s">
        <v>250</v>
      </c>
      <c r="B23" s="362">
        <f t="shared" si="2"/>
        <v>20</v>
      </c>
      <c r="C23" s="362">
        <f t="shared" si="1"/>
        <v>162</v>
      </c>
      <c r="D23" s="362">
        <f t="shared" si="1"/>
        <v>441</v>
      </c>
      <c r="E23" s="362">
        <f t="shared" si="1"/>
        <v>244</v>
      </c>
      <c r="F23" s="755">
        <v>10</v>
      </c>
      <c r="G23" s="755">
        <v>0</v>
      </c>
      <c r="H23" s="755">
        <v>279</v>
      </c>
      <c r="I23" s="755">
        <v>208</v>
      </c>
      <c r="J23" s="755">
        <v>2</v>
      </c>
      <c r="K23" s="755">
        <v>55</v>
      </c>
      <c r="L23" s="755">
        <v>55</v>
      </c>
      <c r="M23" s="755">
        <v>19</v>
      </c>
      <c r="N23" s="755">
        <v>2</v>
      </c>
      <c r="O23" s="755">
        <v>7</v>
      </c>
      <c r="P23" s="755">
        <v>0</v>
      </c>
      <c r="Q23" s="755">
        <v>2</v>
      </c>
      <c r="R23" s="755">
        <v>5</v>
      </c>
      <c r="S23" s="755">
        <v>0</v>
      </c>
      <c r="T23" s="755">
        <v>7</v>
      </c>
      <c r="U23" s="755">
        <v>11</v>
      </c>
      <c r="V23" s="755">
        <v>1</v>
      </c>
      <c r="W23" s="755">
        <v>100</v>
      </c>
      <c r="X23" s="755">
        <v>100</v>
      </c>
      <c r="Y23" s="755">
        <v>4</v>
      </c>
      <c r="Z23" s="372" t="s">
        <v>10</v>
      </c>
    </row>
    <row r="24" spans="1:26" s="203" customFormat="1" ht="16.7" customHeight="1">
      <c r="A24" s="17" t="s">
        <v>252</v>
      </c>
      <c r="B24" s="362">
        <f t="shared" si="2"/>
        <v>16</v>
      </c>
      <c r="C24" s="362">
        <f t="shared" si="1"/>
        <v>456</v>
      </c>
      <c r="D24" s="362">
        <f t="shared" si="1"/>
        <v>423</v>
      </c>
      <c r="E24" s="362">
        <f t="shared" si="1"/>
        <v>155</v>
      </c>
      <c r="F24" s="755">
        <v>1</v>
      </c>
      <c r="G24" s="755">
        <v>0</v>
      </c>
      <c r="H24" s="755">
        <v>105</v>
      </c>
      <c r="I24" s="755">
        <v>3</v>
      </c>
      <c r="J24" s="755">
        <v>14</v>
      </c>
      <c r="K24" s="755">
        <v>456</v>
      </c>
      <c r="L24" s="755">
        <v>318</v>
      </c>
      <c r="M24" s="755">
        <v>151</v>
      </c>
      <c r="N24" s="755">
        <v>0</v>
      </c>
      <c r="O24" s="755">
        <v>0</v>
      </c>
      <c r="P24" s="755">
        <v>0</v>
      </c>
      <c r="Q24" s="755">
        <v>0</v>
      </c>
      <c r="R24" s="755">
        <v>1</v>
      </c>
      <c r="S24" s="755">
        <v>0</v>
      </c>
      <c r="T24" s="755">
        <v>0</v>
      </c>
      <c r="U24" s="755">
        <v>1</v>
      </c>
      <c r="V24" s="755">
        <v>0</v>
      </c>
      <c r="W24" s="755">
        <v>0</v>
      </c>
      <c r="X24" s="755">
        <v>0</v>
      </c>
      <c r="Y24" s="755">
        <v>0</v>
      </c>
      <c r="Z24" s="372" t="s">
        <v>11</v>
      </c>
    </row>
    <row r="25" spans="1:26" s="203" customFormat="1" ht="16.7" customHeight="1">
      <c r="A25" s="17" t="s">
        <v>254</v>
      </c>
      <c r="B25" s="362">
        <f t="shared" si="2"/>
        <v>13</v>
      </c>
      <c r="C25" s="362">
        <f t="shared" si="1"/>
        <v>569</v>
      </c>
      <c r="D25" s="362">
        <f t="shared" si="1"/>
        <v>701</v>
      </c>
      <c r="E25" s="362">
        <f t="shared" si="1"/>
        <v>124</v>
      </c>
      <c r="F25" s="755">
        <v>4</v>
      </c>
      <c r="G25" s="755">
        <v>0</v>
      </c>
      <c r="H25" s="755">
        <v>88</v>
      </c>
      <c r="I25" s="755">
        <v>74</v>
      </c>
      <c r="J25" s="755">
        <v>3</v>
      </c>
      <c r="K25" s="755">
        <v>69</v>
      </c>
      <c r="L25" s="755">
        <v>66</v>
      </c>
      <c r="M25" s="755">
        <v>27</v>
      </c>
      <c r="N25" s="755">
        <v>0</v>
      </c>
      <c r="O25" s="755">
        <v>0</v>
      </c>
      <c r="P25" s="755">
        <v>0</v>
      </c>
      <c r="Q25" s="755">
        <v>0</v>
      </c>
      <c r="R25" s="755">
        <v>1</v>
      </c>
      <c r="S25" s="755">
        <v>0</v>
      </c>
      <c r="T25" s="755">
        <v>47</v>
      </c>
      <c r="U25" s="755">
        <v>2</v>
      </c>
      <c r="V25" s="755">
        <v>5</v>
      </c>
      <c r="W25" s="755">
        <v>500</v>
      </c>
      <c r="X25" s="755">
        <v>500</v>
      </c>
      <c r="Y25" s="755">
        <v>21</v>
      </c>
      <c r="Z25" s="372" t="s">
        <v>12</v>
      </c>
    </row>
    <row r="26" spans="1:26" s="203" customFormat="1" ht="16.7" customHeight="1">
      <c r="A26" s="17" t="s">
        <v>256</v>
      </c>
      <c r="B26" s="362">
        <f t="shared" si="2"/>
        <v>8</v>
      </c>
      <c r="C26" s="362">
        <f t="shared" si="1"/>
        <v>191</v>
      </c>
      <c r="D26" s="362">
        <f t="shared" si="1"/>
        <v>162</v>
      </c>
      <c r="E26" s="362">
        <f t="shared" si="1"/>
        <v>38</v>
      </c>
      <c r="F26" s="755">
        <v>2</v>
      </c>
      <c r="G26" s="755">
        <v>0</v>
      </c>
      <c r="H26" s="755">
        <v>4</v>
      </c>
      <c r="I26" s="755">
        <v>6</v>
      </c>
      <c r="J26" s="755">
        <v>5</v>
      </c>
      <c r="K26" s="755">
        <v>91</v>
      </c>
      <c r="L26" s="755">
        <v>58</v>
      </c>
      <c r="M26" s="755">
        <v>28</v>
      </c>
      <c r="N26" s="755">
        <v>0</v>
      </c>
      <c r="O26" s="755">
        <v>0</v>
      </c>
      <c r="P26" s="755">
        <v>0</v>
      </c>
      <c r="Q26" s="755">
        <v>0</v>
      </c>
      <c r="R26" s="755">
        <v>0</v>
      </c>
      <c r="S26" s="755">
        <v>0</v>
      </c>
      <c r="T26" s="755">
        <v>0</v>
      </c>
      <c r="U26" s="755">
        <v>0</v>
      </c>
      <c r="V26" s="755">
        <v>1</v>
      </c>
      <c r="W26" s="755">
        <v>100</v>
      </c>
      <c r="X26" s="755">
        <v>100</v>
      </c>
      <c r="Y26" s="755">
        <v>4</v>
      </c>
      <c r="Z26" s="372" t="s">
        <v>13</v>
      </c>
    </row>
    <row r="27" spans="1:26" s="203" customFormat="1" ht="16.7" customHeight="1">
      <c r="A27" s="17" t="s">
        <v>258</v>
      </c>
      <c r="B27" s="362">
        <f t="shared" si="2"/>
        <v>11</v>
      </c>
      <c r="C27" s="362">
        <f t="shared" si="1"/>
        <v>91</v>
      </c>
      <c r="D27" s="362">
        <f t="shared" si="1"/>
        <v>311</v>
      </c>
      <c r="E27" s="362">
        <f t="shared" si="1"/>
        <v>54</v>
      </c>
      <c r="F27" s="755">
        <v>3</v>
      </c>
      <c r="G27" s="755">
        <v>0</v>
      </c>
      <c r="H27" s="755">
        <v>24</v>
      </c>
      <c r="I27" s="755">
        <v>21</v>
      </c>
      <c r="J27" s="755">
        <v>2</v>
      </c>
      <c r="K27" s="755">
        <v>75</v>
      </c>
      <c r="L27" s="755">
        <v>56</v>
      </c>
      <c r="M27" s="755">
        <v>15</v>
      </c>
      <c r="N27" s="755">
        <v>2</v>
      </c>
      <c r="O27" s="755">
        <v>16</v>
      </c>
      <c r="P27" s="755">
        <v>8</v>
      </c>
      <c r="Q27" s="755">
        <v>8</v>
      </c>
      <c r="R27" s="755">
        <v>2</v>
      </c>
      <c r="S27" s="755">
        <v>0</v>
      </c>
      <c r="T27" s="755">
        <v>0</v>
      </c>
      <c r="U27" s="755">
        <v>0</v>
      </c>
      <c r="V27" s="755">
        <v>2</v>
      </c>
      <c r="W27" s="755">
        <v>0</v>
      </c>
      <c r="X27" s="755">
        <v>223</v>
      </c>
      <c r="Y27" s="755">
        <v>10</v>
      </c>
      <c r="Z27" s="372" t="s">
        <v>14</v>
      </c>
    </row>
    <row r="28" spans="1:26" s="203" customFormat="1" ht="16.7" customHeight="1">
      <c r="A28" s="17" t="s">
        <v>260</v>
      </c>
      <c r="B28" s="362">
        <f t="shared" si="2"/>
        <v>6</v>
      </c>
      <c r="C28" s="362">
        <f t="shared" si="1"/>
        <v>49</v>
      </c>
      <c r="D28" s="362">
        <f t="shared" si="1"/>
        <v>214</v>
      </c>
      <c r="E28" s="362">
        <f t="shared" si="1"/>
        <v>58</v>
      </c>
      <c r="F28" s="755">
        <v>2</v>
      </c>
      <c r="G28" s="755">
        <v>0</v>
      </c>
      <c r="H28" s="755">
        <v>40</v>
      </c>
      <c r="I28" s="755">
        <v>34</v>
      </c>
      <c r="J28" s="755">
        <v>2</v>
      </c>
      <c r="K28" s="755">
        <v>39</v>
      </c>
      <c r="L28" s="755">
        <v>35</v>
      </c>
      <c r="M28" s="755">
        <v>15</v>
      </c>
      <c r="N28" s="755">
        <v>1</v>
      </c>
      <c r="O28" s="755">
        <v>10</v>
      </c>
      <c r="P28" s="755">
        <v>8</v>
      </c>
      <c r="Q28" s="755">
        <v>5</v>
      </c>
      <c r="R28" s="755">
        <v>0</v>
      </c>
      <c r="S28" s="755">
        <v>0</v>
      </c>
      <c r="T28" s="755">
        <v>0</v>
      </c>
      <c r="U28" s="755">
        <v>0</v>
      </c>
      <c r="V28" s="755">
        <v>1</v>
      </c>
      <c r="W28" s="755">
        <v>0</v>
      </c>
      <c r="X28" s="755">
        <v>131</v>
      </c>
      <c r="Y28" s="755">
        <v>4</v>
      </c>
      <c r="Z28" s="372" t="s">
        <v>15</v>
      </c>
    </row>
    <row r="29" spans="1:26" s="203" customFormat="1" ht="16.7" customHeight="1">
      <c r="A29" s="17" t="s">
        <v>262</v>
      </c>
      <c r="B29" s="362">
        <f t="shared" si="2"/>
        <v>14</v>
      </c>
      <c r="C29" s="362">
        <f t="shared" si="1"/>
        <v>79</v>
      </c>
      <c r="D29" s="362">
        <f t="shared" si="1"/>
        <v>449</v>
      </c>
      <c r="E29" s="362">
        <f t="shared" si="1"/>
        <v>110</v>
      </c>
      <c r="F29" s="755">
        <v>4</v>
      </c>
      <c r="G29" s="755">
        <v>0</v>
      </c>
      <c r="H29" s="755">
        <v>176</v>
      </c>
      <c r="I29" s="755">
        <v>98</v>
      </c>
      <c r="J29" s="755">
        <v>3</v>
      </c>
      <c r="K29" s="755">
        <v>69</v>
      </c>
      <c r="L29" s="755">
        <v>0</v>
      </c>
      <c r="M29" s="755">
        <v>0</v>
      </c>
      <c r="N29" s="755">
        <v>1</v>
      </c>
      <c r="O29" s="755">
        <v>10</v>
      </c>
      <c r="P29" s="755">
        <v>0</v>
      </c>
      <c r="Q29" s="755">
        <v>0</v>
      </c>
      <c r="R29" s="755">
        <v>2</v>
      </c>
      <c r="S29" s="755">
        <v>0</v>
      </c>
      <c r="T29" s="755">
        <v>73</v>
      </c>
      <c r="U29" s="755">
        <v>2</v>
      </c>
      <c r="V29" s="755">
        <v>4</v>
      </c>
      <c r="W29" s="755">
        <v>0</v>
      </c>
      <c r="X29" s="755">
        <v>200</v>
      </c>
      <c r="Y29" s="755">
        <v>10</v>
      </c>
      <c r="Z29" s="372" t="s">
        <v>16</v>
      </c>
    </row>
    <row r="30" spans="1:26" s="203" customFormat="1" ht="16.7" customHeight="1">
      <c r="A30" s="17" t="s">
        <v>264</v>
      </c>
      <c r="B30" s="362">
        <f t="shared" si="2"/>
        <v>9</v>
      </c>
      <c r="C30" s="362">
        <f t="shared" si="1"/>
        <v>77</v>
      </c>
      <c r="D30" s="362">
        <f t="shared" si="1"/>
        <v>56</v>
      </c>
      <c r="E30" s="362">
        <f t="shared" si="1"/>
        <v>71</v>
      </c>
      <c r="F30" s="755">
        <v>3</v>
      </c>
      <c r="G30" s="755">
        <v>0</v>
      </c>
      <c r="H30" s="755">
        <v>0</v>
      </c>
      <c r="I30" s="755">
        <v>32</v>
      </c>
      <c r="J30" s="755">
        <v>4</v>
      </c>
      <c r="K30" s="755">
        <v>77</v>
      </c>
      <c r="L30" s="755">
        <v>56</v>
      </c>
      <c r="M30" s="755">
        <v>35</v>
      </c>
      <c r="N30" s="755">
        <v>0</v>
      </c>
      <c r="O30" s="755">
        <v>0</v>
      </c>
      <c r="P30" s="755">
        <v>0</v>
      </c>
      <c r="Q30" s="755">
        <v>0</v>
      </c>
      <c r="R30" s="755">
        <v>1</v>
      </c>
      <c r="S30" s="755">
        <v>0</v>
      </c>
      <c r="T30" s="755">
        <v>0</v>
      </c>
      <c r="U30" s="755">
        <v>2</v>
      </c>
      <c r="V30" s="755">
        <v>1</v>
      </c>
      <c r="W30" s="755">
        <v>0</v>
      </c>
      <c r="X30" s="755">
        <v>0</v>
      </c>
      <c r="Y30" s="755">
        <v>2</v>
      </c>
      <c r="Z30" s="372" t="s">
        <v>17</v>
      </c>
    </row>
    <row r="31" spans="1:26" s="203" customFormat="1" ht="16.7" customHeight="1">
      <c r="A31" s="17" t="s">
        <v>266</v>
      </c>
      <c r="B31" s="362">
        <f t="shared" si="2"/>
        <v>2</v>
      </c>
      <c r="C31" s="362">
        <f t="shared" si="1"/>
        <v>5</v>
      </c>
      <c r="D31" s="362">
        <f t="shared" si="1"/>
        <v>5</v>
      </c>
      <c r="E31" s="362">
        <f t="shared" si="1"/>
        <v>26</v>
      </c>
      <c r="F31" s="755">
        <v>1</v>
      </c>
      <c r="G31" s="755">
        <v>0</v>
      </c>
      <c r="H31" s="755">
        <v>0</v>
      </c>
      <c r="I31" s="755">
        <v>24</v>
      </c>
      <c r="J31" s="755">
        <v>1</v>
      </c>
      <c r="K31" s="755">
        <v>5</v>
      </c>
      <c r="L31" s="755">
        <v>5</v>
      </c>
      <c r="M31" s="755">
        <v>2</v>
      </c>
      <c r="N31" s="755">
        <v>0</v>
      </c>
      <c r="O31" s="755">
        <v>0</v>
      </c>
      <c r="P31" s="755">
        <v>0</v>
      </c>
      <c r="Q31" s="755">
        <v>0</v>
      </c>
      <c r="R31" s="755">
        <v>0</v>
      </c>
      <c r="S31" s="755">
        <v>0</v>
      </c>
      <c r="T31" s="755">
        <v>0</v>
      </c>
      <c r="U31" s="755">
        <v>0</v>
      </c>
      <c r="V31" s="755">
        <v>0</v>
      </c>
      <c r="W31" s="755">
        <v>0</v>
      </c>
      <c r="X31" s="755">
        <v>0</v>
      </c>
      <c r="Y31" s="755">
        <v>0</v>
      </c>
      <c r="Z31" s="372" t="s">
        <v>18</v>
      </c>
    </row>
    <row r="32" spans="1:26" s="203" customFormat="1" ht="16.7" customHeight="1">
      <c r="A32" s="17" t="s">
        <v>268</v>
      </c>
      <c r="B32" s="362">
        <f t="shared" si="2"/>
        <v>27</v>
      </c>
      <c r="C32" s="362">
        <f t="shared" si="1"/>
        <v>21</v>
      </c>
      <c r="D32" s="362">
        <f t="shared" si="1"/>
        <v>1184</v>
      </c>
      <c r="E32" s="362">
        <f t="shared" si="1"/>
        <v>428</v>
      </c>
      <c r="F32" s="755">
        <v>14</v>
      </c>
      <c r="G32" s="755">
        <v>0</v>
      </c>
      <c r="H32" s="755">
        <v>626</v>
      </c>
      <c r="I32" s="755">
        <v>327</v>
      </c>
      <c r="J32" s="755">
        <v>1</v>
      </c>
      <c r="K32" s="755">
        <v>21</v>
      </c>
      <c r="L32" s="755">
        <v>21</v>
      </c>
      <c r="M32" s="755">
        <v>10</v>
      </c>
      <c r="N32" s="755">
        <v>0</v>
      </c>
      <c r="O32" s="755">
        <v>0</v>
      </c>
      <c r="P32" s="755">
        <v>0</v>
      </c>
      <c r="Q32" s="755">
        <v>0</v>
      </c>
      <c r="R32" s="755">
        <v>12</v>
      </c>
      <c r="S32" s="755">
        <v>0</v>
      </c>
      <c r="T32" s="755">
        <v>537</v>
      </c>
      <c r="U32" s="755">
        <v>91</v>
      </c>
      <c r="V32" s="755">
        <v>0</v>
      </c>
      <c r="W32" s="755">
        <v>0</v>
      </c>
      <c r="X32" s="755">
        <v>0</v>
      </c>
      <c r="Y32" s="755">
        <v>0</v>
      </c>
      <c r="Z32" s="372" t="s">
        <v>19</v>
      </c>
    </row>
    <row r="33" spans="1:26" s="203" customFormat="1" ht="16.7" customHeight="1">
      <c r="A33" s="17" t="s">
        <v>270</v>
      </c>
      <c r="B33" s="362">
        <f t="shared" si="2"/>
        <v>8</v>
      </c>
      <c r="C33" s="362">
        <f t="shared" si="1"/>
        <v>256</v>
      </c>
      <c r="D33" s="362">
        <f t="shared" si="1"/>
        <v>358</v>
      </c>
      <c r="E33" s="362">
        <f t="shared" si="1"/>
        <v>94</v>
      </c>
      <c r="F33" s="755">
        <v>2</v>
      </c>
      <c r="G33" s="755">
        <v>0</v>
      </c>
      <c r="H33" s="755">
        <v>91</v>
      </c>
      <c r="I33" s="755">
        <v>65</v>
      </c>
      <c r="J33" s="755">
        <v>3</v>
      </c>
      <c r="K33" s="755">
        <v>56</v>
      </c>
      <c r="L33" s="755">
        <v>46</v>
      </c>
      <c r="M33" s="755">
        <v>16</v>
      </c>
      <c r="N33" s="755">
        <v>0</v>
      </c>
      <c r="O33" s="755">
        <v>0</v>
      </c>
      <c r="P33" s="755">
        <v>0</v>
      </c>
      <c r="Q33" s="755">
        <v>0</v>
      </c>
      <c r="R33" s="755">
        <v>1</v>
      </c>
      <c r="S33" s="755">
        <v>0</v>
      </c>
      <c r="T33" s="755">
        <v>21</v>
      </c>
      <c r="U33" s="755">
        <v>3</v>
      </c>
      <c r="V33" s="755">
        <v>2</v>
      </c>
      <c r="W33" s="755">
        <v>200</v>
      </c>
      <c r="X33" s="755">
        <v>200</v>
      </c>
      <c r="Y33" s="755">
        <v>10</v>
      </c>
      <c r="Z33" s="372" t="s">
        <v>20</v>
      </c>
    </row>
    <row r="34" spans="1:26" s="203" customFormat="1" ht="16.7" customHeight="1">
      <c r="A34" s="17" t="s">
        <v>272</v>
      </c>
      <c r="B34" s="362">
        <f t="shared" si="2"/>
        <v>2</v>
      </c>
      <c r="C34" s="362">
        <f t="shared" si="2"/>
        <v>105</v>
      </c>
      <c r="D34" s="362">
        <f t="shared" si="2"/>
        <v>0</v>
      </c>
      <c r="E34" s="362">
        <f t="shared" si="2"/>
        <v>0</v>
      </c>
      <c r="F34" s="755">
        <v>0</v>
      </c>
      <c r="G34" s="755">
        <v>0</v>
      </c>
      <c r="H34" s="755">
        <v>0</v>
      </c>
      <c r="I34" s="755">
        <v>0</v>
      </c>
      <c r="J34" s="755">
        <v>2</v>
      </c>
      <c r="K34" s="755">
        <v>0</v>
      </c>
      <c r="L34" s="755">
        <v>0</v>
      </c>
      <c r="M34" s="755">
        <v>0</v>
      </c>
      <c r="N34" s="719">
        <v>0</v>
      </c>
      <c r="O34" s="719">
        <v>105</v>
      </c>
      <c r="P34" s="755">
        <v>0</v>
      </c>
      <c r="Q34" s="755">
        <v>0</v>
      </c>
      <c r="R34" s="755">
        <v>0</v>
      </c>
      <c r="S34" s="755">
        <v>0</v>
      </c>
      <c r="T34" s="755">
        <v>0</v>
      </c>
      <c r="U34" s="755">
        <v>0</v>
      </c>
      <c r="V34" s="755">
        <v>0</v>
      </c>
      <c r="W34" s="755">
        <v>0</v>
      </c>
      <c r="X34" s="755">
        <v>0</v>
      </c>
      <c r="Y34" s="755">
        <v>0</v>
      </c>
      <c r="Z34" s="372" t="s">
        <v>21</v>
      </c>
    </row>
    <row r="35" spans="1:26" s="203" customFormat="1" ht="16.7" customHeight="1">
      <c r="A35" s="17" t="s">
        <v>274</v>
      </c>
      <c r="B35" s="362">
        <f t="shared" si="2"/>
        <v>6</v>
      </c>
      <c r="C35" s="362">
        <f t="shared" si="2"/>
        <v>122</v>
      </c>
      <c r="D35" s="362">
        <f t="shared" si="2"/>
        <v>108</v>
      </c>
      <c r="E35" s="362">
        <f t="shared" si="2"/>
        <v>21</v>
      </c>
      <c r="F35" s="755">
        <v>1</v>
      </c>
      <c r="G35" s="755">
        <v>0</v>
      </c>
      <c r="H35" s="755">
        <v>8</v>
      </c>
      <c r="I35" s="755">
        <v>4</v>
      </c>
      <c r="J35" s="755">
        <v>4</v>
      </c>
      <c r="K35" s="755">
        <v>42</v>
      </c>
      <c r="L35" s="755">
        <v>20</v>
      </c>
      <c r="M35" s="755">
        <v>14</v>
      </c>
      <c r="N35" s="755">
        <v>0</v>
      </c>
      <c r="O35" s="755">
        <v>0</v>
      </c>
      <c r="P35" s="755">
        <v>0</v>
      </c>
      <c r="Q35" s="755">
        <v>0</v>
      </c>
      <c r="R35" s="755">
        <v>0</v>
      </c>
      <c r="S35" s="755">
        <v>0</v>
      </c>
      <c r="T35" s="755">
        <v>0</v>
      </c>
      <c r="U35" s="755">
        <v>0</v>
      </c>
      <c r="V35" s="755">
        <v>1</v>
      </c>
      <c r="W35" s="755">
        <v>80</v>
      </c>
      <c r="X35" s="755">
        <v>80</v>
      </c>
      <c r="Y35" s="755">
        <v>3</v>
      </c>
      <c r="Z35" s="372" t="s">
        <v>22</v>
      </c>
    </row>
    <row r="36" spans="1:26" s="203" customFormat="1" ht="16.7" customHeight="1">
      <c r="A36" s="17" t="s">
        <v>276</v>
      </c>
      <c r="B36" s="362">
        <f t="shared" si="2"/>
        <v>4</v>
      </c>
      <c r="C36" s="362">
        <f t="shared" si="2"/>
        <v>0</v>
      </c>
      <c r="D36" s="362">
        <f t="shared" si="2"/>
        <v>58</v>
      </c>
      <c r="E36" s="362">
        <f t="shared" si="2"/>
        <v>31</v>
      </c>
      <c r="F36" s="755">
        <v>2</v>
      </c>
      <c r="G36" s="755">
        <v>0</v>
      </c>
      <c r="H36" s="755">
        <v>56</v>
      </c>
      <c r="I36" s="755">
        <v>24</v>
      </c>
      <c r="J36" s="755">
        <v>0</v>
      </c>
      <c r="K36" s="755">
        <v>0</v>
      </c>
      <c r="L36" s="755">
        <v>0</v>
      </c>
      <c r="M36" s="755">
        <v>0</v>
      </c>
      <c r="N36" s="755">
        <v>0</v>
      </c>
      <c r="O36" s="755">
        <v>0</v>
      </c>
      <c r="P36" s="755">
        <v>0</v>
      </c>
      <c r="Q36" s="755">
        <v>0</v>
      </c>
      <c r="R36" s="755">
        <v>2</v>
      </c>
      <c r="S36" s="755">
        <v>0</v>
      </c>
      <c r="T36" s="755">
        <v>2</v>
      </c>
      <c r="U36" s="755">
        <v>7</v>
      </c>
      <c r="V36" s="755">
        <v>0</v>
      </c>
      <c r="W36" s="755">
        <v>0</v>
      </c>
      <c r="X36" s="755">
        <v>0</v>
      </c>
      <c r="Y36" s="755">
        <v>0</v>
      </c>
      <c r="Z36" s="372" t="s">
        <v>23</v>
      </c>
    </row>
    <row r="37" spans="1:26" s="203" customFormat="1" ht="16.7" customHeight="1">
      <c r="A37" s="17" t="s">
        <v>278</v>
      </c>
      <c r="B37" s="362">
        <f t="shared" si="2"/>
        <v>2</v>
      </c>
      <c r="C37" s="362">
        <f t="shared" si="2"/>
        <v>200</v>
      </c>
      <c r="D37" s="362">
        <f t="shared" si="2"/>
        <v>200</v>
      </c>
      <c r="E37" s="362">
        <f t="shared" si="2"/>
        <v>8</v>
      </c>
      <c r="F37" s="755">
        <v>0</v>
      </c>
      <c r="G37" s="755">
        <v>0</v>
      </c>
      <c r="H37" s="755">
        <v>0</v>
      </c>
      <c r="I37" s="755">
        <v>0</v>
      </c>
      <c r="J37" s="755">
        <v>0</v>
      </c>
      <c r="K37" s="755">
        <v>0</v>
      </c>
      <c r="L37" s="755">
        <v>0</v>
      </c>
      <c r="M37" s="755">
        <v>0</v>
      </c>
      <c r="N37" s="755">
        <v>0</v>
      </c>
      <c r="O37" s="755">
        <v>0</v>
      </c>
      <c r="P37" s="755">
        <v>0</v>
      </c>
      <c r="Q37" s="755">
        <v>0</v>
      </c>
      <c r="R37" s="755">
        <v>0</v>
      </c>
      <c r="S37" s="755">
        <v>0</v>
      </c>
      <c r="T37" s="755">
        <v>0</v>
      </c>
      <c r="U37" s="755">
        <v>0</v>
      </c>
      <c r="V37" s="755">
        <v>2</v>
      </c>
      <c r="W37" s="755">
        <v>200</v>
      </c>
      <c r="X37" s="755">
        <v>200</v>
      </c>
      <c r="Y37" s="755">
        <v>8</v>
      </c>
      <c r="Z37" s="372" t="s">
        <v>24</v>
      </c>
    </row>
    <row r="38" spans="1:26" s="203" customFormat="1" ht="16.7" customHeight="1">
      <c r="A38" s="17" t="s">
        <v>669</v>
      </c>
      <c r="B38" s="362">
        <f t="shared" si="2"/>
        <v>1</v>
      </c>
      <c r="C38" s="362">
        <f t="shared" si="2"/>
        <v>28</v>
      </c>
      <c r="D38" s="362">
        <f t="shared" si="2"/>
        <v>24</v>
      </c>
      <c r="E38" s="362">
        <f t="shared" si="2"/>
        <v>6</v>
      </c>
      <c r="F38" s="755">
        <v>0</v>
      </c>
      <c r="G38" s="755">
        <v>0</v>
      </c>
      <c r="H38" s="755">
        <v>0</v>
      </c>
      <c r="I38" s="755">
        <v>0</v>
      </c>
      <c r="J38" s="755">
        <v>1</v>
      </c>
      <c r="K38" s="755">
        <v>28</v>
      </c>
      <c r="L38" s="755">
        <v>24</v>
      </c>
      <c r="M38" s="755">
        <v>6</v>
      </c>
      <c r="N38" s="755">
        <v>0</v>
      </c>
      <c r="O38" s="755">
        <v>0</v>
      </c>
      <c r="P38" s="755">
        <v>0</v>
      </c>
      <c r="Q38" s="755">
        <v>0</v>
      </c>
      <c r="R38" s="755">
        <v>0</v>
      </c>
      <c r="S38" s="755">
        <v>0</v>
      </c>
      <c r="T38" s="755">
        <v>0</v>
      </c>
      <c r="U38" s="755">
        <v>0</v>
      </c>
      <c r="V38" s="755">
        <v>0</v>
      </c>
      <c r="W38" s="755">
        <v>0</v>
      </c>
      <c r="X38" s="755">
        <v>0</v>
      </c>
      <c r="Y38" s="755">
        <v>0</v>
      </c>
      <c r="Z38" s="372" t="s">
        <v>25</v>
      </c>
    </row>
    <row r="39" spans="1:26" s="203" customFormat="1" ht="16.7" customHeight="1">
      <c r="A39" s="17" t="s">
        <v>282</v>
      </c>
      <c r="B39" s="362">
        <f t="shared" si="2"/>
        <v>3</v>
      </c>
      <c r="C39" s="362">
        <f t="shared" si="2"/>
        <v>108</v>
      </c>
      <c r="D39" s="362">
        <f t="shared" si="2"/>
        <v>107</v>
      </c>
      <c r="E39" s="362">
        <f t="shared" si="2"/>
        <v>61</v>
      </c>
      <c r="F39" s="755">
        <v>2</v>
      </c>
      <c r="G39" s="755">
        <v>82</v>
      </c>
      <c r="H39" s="755">
        <v>82</v>
      </c>
      <c r="I39" s="755">
        <v>49</v>
      </c>
      <c r="J39" s="755">
        <v>1</v>
      </c>
      <c r="K39" s="755">
        <v>26</v>
      </c>
      <c r="L39" s="755">
        <v>25</v>
      </c>
      <c r="M39" s="755">
        <v>12</v>
      </c>
      <c r="N39" s="755">
        <v>0</v>
      </c>
      <c r="O39" s="755">
        <v>0</v>
      </c>
      <c r="P39" s="755">
        <v>0</v>
      </c>
      <c r="Q39" s="755">
        <v>0</v>
      </c>
      <c r="R39" s="755">
        <v>0</v>
      </c>
      <c r="S39" s="755">
        <v>0</v>
      </c>
      <c r="T39" s="755">
        <v>0</v>
      </c>
      <c r="U39" s="755">
        <v>0</v>
      </c>
      <c r="V39" s="755">
        <v>0</v>
      </c>
      <c r="W39" s="755">
        <v>0</v>
      </c>
      <c r="X39" s="755">
        <v>0</v>
      </c>
      <c r="Y39" s="755">
        <v>0</v>
      </c>
      <c r="Z39" s="372" t="s">
        <v>26</v>
      </c>
    </row>
    <row r="40" spans="1:26" s="203" customFormat="1" ht="16.7" customHeight="1" thickBot="1">
      <c r="A40" s="226" t="s">
        <v>284</v>
      </c>
      <c r="B40" s="1284">
        <f t="shared" si="2"/>
        <v>1</v>
      </c>
      <c r="C40" s="1285">
        <f t="shared" si="2"/>
        <v>80</v>
      </c>
      <c r="D40" s="1285">
        <f t="shared" si="2"/>
        <v>0</v>
      </c>
      <c r="E40" s="1285">
        <f t="shared" si="2"/>
        <v>0</v>
      </c>
      <c r="F40" s="743">
        <v>1</v>
      </c>
      <c r="G40" s="743">
        <v>80</v>
      </c>
      <c r="H40" s="743">
        <v>0</v>
      </c>
      <c r="I40" s="743">
        <v>0</v>
      </c>
      <c r="J40" s="743">
        <v>0</v>
      </c>
      <c r="K40" s="743">
        <v>0</v>
      </c>
      <c r="L40" s="743">
        <v>0</v>
      </c>
      <c r="M40" s="743">
        <v>0</v>
      </c>
      <c r="N40" s="743">
        <v>0</v>
      </c>
      <c r="O40" s="743">
        <v>0</v>
      </c>
      <c r="P40" s="743">
        <v>0</v>
      </c>
      <c r="Q40" s="743">
        <v>0</v>
      </c>
      <c r="R40" s="743">
        <v>0</v>
      </c>
      <c r="S40" s="743">
        <v>0</v>
      </c>
      <c r="T40" s="743">
        <v>0</v>
      </c>
      <c r="U40" s="743">
        <v>0</v>
      </c>
      <c r="V40" s="743">
        <v>0</v>
      </c>
      <c r="W40" s="743">
        <v>0</v>
      </c>
      <c r="X40" s="743">
        <v>0</v>
      </c>
      <c r="Y40" s="1240">
        <v>0</v>
      </c>
      <c r="Z40" s="951" t="s">
        <v>27</v>
      </c>
    </row>
    <row r="41" spans="1:26" s="376" customFormat="1" ht="12.95" customHeight="1">
      <c r="A41" s="238" t="s">
        <v>764</v>
      </c>
      <c r="B41" s="373"/>
      <c r="C41" s="374"/>
      <c r="D41" s="374"/>
      <c r="E41" s="374"/>
      <c r="F41" s="374"/>
      <c r="G41" s="374"/>
      <c r="H41" s="374"/>
      <c r="I41" s="374"/>
      <c r="J41" s="375"/>
      <c r="K41" s="374"/>
      <c r="L41" s="374"/>
      <c r="M41" s="374"/>
      <c r="N41" s="374"/>
      <c r="O41" s="374"/>
      <c r="P41" s="374"/>
      <c r="Z41" s="927" t="s">
        <v>1013</v>
      </c>
    </row>
    <row r="42" spans="1:26" s="374" customFormat="1" ht="10.5" customHeight="1">
      <c r="A42" s="286" t="s">
        <v>1478</v>
      </c>
      <c r="B42" s="373"/>
    </row>
    <row r="43" spans="1:26" ht="10.5" customHeight="1">
      <c r="A43" s="286" t="s">
        <v>1479</v>
      </c>
      <c r="B43" s="373"/>
    </row>
  </sheetData>
  <sheetProtection selectLockedCells="1"/>
  <mergeCells count="40">
    <mergeCell ref="N3:Z3"/>
    <mergeCell ref="A3:M3"/>
    <mergeCell ref="S9:S11"/>
    <mergeCell ref="R6:U6"/>
    <mergeCell ref="N7:N11"/>
    <mergeCell ref="F6:I6"/>
    <mergeCell ref="G9:G11"/>
    <mergeCell ref="J7:J11"/>
    <mergeCell ref="K7:L8"/>
    <mergeCell ref="K9:K11"/>
    <mergeCell ref="L9:L11"/>
    <mergeCell ref="E7:E11"/>
    <mergeCell ref="H9:H11"/>
    <mergeCell ref="C7:D8"/>
    <mergeCell ref="Z6:Z11"/>
    <mergeCell ref="G7:H8"/>
    <mergeCell ref="B7:B11"/>
    <mergeCell ref="I7:I11"/>
    <mergeCell ref="O7:P8"/>
    <mergeCell ref="Q7:Q11"/>
    <mergeCell ref="T9:T11"/>
    <mergeCell ref="R7:R11"/>
    <mergeCell ref="S7:T8"/>
    <mergeCell ref="P9:P11"/>
    <mergeCell ref="A6:A11"/>
    <mergeCell ref="B6:E6"/>
    <mergeCell ref="C9:C11"/>
    <mergeCell ref="J6:M6"/>
    <mergeCell ref="V6:Y6"/>
    <mergeCell ref="V7:V11"/>
    <mergeCell ref="W7:X8"/>
    <mergeCell ref="Y7:Y11"/>
    <mergeCell ref="W9:W11"/>
    <mergeCell ref="X9:X11"/>
    <mergeCell ref="D9:D11"/>
    <mergeCell ref="F7:F11"/>
    <mergeCell ref="N6:Q6"/>
    <mergeCell ref="U7:U11"/>
    <mergeCell ref="O9:O11"/>
    <mergeCell ref="M7:M11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3" max="42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138"/>
  <sheetViews>
    <sheetView view="pageBreakPreview" zoomScaleNormal="100" zoomScaleSheetLayoutView="100" workbookViewId="0">
      <selection activeCell="AD2" sqref="AD2"/>
    </sheetView>
  </sheetViews>
  <sheetFormatPr defaultColWidth="12.375" defaultRowHeight="14.25"/>
  <cols>
    <col min="1" max="1" width="12.875" style="1051" customWidth="1"/>
    <col min="2" max="6" width="9.875" style="1051" customWidth="1"/>
    <col min="7" max="8" width="9.875" style="1083" customWidth="1"/>
    <col min="9" max="9" width="9.625" style="1051" customWidth="1"/>
    <col min="10" max="10" width="7.625" style="1051" customWidth="1"/>
    <col min="11" max="13" width="9.625" style="1051" customWidth="1"/>
    <col min="14" max="14" width="7.625" style="1051" customWidth="1"/>
    <col min="15" max="16" width="8.625" style="1051" customWidth="1"/>
    <col min="17" max="17" width="11.625" style="88" customWidth="1"/>
    <col min="18" max="16384" width="12.375" style="89"/>
  </cols>
  <sheetData>
    <row r="1" spans="1:18" s="396" customFormat="1" ht="14.1" customHeight="1">
      <c r="A1" s="815" t="s">
        <v>1557</v>
      </c>
      <c r="B1" s="393"/>
      <c r="C1" s="393"/>
      <c r="D1" s="393"/>
      <c r="E1" s="393"/>
      <c r="Q1" s="816" t="s">
        <v>1558</v>
      </c>
    </row>
    <row r="2" spans="1:18" s="1053" customFormat="1" ht="14.1" customHeight="1">
      <c r="B2" s="53"/>
      <c r="C2" s="53"/>
      <c r="D2" s="53"/>
      <c r="E2" s="53"/>
      <c r="F2" s="53"/>
      <c r="G2" s="53"/>
      <c r="H2" s="53"/>
      <c r="P2" s="273"/>
      <c r="Q2" s="209"/>
    </row>
    <row r="3" spans="1:18" s="1046" customFormat="1" ht="20.100000000000001" customHeight="1">
      <c r="A3" s="1475" t="s">
        <v>1175</v>
      </c>
      <c r="B3" s="1475"/>
      <c r="C3" s="1475"/>
      <c r="D3" s="1475"/>
      <c r="E3" s="1475"/>
      <c r="F3" s="1475"/>
      <c r="G3" s="1475"/>
      <c r="H3" s="1475"/>
      <c r="I3" s="1452" t="s">
        <v>1176</v>
      </c>
      <c r="J3" s="1452"/>
      <c r="K3" s="1452"/>
      <c r="L3" s="1452"/>
      <c r="M3" s="1452"/>
      <c r="N3" s="1452"/>
      <c r="O3" s="1452"/>
      <c r="P3" s="1452"/>
      <c r="Q3" s="1452"/>
    </row>
    <row r="4" spans="1:18" s="1047" customFormat="1" ht="24" customHeight="1">
      <c r="A4" s="278"/>
      <c r="B4" s="208"/>
      <c r="C4" s="208"/>
      <c r="D4" s="208"/>
      <c r="E4" s="208"/>
      <c r="F4" s="208"/>
      <c r="G4" s="208"/>
      <c r="H4" s="208"/>
      <c r="I4" s="278"/>
      <c r="J4" s="278"/>
      <c r="K4" s="278"/>
      <c r="L4" s="278"/>
      <c r="M4" s="278"/>
      <c r="N4" s="278"/>
      <c r="O4" s="278"/>
      <c r="P4" s="278"/>
      <c r="Q4" s="208"/>
    </row>
    <row r="5" spans="1:18" s="346" customFormat="1" ht="18" customHeight="1" thickBot="1">
      <c r="A5" s="346" t="s">
        <v>1177</v>
      </c>
      <c r="Q5" s="1052" t="s">
        <v>1178</v>
      </c>
    </row>
    <row r="6" spans="1:18" s="1053" customFormat="1" ht="18.75" customHeight="1">
      <c r="A6" s="1809" t="s">
        <v>49</v>
      </c>
      <c r="B6" s="1677" t="s">
        <v>1179</v>
      </c>
      <c r="C6" s="1677"/>
      <c r="D6" s="1440"/>
      <c r="E6" s="1471" t="s">
        <v>1180</v>
      </c>
      <c r="F6" s="1442"/>
      <c r="G6" s="1442"/>
      <c r="H6" s="1442"/>
      <c r="I6" s="1677" t="s">
        <v>1181</v>
      </c>
      <c r="J6" s="1439"/>
      <c r="K6" s="1439"/>
      <c r="L6" s="1439"/>
      <c r="M6" s="1439"/>
      <c r="N6" s="1439"/>
      <c r="O6" s="1471" t="s">
        <v>1182</v>
      </c>
      <c r="P6" s="1442"/>
      <c r="Q6" s="1659" t="s">
        <v>49</v>
      </c>
    </row>
    <row r="7" spans="1:18" s="1053" customFormat="1" ht="15" customHeight="1">
      <c r="A7" s="1810"/>
      <c r="B7" s="1927"/>
      <c r="C7" s="1927"/>
      <c r="D7" s="1817"/>
      <c r="E7" s="1671" t="s">
        <v>1183</v>
      </c>
      <c r="F7" s="1924" t="s">
        <v>1184</v>
      </c>
      <c r="G7" s="1925"/>
      <c r="H7" s="1925"/>
      <c r="I7" s="1529" t="s">
        <v>1185</v>
      </c>
      <c r="J7" s="1509"/>
      <c r="K7" s="1529" t="s">
        <v>1318</v>
      </c>
      <c r="L7" s="1509"/>
      <c r="M7" s="1509" t="s">
        <v>1319</v>
      </c>
      <c r="N7" s="1509"/>
      <c r="O7" s="1830"/>
      <c r="P7" s="1934"/>
      <c r="Q7" s="2134"/>
    </row>
    <row r="8" spans="1:18" s="1053" customFormat="1" ht="15" customHeight="1">
      <c r="A8" s="1810"/>
      <c r="B8" s="1530"/>
      <c r="C8" s="1530"/>
      <c r="D8" s="1441"/>
      <c r="E8" s="1670"/>
      <c r="F8" s="2136"/>
      <c r="G8" s="1444"/>
      <c r="H8" s="1444"/>
      <c r="I8" s="1529"/>
      <c r="J8" s="1509"/>
      <c r="K8" s="1529"/>
      <c r="L8" s="1509"/>
      <c r="M8" s="1509"/>
      <c r="N8" s="1509"/>
      <c r="O8" s="2108"/>
      <c r="P8" s="1933"/>
      <c r="Q8" s="2134"/>
    </row>
    <row r="9" spans="1:18" s="1053" customFormat="1" ht="18" customHeight="1">
      <c r="A9" s="1810"/>
      <c r="B9" s="1679" t="s">
        <v>1186</v>
      </c>
      <c r="C9" s="1671" t="s">
        <v>1187</v>
      </c>
      <c r="D9" s="1669" t="s">
        <v>1188</v>
      </c>
      <c r="E9" s="1670"/>
      <c r="F9" s="1671" t="s">
        <v>1189</v>
      </c>
      <c r="G9" s="1671" t="s">
        <v>1190</v>
      </c>
      <c r="H9" s="1669" t="s">
        <v>1191</v>
      </c>
      <c r="I9" s="1665" t="s">
        <v>1192</v>
      </c>
      <c r="J9" s="1669" t="s">
        <v>1193</v>
      </c>
      <c r="K9" s="1671" t="s">
        <v>1192</v>
      </c>
      <c r="L9" s="1671" t="s">
        <v>1193</v>
      </c>
      <c r="M9" s="1671" t="s">
        <v>1192</v>
      </c>
      <c r="N9" s="1671" t="s">
        <v>1193</v>
      </c>
      <c r="O9" s="1671" t="s">
        <v>1194</v>
      </c>
      <c r="P9" s="1669" t="s">
        <v>1193</v>
      </c>
      <c r="Q9" s="2134"/>
    </row>
    <row r="10" spans="1:18" s="1053" customFormat="1" ht="15" customHeight="1">
      <c r="A10" s="1811"/>
      <c r="B10" s="1823"/>
      <c r="C10" s="1672"/>
      <c r="D10" s="1831"/>
      <c r="E10" s="1672"/>
      <c r="F10" s="1672"/>
      <c r="G10" s="1672"/>
      <c r="H10" s="1831"/>
      <c r="I10" s="1673"/>
      <c r="J10" s="1831"/>
      <c r="K10" s="1672"/>
      <c r="L10" s="1672"/>
      <c r="M10" s="1672"/>
      <c r="N10" s="1672"/>
      <c r="O10" s="1672"/>
      <c r="P10" s="1831"/>
      <c r="Q10" s="2135"/>
    </row>
    <row r="11" spans="1:18" s="1048" customFormat="1" ht="17.25" customHeight="1">
      <c r="A11" s="1050" t="s">
        <v>701</v>
      </c>
      <c r="B11" s="359">
        <v>68575</v>
      </c>
      <c r="C11" s="348">
        <v>43012</v>
      </c>
      <c r="D11" s="347">
        <v>56425</v>
      </c>
      <c r="E11" s="359">
        <v>66415</v>
      </c>
      <c r="F11" s="359">
        <v>88319</v>
      </c>
      <c r="G11" s="347">
        <v>38138</v>
      </c>
      <c r="H11" s="347">
        <v>50181</v>
      </c>
      <c r="I11" s="359">
        <v>2160</v>
      </c>
      <c r="J11" s="359">
        <v>3832</v>
      </c>
      <c r="K11" s="359">
        <v>2123</v>
      </c>
      <c r="L11" s="359">
        <v>3778</v>
      </c>
      <c r="M11" s="359">
        <v>37</v>
      </c>
      <c r="N11" s="359">
        <v>54</v>
      </c>
      <c r="O11" s="359">
        <v>531</v>
      </c>
      <c r="P11" s="359">
        <v>7286</v>
      </c>
      <c r="Q11" s="1049" t="s">
        <v>701</v>
      </c>
      <c r="R11" s="39"/>
    </row>
    <row r="12" spans="1:18" s="1048" customFormat="1" ht="17.25" customHeight="1">
      <c r="A12" s="1050" t="s">
        <v>951</v>
      </c>
      <c r="B12" s="359">
        <v>60038</v>
      </c>
      <c r="C12" s="348">
        <v>41668</v>
      </c>
      <c r="D12" s="347">
        <v>53941</v>
      </c>
      <c r="E12" s="359">
        <v>56641</v>
      </c>
      <c r="F12" s="359">
        <v>82809</v>
      </c>
      <c r="G12" s="347">
        <v>36163</v>
      </c>
      <c r="H12" s="347">
        <v>46646</v>
      </c>
      <c r="I12" s="359">
        <v>3397</v>
      </c>
      <c r="J12" s="359">
        <v>5547</v>
      </c>
      <c r="K12" s="359">
        <v>3339</v>
      </c>
      <c r="L12" s="359">
        <v>5489</v>
      </c>
      <c r="M12" s="359">
        <v>58</v>
      </c>
      <c r="N12" s="359">
        <v>58</v>
      </c>
      <c r="O12" s="359">
        <v>511</v>
      </c>
      <c r="P12" s="359">
        <v>7253</v>
      </c>
      <c r="Q12" s="1049" t="s">
        <v>951</v>
      </c>
      <c r="R12" s="39"/>
    </row>
    <row r="13" spans="1:18" s="1048" customFormat="1" ht="17.25" customHeight="1">
      <c r="A13" s="1050" t="s">
        <v>952</v>
      </c>
      <c r="B13" s="359">
        <v>69706</v>
      </c>
      <c r="C13" s="348">
        <v>48706</v>
      </c>
      <c r="D13" s="347">
        <v>60921</v>
      </c>
      <c r="E13" s="359">
        <v>66620</v>
      </c>
      <c r="F13" s="359">
        <v>97599</v>
      </c>
      <c r="G13" s="347">
        <v>43506</v>
      </c>
      <c r="H13" s="347">
        <v>54093</v>
      </c>
      <c r="I13" s="359">
        <v>3086</v>
      </c>
      <c r="J13" s="359">
        <v>4754</v>
      </c>
      <c r="K13" s="359">
        <v>3037</v>
      </c>
      <c r="L13" s="359">
        <v>4705</v>
      </c>
      <c r="M13" s="359">
        <v>49</v>
      </c>
      <c r="N13" s="359">
        <v>49</v>
      </c>
      <c r="O13" s="359">
        <v>452</v>
      </c>
      <c r="P13" s="359">
        <v>7274</v>
      </c>
      <c r="Q13" s="1049" t="s">
        <v>952</v>
      </c>
      <c r="R13" s="39"/>
    </row>
    <row r="14" spans="1:18" s="1249" customFormat="1" ht="17.25" customHeight="1">
      <c r="A14" s="1253" t="s">
        <v>1049</v>
      </c>
      <c r="B14" s="359">
        <v>68732</v>
      </c>
      <c r="C14" s="348">
        <v>47084</v>
      </c>
      <c r="D14" s="347">
        <v>58062</v>
      </c>
      <c r="E14" s="359">
        <v>65879</v>
      </c>
      <c r="F14" s="359">
        <v>93759.583541147134</v>
      </c>
      <c r="G14" s="347">
        <v>42094.536964980543</v>
      </c>
      <c r="H14" s="347">
        <v>51665.046576166591</v>
      </c>
      <c r="I14" s="359">
        <v>2853</v>
      </c>
      <c r="J14" s="359">
        <v>4283</v>
      </c>
      <c r="K14" s="359">
        <v>2828</v>
      </c>
      <c r="L14" s="359">
        <v>4255</v>
      </c>
      <c r="M14" s="359">
        <v>25</v>
      </c>
      <c r="N14" s="359">
        <v>28</v>
      </c>
      <c r="O14" s="359">
        <v>419</v>
      </c>
      <c r="P14" s="359">
        <v>7103</v>
      </c>
      <c r="Q14" s="1250" t="s">
        <v>1049</v>
      </c>
      <c r="R14" s="39"/>
    </row>
    <row r="15" spans="1:18" s="73" customFormat="1" ht="17.25" customHeight="1">
      <c r="A15" s="1252">
        <v>2017</v>
      </c>
      <c r="B15" s="350">
        <f t="shared" ref="B15:P15" si="0">SUM(B17:B39)</f>
        <v>67141</v>
      </c>
      <c r="C15" s="351">
        <f t="shared" si="0"/>
        <v>45013</v>
      </c>
      <c r="D15" s="350">
        <f t="shared" si="0"/>
        <v>54809</v>
      </c>
      <c r="E15" s="350">
        <f t="shared" si="0"/>
        <v>64882</v>
      </c>
      <c r="F15" s="350">
        <f>SUM(F17:F39)</f>
        <v>89770</v>
      </c>
      <c r="G15" s="350">
        <f t="shared" si="0"/>
        <v>40596</v>
      </c>
      <c r="H15" s="350">
        <f t="shared" si="0"/>
        <v>49174</v>
      </c>
      <c r="I15" s="350">
        <f t="shared" si="0"/>
        <v>2259</v>
      </c>
      <c r="J15" s="350">
        <f t="shared" si="0"/>
        <v>3202</v>
      </c>
      <c r="K15" s="350">
        <f t="shared" si="0"/>
        <v>2234</v>
      </c>
      <c r="L15" s="350">
        <f t="shared" si="0"/>
        <v>3174</v>
      </c>
      <c r="M15" s="350">
        <f t="shared" si="0"/>
        <v>25</v>
      </c>
      <c r="N15" s="350">
        <f t="shared" si="0"/>
        <v>28</v>
      </c>
      <c r="O15" s="350">
        <f t="shared" si="0"/>
        <v>416</v>
      </c>
      <c r="P15" s="350">
        <f t="shared" si="0"/>
        <v>6850</v>
      </c>
      <c r="Q15" s="1251">
        <v>2017</v>
      </c>
    </row>
    <row r="16" spans="1:18" s="1249" customFormat="1" ht="12.95" customHeight="1">
      <c r="A16" s="17"/>
      <c r="B16" s="50"/>
      <c r="C16" s="50"/>
      <c r="D16" s="50"/>
      <c r="E16" s="50"/>
      <c r="F16" s="50"/>
      <c r="G16" s="50"/>
      <c r="H16" s="50"/>
      <c r="I16" s="38"/>
      <c r="J16" s="38"/>
      <c r="K16" s="50"/>
      <c r="L16" s="50"/>
      <c r="M16" s="50"/>
      <c r="N16" s="50"/>
      <c r="O16" s="50"/>
      <c r="P16" s="50"/>
      <c r="Q16" s="589"/>
    </row>
    <row r="17" spans="1:17" s="1249" customFormat="1" ht="17.100000000000001" customHeight="1">
      <c r="A17" s="17" t="s">
        <v>240</v>
      </c>
      <c r="B17" s="50">
        <f>SUM(E17,I17)</f>
        <v>12803</v>
      </c>
      <c r="C17" s="756">
        <v>8028</v>
      </c>
      <c r="D17" s="757">
        <v>10403</v>
      </c>
      <c r="E17" s="744">
        <v>12614</v>
      </c>
      <c r="F17" s="29">
        <f>SUM(G17:H17)</f>
        <v>17627</v>
      </c>
      <c r="G17" s="744">
        <v>7716</v>
      </c>
      <c r="H17" s="744">
        <v>9911</v>
      </c>
      <c r="I17" s="29">
        <f>SUM(K17,M17)</f>
        <v>189</v>
      </c>
      <c r="J17" s="29">
        <f>SUM(L17,N17)</f>
        <v>237</v>
      </c>
      <c r="K17" s="744">
        <v>182</v>
      </c>
      <c r="L17" s="744">
        <v>230</v>
      </c>
      <c r="M17" s="744">
        <v>7</v>
      </c>
      <c r="N17" s="744">
        <v>7</v>
      </c>
      <c r="O17" s="744">
        <v>43</v>
      </c>
      <c r="P17" s="744">
        <v>567</v>
      </c>
      <c r="Q17" s="301" t="s">
        <v>5</v>
      </c>
    </row>
    <row r="18" spans="1:17" s="1249" customFormat="1" ht="17.100000000000001" customHeight="1">
      <c r="A18" s="17" t="s">
        <v>242</v>
      </c>
      <c r="B18" s="50">
        <f t="shared" ref="B18:B39" si="1">SUM(E18,I18)</f>
        <v>6037</v>
      </c>
      <c r="C18" s="756">
        <v>3840</v>
      </c>
      <c r="D18" s="757">
        <v>4822</v>
      </c>
      <c r="E18" s="744">
        <v>5682</v>
      </c>
      <c r="F18" s="29">
        <f t="shared" ref="F18:F39" si="2">SUM(G18:H18)</f>
        <v>7670</v>
      </c>
      <c r="G18" s="744">
        <v>3418</v>
      </c>
      <c r="H18" s="744">
        <v>4252</v>
      </c>
      <c r="I18" s="29">
        <f t="shared" ref="I18:J39" si="3">SUM(K18,M18)</f>
        <v>355</v>
      </c>
      <c r="J18" s="29">
        <f t="shared" si="3"/>
        <v>496</v>
      </c>
      <c r="K18" s="744">
        <v>354</v>
      </c>
      <c r="L18" s="744">
        <v>493</v>
      </c>
      <c r="M18" s="744">
        <v>1</v>
      </c>
      <c r="N18" s="744">
        <v>3</v>
      </c>
      <c r="O18" s="744">
        <v>29</v>
      </c>
      <c r="P18" s="744">
        <v>496</v>
      </c>
      <c r="Q18" s="301" t="s">
        <v>6</v>
      </c>
    </row>
    <row r="19" spans="1:17" s="1249" customFormat="1" ht="17.100000000000001" customHeight="1">
      <c r="A19" s="17" t="s">
        <v>244</v>
      </c>
      <c r="B19" s="50">
        <f t="shared" si="1"/>
        <v>3929</v>
      </c>
      <c r="C19" s="756">
        <v>2744</v>
      </c>
      <c r="D19" s="757">
        <v>3248</v>
      </c>
      <c r="E19" s="744">
        <v>3831</v>
      </c>
      <c r="F19" s="29">
        <f t="shared" si="2"/>
        <v>5302</v>
      </c>
      <c r="G19" s="744">
        <v>2435</v>
      </c>
      <c r="H19" s="744">
        <v>2867</v>
      </c>
      <c r="I19" s="29">
        <f t="shared" si="3"/>
        <v>98</v>
      </c>
      <c r="J19" s="29">
        <f t="shared" si="3"/>
        <v>145</v>
      </c>
      <c r="K19" s="744">
        <v>97</v>
      </c>
      <c r="L19" s="744">
        <v>144</v>
      </c>
      <c r="M19" s="744">
        <v>1</v>
      </c>
      <c r="N19" s="744">
        <v>1</v>
      </c>
      <c r="O19" s="744">
        <v>34</v>
      </c>
      <c r="P19" s="744">
        <v>545</v>
      </c>
      <c r="Q19" s="301" t="s">
        <v>7</v>
      </c>
    </row>
    <row r="20" spans="1:17" s="1249" customFormat="1" ht="17.100000000000001" customHeight="1">
      <c r="A20" s="17" t="s">
        <v>246</v>
      </c>
      <c r="B20" s="50">
        <f t="shared" si="1"/>
        <v>4916</v>
      </c>
      <c r="C20" s="756">
        <v>3732</v>
      </c>
      <c r="D20" s="757">
        <v>4247</v>
      </c>
      <c r="E20" s="744">
        <v>4670</v>
      </c>
      <c r="F20" s="29">
        <f t="shared" si="2"/>
        <v>6541</v>
      </c>
      <c r="G20" s="744">
        <v>2980</v>
      </c>
      <c r="H20" s="744">
        <v>3561</v>
      </c>
      <c r="I20" s="29">
        <f t="shared" si="3"/>
        <v>246</v>
      </c>
      <c r="J20" s="29">
        <f t="shared" si="3"/>
        <v>382</v>
      </c>
      <c r="K20" s="758">
        <v>246</v>
      </c>
      <c r="L20" s="758">
        <v>382</v>
      </c>
      <c r="M20" s="758">
        <v>0</v>
      </c>
      <c r="N20" s="758">
        <v>0</v>
      </c>
      <c r="O20" s="758">
        <v>31</v>
      </c>
      <c r="P20" s="744">
        <v>1056</v>
      </c>
      <c r="Q20" s="301" t="s">
        <v>8</v>
      </c>
    </row>
    <row r="21" spans="1:17" s="1249" customFormat="1" ht="17.100000000000001" customHeight="1">
      <c r="A21" s="17" t="s">
        <v>248</v>
      </c>
      <c r="B21" s="50">
        <f t="shared" si="1"/>
        <v>5169</v>
      </c>
      <c r="C21" s="756">
        <v>3545</v>
      </c>
      <c r="D21" s="757">
        <v>4426</v>
      </c>
      <c r="E21" s="744">
        <v>4991</v>
      </c>
      <c r="F21" s="29">
        <f t="shared" si="2"/>
        <v>7417</v>
      </c>
      <c r="G21" s="744">
        <v>3333</v>
      </c>
      <c r="H21" s="744">
        <v>4084</v>
      </c>
      <c r="I21" s="29">
        <f t="shared" si="3"/>
        <v>178</v>
      </c>
      <c r="J21" s="29">
        <f t="shared" si="3"/>
        <v>248</v>
      </c>
      <c r="K21" s="744">
        <v>169</v>
      </c>
      <c r="L21" s="744">
        <v>239</v>
      </c>
      <c r="M21" s="744">
        <v>9</v>
      </c>
      <c r="N21" s="744">
        <v>9</v>
      </c>
      <c r="O21" s="744">
        <v>36</v>
      </c>
      <c r="P21" s="744">
        <v>306</v>
      </c>
      <c r="Q21" s="301" t="s">
        <v>9</v>
      </c>
    </row>
    <row r="22" spans="1:17" s="1249" customFormat="1" ht="17.100000000000001" customHeight="1">
      <c r="A22" s="17" t="s">
        <v>250</v>
      </c>
      <c r="B22" s="50">
        <f t="shared" si="1"/>
        <v>3788</v>
      </c>
      <c r="C22" s="756">
        <v>2569</v>
      </c>
      <c r="D22" s="757">
        <v>3177</v>
      </c>
      <c r="E22" s="744">
        <v>3687</v>
      </c>
      <c r="F22" s="29">
        <f t="shared" si="2"/>
        <v>5168</v>
      </c>
      <c r="G22" s="744">
        <v>2309</v>
      </c>
      <c r="H22" s="744">
        <v>2859</v>
      </c>
      <c r="I22" s="29">
        <f t="shared" si="3"/>
        <v>101</v>
      </c>
      <c r="J22" s="29">
        <f t="shared" si="3"/>
        <v>148</v>
      </c>
      <c r="K22" s="744">
        <v>101</v>
      </c>
      <c r="L22" s="744">
        <v>148</v>
      </c>
      <c r="M22" s="744">
        <v>0</v>
      </c>
      <c r="N22" s="744">
        <v>0</v>
      </c>
      <c r="O22" s="744">
        <v>27</v>
      </c>
      <c r="P22" s="744">
        <v>430</v>
      </c>
      <c r="Q22" s="301" t="s">
        <v>10</v>
      </c>
    </row>
    <row r="23" spans="1:17" s="1249" customFormat="1" ht="17.100000000000001" customHeight="1">
      <c r="A23" s="17" t="s">
        <v>252</v>
      </c>
      <c r="B23" s="50">
        <f t="shared" si="1"/>
        <v>3646</v>
      </c>
      <c r="C23" s="756">
        <v>2641</v>
      </c>
      <c r="D23" s="757">
        <v>3031</v>
      </c>
      <c r="E23" s="744">
        <v>3541</v>
      </c>
      <c r="F23" s="29">
        <f t="shared" si="2"/>
        <v>4912</v>
      </c>
      <c r="G23" s="744">
        <v>2255</v>
      </c>
      <c r="H23" s="744">
        <v>2657</v>
      </c>
      <c r="I23" s="29">
        <f t="shared" si="3"/>
        <v>105</v>
      </c>
      <c r="J23" s="29">
        <f t="shared" si="3"/>
        <v>149</v>
      </c>
      <c r="K23" s="744">
        <v>103</v>
      </c>
      <c r="L23" s="744">
        <v>147</v>
      </c>
      <c r="M23" s="744">
        <v>2</v>
      </c>
      <c r="N23" s="744">
        <v>2</v>
      </c>
      <c r="O23" s="744">
        <v>19</v>
      </c>
      <c r="P23" s="744">
        <v>611</v>
      </c>
      <c r="Q23" s="301" t="s">
        <v>11</v>
      </c>
    </row>
    <row r="24" spans="1:17" s="1249" customFormat="1" ht="17.100000000000001" customHeight="1">
      <c r="A24" s="17" t="s">
        <v>254</v>
      </c>
      <c r="B24" s="50">
        <f t="shared" si="1"/>
        <v>2665</v>
      </c>
      <c r="C24" s="756">
        <v>1765</v>
      </c>
      <c r="D24" s="757">
        <v>2188</v>
      </c>
      <c r="E24" s="744">
        <v>2583</v>
      </c>
      <c r="F24" s="29">
        <f t="shared" si="2"/>
        <v>3465</v>
      </c>
      <c r="G24" s="744">
        <v>1548</v>
      </c>
      <c r="H24" s="744">
        <v>1917</v>
      </c>
      <c r="I24" s="29">
        <f t="shared" si="3"/>
        <v>82</v>
      </c>
      <c r="J24" s="29">
        <f t="shared" si="3"/>
        <v>124</v>
      </c>
      <c r="K24" s="744">
        <v>81</v>
      </c>
      <c r="L24" s="744">
        <v>123</v>
      </c>
      <c r="M24" s="744">
        <v>1</v>
      </c>
      <c r="N24" s="744">
        <v>1</v>
      </c>
      <c r="O24" s="744">
        <v>27</v>
      </c>
      <c r="P24" s="744">
        <v>364</v>
      </c>
      <c r="Q24" s="301" t="s">
        <v>12</v>
      </c>
    </row>
    <row r="25" spans="1:17" s="1249" customFormat="1" ht="17.100000000000001" customHeight="1">
      <c r="A25" s="17" t="s">
        <v>256</v>
      </c>
      <c r="B25" s="50">
        <f t="shared" si="1"/>
        <v>2179</v>
      </c>
      <c r="C25" s="756">
        <v>1435</v>
      </c>
      <c r="D25" s="757">
        <v>1739</v>
      </c>
      <c r="E25" s="744">
        <v>2144</v>
      </c>
      <c r="F25" s="29">
        <f t="shared" si="2"/>
        <v>2899</v>
      </c>
      <c r="G25" s="744">
        <v>1338</v>
      </c>
      <c r="H25" s="744">
        <v>1561</v>
      </c>
      <c r="I25" s="29">
        <f t="shared" si="3"/>
        <v>35</v>
      </c>
      <c r="J25" s="29">
        <f t="shared" si="3"/>
        <v>51</v>
      </c>
      <c r="K25" s="744">
        <v>35</v>
      </c>
      <c r="L25" s="744">
        <v>51</v>
      </c>
      <c r="M25" s="744">
        <v>0</v>
      </c>
      <c r="N25" s="744">
        <v>0</v>
      </c>
      <c r="O25" s="744">
        <v>20</v>
      </c>
      <c r="P25" s="744">
        <v>224</v>
      </c>
      <c r="Q25" s="301" t="s">
        <v>13</v>
      </c>
    </row>
    <row r="26" spans="1:17" s="1249" customFormat="1" ht="17.100000000000001" customHeight="1">
      <c r="A26" s="17" t="s">
        <v>258</v>
      </c>
      <c r="B26" s="50">
        <f t="shared" si="1"/>
        <v>4978</v>
      </c>
      <c r="C26" s="756">
        <v>3662</v>
      </c>
      <c r="D26" s="757">
        <v>4301</v>
      </c>
      <c r="E26" s="744">
        <v>4741</v>
      </c>
      <c r="F26" s="29">
        <f t="shared" si="2"/>
        <v>6936</v>
      </c>
      <c r="G26" s="744">
        <v>3192</v>
      </c>
      <c r="H26" s="744">
        <v>3744</v>
      </c>
      <c r="I26" s="29">
        <f t="shared" si="3"/>
        <v>237</v>
      </c>
      <c r="J26" s="29">
        <f t="shared" si="3"/>
        <v>355</v>
      </c>
      <c r="K26" s="744">
        <v>236</v>
      </c>
      <c r="L26" s="744">
        <v>354</v>
      </c>
      <c r="M26" s="744">
        <v>1</v>
      </c>
      <c r="N26" s="744">
        <v>1</v>
      </c>
      <c r="O26" s="744">
        <v>41</v>
      </c>
      <c r="P26" s="744">
        <v>672</v>
      </c>
      <c r="Q26" s="301" t="s">
        <v>14</v>
      </c>
    </row>
    <row r="27" spans="1:17" s="1249" customFormat="1" ht="17.100000000000001" customHeight="1">
      <c r="A27" s="17" t="s">
        <v>260</v>
      </c>
      <c r="B27" s="50">
        <f t="shared" si="1"/>
        <v>684</v>
      </c>
      <c r="C27" s="756">
        <v>433</v>
      </c>
      <c r="D27" s="757">
        <v>560</v>
      </c>
      <c r="E27" s="744">
        <v>612</v>
      </c>
      <c r="F27" s="29">
        <f t="shared" si="2"/>
        <v>826</v>
      </c>
      <c r="G27" s="744">
        <v>366</v>
      </c>
      <c r="H27" s="744">
        <v>460</v>
      </c>
      <c r="I27" s="29">
        <f t="shared" si="3"/>
        <v>72</v>
      </c>
      <c r="J27" s="29">
        <f t="shared" si="3"/>
        <v>96</v>
      </c>
      <c r="K27" s="744">
        <v>72</v>
      </c>
      <c r="L27" s="744">
        <v>96</v>
      </c>
      <c r="M27" s="744">
        <v>0</v>
      </c>
      <c r="N27" s="744">
        <v>0</v>
      </c>
      <c r="O27" s="744">
        <v>6</v>
      </c>
      <c r="P27" s="744">
        <v>71</v>
      </c>
      <c r="Q27" s="301" t="s">
        <v>15</v>
      </c>
    </row>
    <row r="28" spans="1:17" s="1249" customFormat="1" ht="17.100000000000001" customHeight="1">
      <c r="A28" s="17" t="s">
        <v>262</v>
      </c>
      <c r="B28" s="50">
        <f t="shared" si="1"/>
        <v>1997</v>
      </c>
      <c r="C28" s="756">
        <v>1248</v>
      </c>
      <c r="D28" s="757">
        <v>1428</v>
      </c>
      <c r="E28" s="744">
        <v>1898</v>
      </c>
      <c r="F28" s="29">
        <f t="shared" si="2"/>
        <v>2416</v>
      </c>
      <c r="G28" s="744">
        <v>1145</v>
      </c>
      <c r="H28" s="744">
        <v>1271</v>
      </c>
      <c r="I28" s="29">
        <f t="shared" si="3"/>
        <v>99</v>
      </c>
      <c r="J28" s="29">
        <f t="shared" si="3"/>
        <v>139</v>
      </c>
      <c r="K28" s="744">
        <v>99</v>
      </c>
      <c r="L28" s="744">
        <v>139</v>
      </c>
      <c r="M28" s="744">
        <v>0</v>
      </c>
      <c r="N28" s="744">
        <v>0</v>
      </c>
      <c r="O28" s="744">
        <v>16</v>
      </c>
      <c r="P28" s="744">
        <v>121</v>
      </c>
      <c r="Q28" s="301" t="s">
        <v>16</v>
      </c>
    </row>
    <row r="29" spans="1:17" s="1249" customFormat="1" ht="17.100000000000001" customHeight="1">
      <c r="A29" s="17" t="s">
        <v>264</v>
      </c>
      <c r="B29" s="50">
        <f t="shared" si="1"/>
        <v>814</v>
      </c>
      <c r="C29" s="756">
        <v>564</v>
      </c>
      <c r="D29" s="757">
        <v>635</v>
      </c>
      <c r="E29" s="744">
        <v>800</v>
      </c>
      <c r="F29" s="29">
        <f t="shared" si="2"/>
        <v>1089</v>
      </c>
      <c r="G29" s="744">
        <v>525</v>
      </c>
      <c r="H29" s="744">
        <v>564</v>
      </c>
      <c r="I29" s="29">
        <f t="shared" si="3"/>
        <v>14</v>
      </c>
      <c r="J29" s="29">
        <f t="shared" si="3"/>
        <v>15</v>
      </c>
      <c r="K29" s="744">
        <v>14</v>
      </c>
      <c r="L29" s="744">
        <v>15</v>
      </c>
      <c r="M29" s="744">
        <v>0</v>
      </c>
      <c r="N29" s="744">
        <v>0</v>
      </c>
      <c r="O29" s="744">
        <v>7</v>
      </c>
      <c r="P29" s="744">
        <v>95</v>
      </c>
      <c r="Q29" s="301" t="s">
        <v>17</v>
      </c>
    </row>
    <row r="30" spans="1:17" s="1249" customFormat="1" ht="17.100000000000001" customHeight="1">
      <c r="A30" s="17" t="s">
        <v>266</v>
      </c>
      <c r="B30" s="50">
        <f t="shared" si="1"/>
        <v>749</v>
      </c>
      <c r="C30" s="756">
        <v>540</v>
      </c>
      <c r="D30" s="757">
        <v>615</v>
      </c>
      <c r="E30" s="744">
        <v>726</v>
      </c>
      <c r="F30" s="29">
        <f t="shared" si="2"/>
        <v>1051</v>
      </c>
      <c r="G30" s="744">
        <v>506</v>
      </c>
      <c r="H30" s="744">
        <v>545</v>
      </c>
      <c r="I30" s="29">
        <f t="shared" si="3"/>
        <v>23</v>
      </c>
      <c r="J30" s="29">
        <f t="shared" si="3"/>
        <v>35</v>
      </c>
      <c r="K30" s="744">
        <v>22</v>
      </c>
      <c r="L30" s="744">
        <v>33</v>
      </c>
      <c r="M30" s="744">
        <v>1</v>
      </c>
      <c r="N30" s="744">
        <v>2</v>
      </c>
      <c r="O30" s="744">
        <v>7</v>
      </c>
      <c r="P30" s="744">
        <v>69</v>
      </c>
      <c r="Q30" s="301" t="s">
        <v>18</v>
      </c>
    </row>
    <row r="31" spans="1:17" s="1249" customFormat="1" ht="17.100000000000001" customHeight="1">
      <c r="A31" s="17" t="s">
        <v>268</v>
      </c>
      <c r="B31" s="50">
        <f t="shared" si="1"/>
        <v>1595</v>
      </c>
      <c r="C31" s="756">
        <v>939</v>
      </c>
      <c r="D31" s="757">
        <v>1205</v>
      </c>
      <c r="E31" s="744">
        <v>1511</v>
      </c>
      <c r="F31" s="29">
        <f t="shared" si="2"/>
        <v>1918</v>
      </c>
      <c r="G31" s="744">
        <v>835</v>
      </c>
      <c r="H31" s="744">
        <v>1083</v>
      </c>
      <c r="I31" s="29">
        <f t="shared" si="3"/>
        <v>84</v>
      </c>
      <c r="J31" s="29">
        <f t="shared" si="3"/>
        <v>114</v>
      </c>
      <c r="K31" s="744">
        <v>84</v>
      </c>
      <c r="L31" s="744">
        <v>114</v>
      </c>
      <c r="M31" s="744">
        <v>0</v>
      </c>
      <c r="N31" s="744">
        <v>0</v>
      </c>
      <c r="O31" s="744">
        <v>6</v>
      </c>
      <c r="P31" s="744">
        <v>112</v>
      </c>
      <c r="Q31" s="301" t="s">
        <v>19</v>
      </c>
    </row>
    <row r="32" spans="1:17" s="1249" customFormat="1" ht="17.100000000000001" customHeight="1">
      <c r="A32" s="17" t="s">
        <v>270</v>
      </c>
      <c r="B32" s="50">
        <f t="shared" si="1"/>
        <v>1516</v>
      </c>
      <c r="C32" s="756">
        <v>909</v>
      </c>
      <c r="D32" s="757">
        <v>1020</v>
      </c>
      <c r="E32" s="744">
        <v>1433</v>
      </c>
      <c r="F32" s="29">
        <f t="shared" si="2"/>
        <v>1758</v>
      </c>
      <c r="G32" s="744">
        <v>844</v>
      </c>
      <c r="H32" s="744">
        <v>914</v>
      </c>
      <c r="I32" s="29">
        <f t="shared" si="3"/>
        <v>83</v>
      </c>
      <c r="J32" s="29">
        <f t="shared" si="3"/>
        <v>110</v>
      </c>
      <c r="K32" s="744">
        <v>83</v>
      </c>
      <c r="L32" s="744">
        <v>110</v>
      </c>
      <c r="M32" s="744">
        <v>0</v>
      </c>
      <c r="N32" s="744">
        <v>0</v>
      </c>
      <c r="O32" s="744">
        <v>9</v>
      </c>
      <c r="P32" s="744">
        <v>61</v>
      </c>
      <c r="Q32" s="301" t="s">
        <v>20</v>
      </c>
    </row>
    <row r="33" spans="1:17" s="1249" customFormat="1" ht="17.100000000000001" customHeight="1">
      <c r="A33" s="17" t="s">
        <v>272</v>
      </c>
      <c r="B33" s="50">
        <f t="shared" si="1"/>
        <v>939</v>
      </c>
      <c r="C33" s="756">
        <v>719</v>
      </c>
      <c r="D33" s="757">
        <v>872</v>
      </c>
      <c r="E33" s="744">
        <v>917</v>
      </c>
      <c r="F33" s="29">
        <f t="shared" si="2"/>
        <v>1289</v>
      </c>
      <c r="G33" s="744">
        <v>570</v>
      </c>
      <c r="H33" s="744">
        <v>719</v>
      </c>
      <c r="I33" s="29">
        <f t="shared" si="3"/>
        <v>22</v>
      </c>
      <c r="J33" s="29">
        <f t="shared" si="3"/>
        <v>25</v>
      </c>
      <c r="K33" s="744">
        <v>22</v>
      </c>
      <c r="L33" s="744">
        <v>25</v>
      </c>
      <c r="M33" s="744">
        <v>0</v>
      </c>
      <c r="N33" s="744">
        <v>0</v>
      </c>
      <c r="O33" s="744">
        <v>11</v>
      </c>
      <c r="P33" s="744">
        <v>277</v>
      </c>
      <c r="Q33" s="301" t="s">
        <v>21</v>
      </c>
    </row>
    <row r="34" spans="1:17" s="1249" customFormat="1" ht="17.100000000000001" customHeight="1">
      <c r="A34" s="17" t="s">
        <v>274</v>
      </c>
      <c r="B34" s="50">
        <f t="shared" si="1"/>
        <v>1391</v>
      </c>
      <c r="C34" s="756">
        <v>920</v>
      </c>
      <c r="D34" s="757">
        <v>1025</v>
      </c>
      <c r="E34" s="744">
        <v>1334</v>
      </c>
      <c r="F34" s="29">
        <f t="shared" si="2"/>
        <v>1759</v>
      </c>
      <c r="G34" s="744">
        <v>837</v>
      </c>
      <c r="H34" s="744">
        <v>922</v>
      </c>
      <c r="I34" s="29">
        <f t="shared" si="3"/>
        <v>57</v>
      </c>
      <c r="J34" s="29">
        <f t="shared" si="3"/>
        <v>75</v>
      </c>
      <c r="K34" s="744">
        <v>57</v>
      </c>
      <c r="L34" s="744">
        <v>75</v>
      </c>
      <c r="M34" s="744">
        <v>0</v>
      </c>
      <c r="N34" s="744">
        <v>0</v>
      </c>
      <c r="O34" s="744">
        <v>3</v>
      </c>
      <c r="P34" s="744">
        <v>111</v>
      </c>
      <c r="Q34" s="301" t="s">
        <v>22</v>
      </c>
    </row>
    <row r="35" spans="1:17" s="1249" customFormat="1" ht="17.100000000000001" customHeight="1">
      <c r="A35" s="17" t="s">
        <v>276</v>
      </c>
      <c r="B35" s="50">
        <f t="shared" si="1"/>
        <v>2601</v>
      </c>
      <c r="C35" s="756">
        <v>1776</v>
      </c>
      <c r="D35" s="757">
        <v>2188</v>
      </c>
      <c r="E35" s="744">
        <v>2555</v>
      </c>
      <c r="F35" s="29">
        <f t="shared" si="2"/>
        <v>3599</v>
      </c>
      <c r="G35" s="744">
        <v>1662</v>
      </c>
      <c r="H35" s="744">
        <v>1937</v>
      </c>
      <c r="I35" s="29">
        <f t="shared" si="3"/>
        <v>46</v>
      </c>
      <c r="J35" s="29">
        <f t="shared" si="3"/>
        <v>63</v>
      </c>
      <c r="K35" s="744">
        <v>46</v>
      </c>
      <c r="L35" s="744">
        <v>63</v>
      </c>
      <c r="M35" s="744">
        <v>0</v>
      </c>
      <c r="N35" s="744">
        <v>0</v>
      </c>
      <c r="O35" s="744">
        <v>26</v>
      </c>
      <c r="P35" s="744">
        <v>302</v>
      </c>
      <c r="Q35" s="301" t="s">
        <v>23</v>
      </c>
    </row>
    <row r="36" spans="1:17" s="1249" customFormat="1" ht="17.100000000000001" customHeight="1">
      <c r="A36" s="17" t="s">
        <v>278</v>
      </c>
      <c r="B36" s="50">
        <f t="shared" si="1"/>
        <v>1601</v>
      </c>
      <c r="C36" s="756">
        <v>1059</v>
      </c>
      <c r="D36" s="757">
        <v>1227</v>
      </c>
      <c r="E36" s="744">
        <v>1578</v>
      </c>
      <c r="F36" s="29">
        <f t="shared" si="2"/>
        <v>2089</v>
      </c>
      <c r="G36" s="744">
        <v>966</v>
      </c>
      <c r="H36" s="744">
        <v>1123</v>
      </c>
      <c r="I36" s="29">
        <f t="shared" si="3"/>
        <v>23</v>
      </c>
      <c r="J36" s="29">
        <f t="shared" si="3"/>
        <v>33</v>
      </c>
      <c r="K36" s="744">
        <v>22</v>
      </c>
      <c r="L36" s="744">
        <v>32</v>
      </c>
      <c r="M36" s="744">
        <v>1</v>
      </c>
      <c r="N36" s="744">
        <v>1</v>
      </c>
      <c r="O36" s="744">
        <v>6</v>
      </c>
      <c r="P36" s="744">
        <v>164</v>
      </c>
      <c r="Q36" s="301" t="s">
        <v>24</v>
      </c>
    </row>
    <row r="37" spans="1:17" s="1249" customFormat="1" ht="17.100000000000001" customHeight="1">
      <c r="A37" s="17" t="s">
        <v>280</v>
      </c>
      <c r="B37" s="50">
        <f t="shared" si="1"/>
        <v>1112</v>
      </c>
      <c r="C37" s="756">
        <v>729</v>
      </c>
      <c r="D37" s="757">
        <v>889</v>
      </c>
      <c r="E37" s="744">
        <v>1093</v>
      </c>
      <c r="F37" s="29">
        <f t="shared" si="2"/>
        <v>1505</v>
      </c>
      <c r="G37" s="744">
        <v>696</v>
      </c>
      <c r="H37" s="744">
        <v>809</v>
      </c>
      <c r="I37" s="29">
        <f t="shared" si="3"/>
        <v>19</v>
      </c>
      <c r="J37" s="29">
        <f t="shared" si="3"/>
        <v>33</v>
      </c>
      <c r="K37" s="744">
        <v>18</v>
      </c>
      <c r="L37" s="744">
        <v>32</v>
      </c>
      <c r="M37" s="744">
        <v>1</v>
      </c>
      <c r="N37" s="744">
        <v>1</v>
      </c>
      <c r="O37" s="744">
        <v>6</v>
      </c>
      <c r="P37" s="744">
        <v>80</v>
      </c>
      <c r="Q37" s="301" t="s">
        <v>25</v>
      </c>
    </row>
    <row r="38" spans="1:17" s="1249" customFormat="1" ht="17.100000000000001" customHeight="1">
      <c r="A38" s="17" t="s">
        <v>282</v>
      </c>
      <c r="B38" s="50">
        <f t="shared" si="1"/>
        <v>1845</v>
      </c>
      <c r="C38" s="756">
        <v>1099</v>
      </c>
      <c r="D38" s="757">
        <v>1428</v>
      </c>
      <c r="E38" s="744">
        <v>1754</v>
      </c>
      <c r="F38" s="29">
        <f t="shared" si="2"/>
        <v>2294</v>
      </c>
      <c r="G38" s="744">
        <v>1008</v>
      </c>
      <c r="H38" s="744">
        <v>1286</v>
      </c>
      <c r="I38" s="29">
        <f t="shared" si="3"/>
        <v>91</v>
      </c>
      <c r="J38" s="29">
        <f t="shared" si="3"/>
        <v>129</v>
      </c>
      <c r="K38" s="744">
        <v>91</v>
      </c>
      <c r="L38" s="744">
        <v>129</v>
      </c>
      <c r="M38" s="744">
        <v>0</v>
      </c>
      <c r="N38" s="744">
        <v>0</v>
      </c>
      <c r="O38" s="744">
        <v>4</v>
      </c>
      <c r="P38" s="744">
        <v>104</v>
      </c>
      <c r="Q38" s="301" t="s">
        <v>26</v>
      </c>
    </row>
    <row r="39" spans="1:17" s="1249" customFormat="1" ht="17.100000000000001" customHeight="1" thickBot="1">
      <c r="A39" s="226" t="s">
        <v>284</v>
      </c>
      <c r="B39" s="51">
        <f t="shared" si="1"/>
        <v>187</v>
      </c>
      <c r="C39" s="745">
        <v>117</v>
      </c>
      <c r="D39" s="1009">
        <v>135</v>
      </c>
      <c r="E39" s="745">
        <v>187</v>
      </c>
      <c r="F39" s="29">
        <f t="shared" si="2"/>
        <v>240</v>
      </c>
      <c r="G39" s="745">
        <v>112</v>
      </c>
      <c r="H39" s="745">
        <v>128</v>
      </c>
      <c r="I39" s="35">
        <f t="shared" si="3"/>
        <v>0</v>
      </c>
      <c r="J39" s="35">
        <f t="shared" si="3"/>
        <v>0</v>
      </c>
      <c r="K39" s="745">
        <v>0</v>
      </c>
      <c r="L39" s="745">
        <v>0</v>
      </c>
      <c r="M39" s="745">
        <v>0</v>
      </c>
      <c r="N39" s="745">
        <v>0</v>
      </c>
      <c r="O39" s="745">
        <v>2</v>
      </c>
      <c r="P39" s="745">
        <v>12</v>
      </c>
      <c r="Q39" s="360" t="s">
        <v>27</v>
      </c>
    </row>
    <row r="40" spans="1:17" s="229" customFormat="1" ht="12.95" customHeight="1">
      <c r="A40" s="109" t="s">
        <v>1195</v>
      </c>
      <c r="B40" s="331"/>
      <c r="C40" s="331"/>
      <c r="D40" s="357"/>
      <c r="E40" s="331"/>
      <c r="F40" s="331"/>
      <c r="G40" s="331"/>
      <c r="H40" s="331"/>
      <c r="I40" s="109"/>
      <c r="J40" s="109"/>
      <c r="K40" s="109"/>
      <c r="L40" s="109"/>
      <c r="M40" s="109"/>
      <c r="N40" s="109"/>
      <c r="O40" s="109"/>
      <c r="P40" s="109"/>
      <c r="Q40" s="1254" t="s">
        <v>1196</v>
      </c>
    </row>
    <row r="41" spans="1:17" s="170" customFormat="1" ht="11.1" customHeight="1">
      <c r="A41" s="312" t="s">
        <v>1197</v>
      </c>
      <c r="B41" s="358"/>
      <c r="C41" s="358"/>
      <c r="D41" s="358"/>
      <c r="E41" s="358"/>
      <c r="F41" s="358"/>
      <c r="G41" s="358"/>
      <c r="H41" s="358"/>
    </row>
    <row r="42" spans="1:17" s="1255" customFormat="1" ht="11.25">
      <c r="B42" s="53"/>
      <c r="C42" s="53"/>
      <c r="D42" s="53"/>
      <c r="E42" s="53"/>
      <c r="F42" s="53"/>
      <c r="G42" s="53"/>
      <c r="H42" s="53"/>
      <c r="Q42" s="53"/>
    </row>
    <row r="43" spans="1:17" s="1255" customFormat="1" ht="11.25">
      <c r="B43" s="53"/>
      <c r="C43" s="53"/>
      <c r="D43" s="53"/>
      <c r="F43" s="53"/>
      <c r="G43" s="53"/>
      <c r="H43" s="53"/>
      <c r="Q43" s="53"/>
    </row>
    <row r="44" spans="1:17" s="1255" customFormat="1" ht="11.25">
      <c r="B44" s="53"/>
      <c r="C44" s="53"/>
      <c r="D44" s="53"/>
      <c r="E44" s="53"/>
      <c r="F44" s="53"/>
      <c r="G44" s="53" t="s">
        <v>1400</v>
      </c>
      <c r="H44" s="53"/>
      <c r="Q44" s="53"/>
    </row>
    <row r="45" spans="1:17" s="1255" customFormat="1" ht="11.25">
      <c r="B45" s="53"/>
      <c r="C45" s="53"/>
      <c r="D45" s="53"/>
      <c r="E45" s="53"/>
      <c r="F45" s="53"/>
      <c r="G45" s="53"/>
      <c r="H45" s="53"/>
      <c r="Q45" s="53"/>
    </row>
    <row r="46" spans="1:17" s="1255" customFormat="1" ht="11.25">
      <c r="B46" s="53"/>
      <c r="C46" s="53"/>
      <c r="D46" s="53"/>
      <c r="E46" s="53"/>
      <c r="F46" s="53"/>
      <c r="G46" s="53"/>
      <c r="H46" s="53"/>
      <c r="Q46" s="53"/>
    </row>
    <row r="47" spans="1:17" s="1255" customFormat="1" ht="11.25">
      <c r="B47" s="53"/>
      <c r="C47" s="53"/>
      <c r="D47" s="53"/>
      <c r="E47" s="53"/>
      <c r="F47" s="53"/>
      <c r="G47" s="53"/>
      <c r="H47" s="53"/>
      <c r="Q47" s="53"/>
    </row>
    <row r="48" spans="1:17" s="1255" customFormat="1" ht="11.25">
      <c r="B48" s="53"/>
      <c r="C48" s="53"/>
      <c r="D48" s="53"/>
      <c r="E48" s="53"/>
      <c r="F48" s="53"/>
      <c r="G48" s="53"/>
      <c r="H48" s="53"/>
      <c r="Q48" s="53"/>
    </row>
    <row r="49" spans="1:17" s="1255" customFormat="1" ht="11.25">
      <c r="B49" s="53"/>
      <c r="C49" s="53"/>
      <c r="D49" s="53"/>
      <c r="E49" s="53"/>
      <c r="F49" s="53"/>
      <c r="G49" s="53"/>
      <c r="H49" s="53"/>
      <c r="Q49" s="53"/>
    </row>
    <row r="50" spans="1:17" s="1255" customFormat="1" ht="11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1255" customFormat="1" ht="11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</row>
    <row r="52" spans="1:17" s="1255" customFormat="1" ht="11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</row>
    <row r="53" spans="1:17" s="1255" customFormat="1" ht="11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</row>
    <row r="54" spans="1:17" s="1255" customFormat="1" ht="11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</row>
    <row r="55" spans="1:17" s="1255" customFormat="1" ht="11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1:17" s="1255" customFormat="1" ht="11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1255" customFormat="1" ht="11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</row>
    <row r="58" spans="1:17" s="1255" customFormat="1" ht="11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1:17" s="1255" customFormat="1" ht="11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</row>
    <row r="60" spans="1:17" s="1255" customFormat="1" ht="11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</row>
    <row r="61" spans="1:17" s="1255" customFormat="1" ht="11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1:17" s="1255" customFormat="1" ht="11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1255" customFormat="1" ht="11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1:17" s="1255" customFormat="1" ht="11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</row>
    <row r="65" spans="1:17" s="1255" customFormat="1" ht="11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</row>
    <row r="66" spans="1:17" s="1255" customFormat="1" ht="11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</row>
    <row r="67" spans="1:17" s="1255" customFormat="1" ht="11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</row>
    <row r="68" spans="1:17" s="1255" customFormat="1" ht="11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1255" customFormat="1" ht="11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</row>
    <row r="70" spans="1:17" s="1255" customFormat="1" ht="11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</row>
    <row r="71" spans="1:17" s="1255" customFormat="1" ht="11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</row>
    <row r="72" spans="1:17" s="1255" customFormat="1" ht="11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</row>
    <row r="73" spans="1:17" s="1255" customFormat="1" ht="11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</row>
    <row r="74" spans="1:17" s="1255" customFormat="1" ht="11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1255" customFormat="1" ht="11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</row>
    <row r="76" spans="1:17" s="1255" customFormat="1" ht="11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</row>
    <row r="77" spans="1:17" s="1255" customFormat="1" ht="11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</row>
    <row r="78" spans="1:17" s="1255" customFormat="1" ht="11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</row>
    <row r="79" spans="1:17" s="1255" customFormat="1" ht="11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</row>
    <row r="80" spans="1:17" s="1255" customFormat="1" ht="11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s="1255" customFormat="1" ht="11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</row>
    <row r="82" spans="1:17" s="1255" customFormat="1" ht="11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</row>
    <row r="83" spans="1:17" s="1255" customFormat="1" ht="11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</row>
    <row r="84" spans="1:17" s="1255" customFormat="1" ht="11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</row>
    <row r="85" spans="1:17" s="1255" customFormat="1" ht="11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</row>
    <row r="86" spans="1:17" s="1255" customFormat="1" ht="11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</row>
    <row r="87" spans="1:17" s="1255" customFormat="1" ht="11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1:17" s="1255" customFormat="1" ht="11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</row>
    <row r="89" spans="1:17" s="1255" customFormat="1" ht="11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</row>
    <row r="90" spans="1:17" s="1255" customFormat="1" ht="11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</row>
    <row r="91" spans="1:17" s="1255" customFormat="1" ht="11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</row>
    <row r="92" spans="1:17" s="1255" customFormat="1" ht="11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</row>
    <row r="93" spans="1:17" s="1255" customFormat="1" ht="11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1:17" s="1255" customFormat="1" ht="11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</row>
    <row r="95" spans="1:17" s="1255" customFormat="1" ht="11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</row>
    <row r="96" spans="1:17" s="1255" customFormat="1" ht="11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</row>
    <row r="97" spans="1:17" s="1255" customFormat="1" ht="11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</row>
    <row r="98" spans="1:17" s="1255" customFormat="1" ht="11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</row>
    <row r="99" spans="1:17" s="1255" customFormat="1" ht="11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</row>
    <row r="100" spans="1:17" s="1255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 s="1255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</row>
    <row r="102" spans="1:17" s="334" customFormat="1" ht="12">
      <c r="A102" s="333"/>
      <c r="B102" s="333"/>
      <c r="C102" s="333"/>
      <c r="D102" s="333"/>
      <c r="E102" s="333"/>
      <c r="F102" s="333"/>
      <c r="G102" s="333"/>
      <c r="H102" s="333"/>
      <c r="I102" s="333"/>
      <c r="J102" s="333"/>
      <c r="K102" s="333"/>
      <c r="L102" s="333"/>
      <c r="M102" s="333"/>
      <c r="N102" s="333"/>
      <c r="O102" s="333"/>
      <c r="P102" s="333"/>
      <c r="Q102" s="332"/>
    </row>
    <row r="103" spans="1:17" s="334" customFormat="1" ht="12">
      <c r="A103" s="333"/>
      <c r="B103" s="333"/>
      <c r="C103" s="333"/>
      <c r="D103" s="333"/>
      <c r="E103" s="333"/>
      <c r="F103" s="333"/>
      <c r="G103" s="333"/>
      <c r="H103" s="333"/>
      <c r="I103" s="333"/>
      <c r="J103" s="333"/>
      <c r="K103" s="333"/>
      <c r="L103" s="333"/>
      <c r="M103" s="333"/>
      <c r="N103" s="333"/>
      <c r="O103" s="333"/>
      <c r="P103" s="333"/>
      <c r="Q103" s="332"/>
    </row>
    <row r="104" spans="1:17" s="334" customFormat="1" ht="12">
      <c r="A104" s="333"/>
      <c r="B104" s="333"/>
      <c r="C104" s="333"/>
      <c r="D104" s="333"/>
      <c r="E104" s="333"/>
      <c r="F104" s="333"/>
      <c r="G104" s="333"/>
      <c r="H104" s="333"/>
      <c r="I104" s="333"/>
      <c r="J104" s="333"/>
      <c r="K104" s="333"/>
      <c r="L104" s="333"/>
      <c r="M104" s="333"/>
      <c r="N104" s="333"/>
      <c r="O104" s="333"/>
      <c r="P104" s="333"/>
      <c r="Q104" s="332"/>
    </row>
    <row r="105" spans="1:17" s="334" customFormat="1" ht="12">
      <c r="A105" s="333"/>
      <c r="B105" s="333"/>
      <c r="C105" s="333"/>
      <c r="D105" s="333"/>
      <c r="E105" s="333"/>
      <c r="F105" s="333"/>
      <c r="G105" s="333"/>
      <c r="H105" s="333"/>
      <c r="I105" s="333"/>
      <c r="J105" s="333"/>
      <c r="K105" s="333"/>
      <c r="L105" s="333"/>
      <c r="M105" s="333"/>
      <c r="N105" s="333"/>
      <c r="O105" s="333"/>
      <c r="P105" s="333"/>
      <c r="Q105" s="332"/>
    </row>
    <row r="106" spans="1:17" s="334" customFormat="1" ht="12">
      <c r="A106" s="333"/>
      <c r="B106" s="333"/>
      <c r="C106" s="333"/>
      <c r="D106" s="333"/>
      <c r="E106" s="333"/>
      <c r="F106" s="333"/>
      <c r="G106" s="333"/>
      <c r="H106" s="333"/>
      <c r="I106" s="333"/>
      <c r="J106" s="333"/>
      <c r="K106" s="333"/>
      <c r="L106" s="333"/>
      <c r="M106" s="333"/>
      <c r="N106" s="333"/>
      <c r="O106" s="333"/>
      <c r="P106" s="333"/>
      <c r="Q106" s="332"/>
    </row>
    <row r="107" spans="1:17" s="334" customFormat="1" ht="12">
      <c r="A107" s="333"/>
      <c r="B107" s="333"/>
      <c r="C107" s="333"/>
      <c r="D107" s="333"/>
      <c r="E107" s="333"/>
      <c r="F107" s="333"/>
      <c r="G107" s="333"/>
      <c r="H107" s="333"/>
      <c r="I107" s="333"/>
      <c r="J107" s="333"/>
      <c r="K107" s="333"/>
      <c r="L107" s="333"/>
      <c r="M107" s="333"/>
      <c r="N107" s="333"/>
      <c r="O107" s="333"/>
      <c r="P107" s="333"/>
      <c r="Q107" s="332"/>
    </row>
    <row r="108" spans="1:17" s="334" customFormat="1" ht="12">
      <c r="A108" s="333"/>
      <c r="B108" s="333"/>
      <c r="C108" s="333"/>
      <c r="D108" s="333"/>
      <c r="E108" s="333"/>
      <c r="F108" s="333"/>
      <c r="G108" s="333"/>
      <c r="H108" s="333"/>
      <c r="I108" s="333"/>
      <c r="J108" s="333"/>
      <c r="K108" s="333"/>
      <c r="L108" s="333"/>
      <c r="M108" s="333"/>
      <c r="N108" s="333"/>
      <c r="O108" s="333"/>
      <c r="P108" s="333"/>
      <c r="Q108" s="332"/>
    </row>
    <row r="109" spans="1:17" s="334" customFormat="1" ht="12">
      <c r="A109" s="333"/>
      <c r="B109" s="333"/>
      <c r="C109" s="333"/>
      <c r="D109" s="333"/>
      <c r="E109" s="333"/>
      <c r="F109" s="333"/>
      <c r="G109" s="333"/>
      <c r="H109" s="333"/>
      <c r="I109" s="333"/>
      <c r="J109" s="333"/>
      <c r="K109" s="333"/>
      <c r="L109" s="333"/>
      <c r="M109" s="333"/>
      <c r="N109" s="333"/>
      <c r="O109" s="333"/>
      <c r="P109" s="333"/>
      <c r="Q109" s="332"/>
    </row>
    <row r="110" spans="1:17" s="334" customFormat="1" ht="12">
      <c r="A110" s="333"/>
      <c r="B110" s="333"/>
      <c r="C110" s="333"/>
      <c r="D110" s="333"/>
      <c r="E110" s="333"/>
      <c r="F110" s="333"/>
      <c r="G110" s="333"/>
      <c r="H110" s="333"/>
      <c r="I110" s="333"/>
      <c r="J110" s="333"/>
      <c r="K110" s="333"/>
      <c r="L110" s="333"/>
      <c r="M110" s="333"/>
      <c r="N110" s="333"/>
      <c r="O110" s="333"/>
      <c r="P110" s="333"/>
      <c r="Q110" s="332"/>
    </row>
    <row r="111" spans="1:17" s="334" customFormat="1" ht="12">
      <c r="A111" s="333"/>
      <c r="B111" s="333"/>
      <c r="C111" s="333"/>
      <c r="D111" s="333"/>
      <c r="E111" s="333"/>
      <c r="F111" s="333"/>
      <c r="G111" s="333"/>
      <c r="H111" s="333"/>
      <c r="I111" s="333"/>
      <c r="J111" s="333"/>
      <c r="K111" s="333"/>
      <c r="L111" s="333"/>
      <c r="M111" s="333"/>
      <c r="N111" s="333"/>
      <c r="O111" s="333"/>
      <c r="P111" s="333"/>
      <c r="Q111" s="332"/>
    </row>
    <row r="112" spans="1:17" s="334" customFormat="1" ht="12">
      <c r="A112" s="333"/>
      <c r="B112" s="333"/>
      <c r="C112" s="333"/>
      <c r="D112" s="333"/>
      <c r="E112" s="333"/>
      <c r="F112" s="333"/>
      <c r="G112" s="333"/>
      <c r="H112" s="333"/>
      <c r="I112" s="333"/>
      <c r="J112" s="333"/>
      <c r="K112" s="333"/>
      <c r="L112" s="333"/>
      <c r="M112" s="333"/>
      <c r="N112" s="333"/>
      <c r="O112" s="333"/>
      <c r="P112" s="333"/>
      <c r="Q112" s="332"/>
    </row>
    <row r="113" spans="1:17" s="334" customFormat="1" ht="12">
      <c r="A113" s="333"/>
      <c r="B113" s="333"/>
      <c r="C113" s="333"/>
      <c r="D113" s="333"/>
      <c r="E113" s="333"/>
      <c r="F113" s="333"/>
      <c r="G113" s="333"/>
      <c r="H113" s="333"/>
      <c r="I113" s="333"/>
      <c r="J113" s="333"/>
      <c r="K113" s="333"/>
      <c r="L113" s="333"/>
      <c r="M113" s="333"/>
      <c r="N113" s="333"/>
      <c r="O113" s="333"/>
      <c r="P113" s="333"/>
      <c r="Q113" s="332"/>
    </row>
    <row r="114" spans="1:17" s="334" customFormat="1" ht="12">
      <c r="A114" s="333"/>
      <c r="B114" s="333"/>
      <c r="C114" s="333"/>
      <c r="D114" s="333"/>
      <c r="E114" s="333"/>
      <c r="F114" s="333"/>
      <c r="G114" s="333"/>
      <c r="H114" s="333"/>
      <c r="I114" s="333"/>
      <c r="J114" s="333"/>
      <c r="K114" s="333"/>
      <c r="L114" s="333"/>
      <c r="M114" s="333"/>
      <c r="N114" s="333"/>
      <c r="O114" s="333"/>
      <c r="P114" s="333"/>
      <c r="Q114" s="332"/>
    </row>
    <row r="115" spans="1:17" s="334" customFormat="1" ht="12">
      <c r="A115" s="333"/>
      <c r="B115" s="333"/>
      <c r="C115" s="333"/>
      <c r="D115" s="333"/>
      <c r="E115" s="333"/>
      <c r="F115" s="333"/>
      <c r="G115" s="333"/>
      <c r="H115" s="333"/>
      <c r="I115" s="333"/>
      <c r="J115" s="333"/>
      <c r="K115" s="333"/>
      <c r="L115" s="333"/>
      <c r="M115" s="333"/>
      <c r="N115" s="333"/>
      <c r="O115" s="333"/>
      <c r="P115" s="333"/>
      <c r="Q115" s="332"/>
    </row>
    <row r="116" spans="1:17" s="334" customFormat="1" ht="12">
      <c r="A116" s="333"/>
      <c r="B116" s="333"/>
      <c r="C116" s="333"/>
      <c r="D116" s="333"/>
      <c r="E116" s="333"/>
      <c r="F116" s="333"/>
      <c r="G116" s="333"/>
      <c r="H116" s="333"/>
      <c r="I116" s="333"/>
      <c r="J116" s="333"/>
      <c r="K116" s="333"/>
      <c r="L116" s="333"/>
      <c r="M116" s="333"/>
      <c r="N116" s="333"/>
      <c r="O116" s="333"/>
      <c r="P116" s="333"/>
      <c r="Q116" s="332"/>
    </row>
    <row r="117" spans="1:17" s="334" customFormat="1" ht="12">
      <c r="A117" s="333"/>
      <c r="B117" s="333"/>
      <c r="C117" s="333"/>
      <c r="D117" s="333"/>
      <c r="E117" s="333"/>
      <c r="F117" s="333"/>
      <c r="G117" s="333"/>
      <c r="H117" s="333"/>
      <c r="I117" s="333"/>
      <c r="J117" s="333"/>
      <c r="K117" s="333"/>
      <c r="L117" s="333"/>
      <c r="M117" s="333"/>
      <c r="N117" s="333"/>
      <c r="O117" s="333"/>
      <c r="P117" s="333"/>
      <c r="Q117" s="332"/>
    </row>
    <row r="118" spans="1:17" s="334" customFormat="1" ht="12">
      <c r="A118" s="333"/>
      <c r="B118" s="333"/>
      <c r="C118" s="333"/>
      <c r="D118" s="333"/>
      <c r="E118" s="333"/>
      <c r="F118" s="333"/>
      <c r="G118" s="333"/>
      <c r="H118" s="333"/>
      <c r="I118" s="333"/>
      <c r="J118" s="333"/>
      <c r="K118" s="333"/>
      <c r="L118" s="333"/>
      <c r="M118" s="333"/>
      <c r="N118" s="333"/>
      <c r="O118" s="333"/>
      <c r="P118" s="333"/>
      <c r="Q118" s="332"/>
    </row>
    <row r="119" spans="1:17" s="334" customFormat="1" ht="12">
      <c r="A119" s="333"/>
      <c r="B119" s="333"/>
      <c r="C119" s="333"/>
      <c r="D119" s="333"/>
      <c r="E119" s="333"/>
      <c r="F119" s="333"/>
      <c r="G119" s="333"/>
      <c r="H119" s="333"/>
      <c r="I119" s="333"/>
      <c r="J119" s="333"/>
      <c r="K119" s="333"/>
      <c r="L119" s="333"/>
      <c r="M119" s="333"/>
      <c r="N119" s="333"/>
      <c r="O119" s="333"/>
      <c r="P119" s="333"/>
      <c r="Q119" s="332"/>
    </row>
    <row r="120" spans="1:17" s="334" customFormat="1" ht="12">
      <c r="A120" s="333"/>
      <c r="B120" s="333"/>
      <c r="C120" s="333"/>
      <c r="D120" s="333"/>
      <c r="E120" s="333"/>
      <c r="F120" s="333"/>
      <c r="G120" s="333"/>
      <c r="H120" s="333"/>
      <c r="I120" s="333"/>
      <c r="J120" s="333"/>
      <c r="K120" s="333"/>
      <c r="L120" s="333"/>
      <c r="M120" s="333"/>
      <c r="N120" s="333"/>
      <c r="O120" s="333"/>
      <c r="P120" s="333"/>
      <c r="Q120" s="332"/>
    </row>
    <row r="121" spans="1:17" s="334" customFormat="1" ht="12">
      <c r="A121" s="333"/>
      <c r="B121" s="333"/>
      <c r="C121" s="333"/>
      <c r="D121" s="333"/>
      <c r="E121" s="333"/>
      <c r="F121" s="333"/>
      <c r="G121" s="333"/>
      <c r="H121" s="333"/>
      <c r="I121" s="333"/>
      <c r="J121" s="333"/>
      <c r="K121" s="333"/>
      <c r="L121" s="333"/>
      <c r="M121" s="333"/>
      <c r="N121" s="333"/>
      <c r="O121" s="333"/>
      <c r="P121" s="333"/>
      <c r="Q121" s="332"/>
    </row>
    <row r="122" spans="1:17" s="334" customFormat="1" ht="12">
      <c r="A122" s="333"/>
      <c r="B122" s="333"/>
      <c r="C122" s="333"/>
      <c r="D122" s="333"/>
      <c r="E122" s="333"/>
      <c r="F122" s="333"/>
      <c r="G122" s="333"/>
      <c r="H122" s="333"/>
      <c r="I122" s="333"/>
      <c r="J122" s="333"/>
      <c r="K122" s="333"/>
      <c r="L122" s="333"/>
      <c r="M122" s="333"/>
      <c r="N122" s="333"/>
      <c r="O122" s="333"/>
      <c r="P122" s="333"/>
      <c r="Q122" s="332"/>
    </row>
    <row r="123" spans="1:17" s="334" customFormat="1" ht="12">
      <c r="A123" s="333"/>
      <c r="B123" s="333"/>
      <c r="C123" s="333"/>
      <c r="D123" s="333"/>
      <c r="E123" s="333"/>
      <c r="F123" s="333"/>
      <c r="G123" s="333"/>
      <c r="H123" s="333"/>
      <c r="I123" s="333"/>
      <c r="J123" s="333"/>
      <c r="K123" s="333"/>
      <c r="L123" s="333"/>
      <c r="M123" s="333"/>
      <c r="N123" s="333"/>
      <c r="O123" s="333"/>
      <c r="P123" s="333"/>
      <c r="Q123" s="332"/>
    </row>
    <row r="124" spans="1:17" s="334" customFormat="1" ht="12">
      <c r="A124" s="333"/>
      <c r="B124" s="333"/>
      <c r="C124" s="333"/>
      <c r="D124" s="333"/>
      <c r="E124" s="333"/>
      <c r="F124" s="333"/>
      <c r="G124" s="333"/>
      <c r="H124" s="333"/>
      <c r="I124" s="333"/>
      <c r="J124" s="333"/>
      <c r="K124" s="333"/>
      <c r="L124" s="333"/>
      <c r="M124" s="333"/>
      <c r="N124" s="333"/>
      <c r="O124" s="333"/>
      <c r="P124" s="333"/>
      <c r="Q124" s="332"/>
    </row>
    <row r="125" spans="1:17" s="334" customFormat="1" ht="12">
      <c r="A125" s="333"/>
      <c r="B125" s="333"/>
      <c r="C125" s="333"/>
      <c r="D125" s="333"/>
      <c r="E125" s="333"/>
      <c r="F125" s="333"/>
      <c r="G125" s="333"/>
      <c r="H125" s="333"/>
      <c r="I125" s="333"/>
      <c r="J125" s="333"/>
      <c r="K125" s="333"/>
      <c r="L125" s="333"/>
      <c r="M125" s="333"/>
      <c r="N125" s="333"/>
      <c r="O125" s="333"/>
      <c r="P125" s="333"/>
      <c r="Q125" s="332"/>
    </row>
    <row r="126" spans="1:17" s="334" customFormat="1" ht="12">
      <c r="A126" s="333"/>
      <c r="B126" s="333"/>
      <c r="C126" s="333"/>
      <c r="D126" s="333"/>
      <c r="E126" s="333"/>
      <c r="F126" s="333"/>
      <c r="G126" s="333"/>
      <c r="H126" s="333"/>
      <c r="I126" s="333"/>
      <c r="J126" s="333"/>
      <c r="K126" s="333"/>
      <c r="L126" s="333"/>
      <c r="M126" s="333"/>
      <c r="N126" s="333"/>
      <c r="O126" s="333"/>
      <c r="P126" s="333"/>
      <c r="Q126" s="332"/>
    </row>
    <row r="127" spans="1:17" s="334" customFormat="1" ht="12">
      <c r="A127" s="333"/>
      <c r="B127" s="333"/>
      <c r="C127" s="333"/>
      <c r="D127" s="333"/>
      <c r="E127" s="333"/>
      <c r="F127" s="333"/>
      <c r="G127" s="333"/>
      <c r="H127" s="333"/>
      <c r="I127" s="333"/>
      <c r="J127" s="333"/>
      <c r="K127" s="333"/>
      <c r="L127" s="333"/>
      <c r="M127" s="333"/>
      <c r="N127" s="333"/>
      <c r="O127" s="333"/>
      <c r="P127" s="333"/>
      <c r="Q127" s="332"/>
    </row>
    <row r="128" spans="1:17" s="334" customFormat="1" ht="12">
      <c r="A128" s="333"/>
      <c r="B128" s="333"/>
      <c r="C128" s="333"/>
      <c r="D128" s="333"/>
      <c r="E128" s="333"/>
      <c r="F128" s="333"/>
      <c r="G128" s="333"/>
      <c r="H128" s="333"/>
      <c r="I128" s="333"/>
      <c r="J128" s="333"/>
      <c r="K128" s="333"/>
      <c r="L128" s="333"/>
      <c r="M128" s="333"/>
      <c r="N128" s="333"/>
      <c r="O128" s="333"/>
      <c r="P128" s="333"/>
      <c r="Q128" s="332"/>
    </row>
    <row r="129" spans="1:17" s="334" customFormat="1" ht="12">
      <c r="A129" s="333"/>
      <c r="B129" s="333"/>
      <c r="C129" s="333"/>
      <c r="D129" s="333"/>
      <c r="E129" s="333"/>
      <c r="F129" s="333"/>
      <c r="G129" s="333"/>
      <c r="H129" s="333"/>
      <c r="I129" s="333"/>
      <c r="J129" s="333"/>
      <c r="K129" s="333"/>
      <c r="L129" s="333"/>
      <c r="M129" s="333"/>
      <c r="N129" s="333"/>
      <c r="O129" s="333"/>
      <c r="P129" s="333"/>
      <c r="Q129" s="332"/>
    </row>
    <row r="130" spans="1:17" s="334" customFormat="1" ht="12">
      <c r="A130" s="333"/>
      <c r="B130" s="333"/>
      <c r="C130" s="333"/>
      <c r="D130" s="333"/>
      <c r="E130" s="333"/>
      <c r="F130" s="333"/>
      <c r="G130" s="333"/>
      <c r="H130" s="333"/>
      <c r="I130" s="333"/>
      <c r="J130" s="333"/>
      <c r="K130" s="333"/>
      <c r="L130" s="333"/>
      <c r="M130" s="333"/>
      <c r="N130" s="333"/>
      <c r="O130" s="333"/>
      <c r="P130" s="333"/>
      <c r="Q130" s="332"/>
    </row>
    <row r="131" spans="1:17" s="334" customFormat="1" ht="12">
      <c r="A131" s="333"/>
      <c r="B131" s="333"/>
      <c r="C131" s="333"/>
      <c r="D131" s="333"/>
      <c r="E131" s="333"/>
      <c r="F131" s="333"/>
      <c r="G131" s="333"/>
      <c r="H131" s="333"/>
      <c r="I131" s="333"/>
      <c r="J131" s="333"/>
      <c r="K131" s="333"/>
      <c r="L131" s="333"/>
      <c r="M131" s="333"/>
      <c r="N131" s="333"/>
      <c r="O131" s="333"/>
      <c r="P131" s="333"/>
      <c r="Q131" s="332"/>
    </row>
    <row r="132" spans="1:17" s="334" customFormat="1" ht="12">
      <c r="A132" s="333"/>
      <c r="B132" s="333"/>
      <c r="C132" s="333"/>
      <c r="D132" s="333"/>
      <c r="E132" s="333"/>
      <c r="F132" s="333"/>
      <c r="G132" s="333"/>
      <c r="H132" s="333"/>
      <c r="I132" s="333"/>
      <c r="J132" s="333"/>
      <c r="K132" s="333"/>
      <c r="L132" s="333"/>
      <c r="M132" s="333"/>
      <c r="N132" s="333"/>
      <c r="O132" s="333"/>
      <c r="P132" s="333"/>
      <c r="Q132" s="332"/>
    </row>
    <row r="133" spans="1:17" s="334" customFormat="1" ht="12">
      <c r="A133" s="333"/>
      <c r="B133" s="333"/>
      <c r="C133" s="333"/>
      <c r="D133" s="333"/>
      <c r="E133" s="333"/>
      <c r="F133" s="333"/>
      <c r="G133" s="333"/>
      <c r="H133" s="333"/>
      <c r="I133" s="333"/>
      <c r="J133" s="333"/>
      <c r="K133" s="333"/>
      <c r="L133" s="333"/>
      <c r="M133" s="333"/>
      <c r="N133" s="333"/>
      <c r="O133" s="333"/>
      <c r="P133" s="333"/>
      <c r="Q133" s="332"/>
    </row>
    <row r="134" spans="1:17" s="334" customFormat="1" ht="12">
      <c r="A134" s="333"/>
      <c r="B134" s="333"/>
      <c r="C134" s="333"/>
      <c r="D134" s="333"/>
      <c r="E134" s="333"/>
      <c r="F134" s="333"/>
      <c r="G134" s="333"/>
      <c r="H134" s="333"/>
      <c r="I134" s="333"/>
      <c r="J134" s="333"/>
      <c r="K134" s="333"/>
      <c r="L134" s="333"/>
      <c r="M134" s="333"/>
      <c r="N134" s="333"/>
      <c r="O134" s="333"/>
      <c r="P134" s="333"/>
      <c r="Q134" s="332"/>
    </row>
    <row r="135" spans="1:17" s="334" customFormat="1" ht="12">
      <c r="A135" s="333"/>
      <c r="B135" s="333"/>
      <c r="C135" s="333"/>
      <c r="D135" s="333"/>
      <c r="E135" s="333"/>
      <c r="F135" s="333"/>
      <c r="G135" s="333"/>
      <c r="H135" s="333"/>
      <c r="I135" s="333"/>
      <c r="J135" s="333"/>
      <c r="K135" s="333"/>
      <c r="L135" s="333"/>
      <c r="M135" s="333"/>
      <c r="N135" s="333"/>
      <c r="O135" s="333"/>
      <c r="P135" s="333"/>
      <c r="Q135" s="332"/>
    </row>
    <row r="136" spans="1:17" s="334" customFormat="1" ht="12">
      <c r="A136" s="333"/>
      <c r="B136" s="333"/>
      <c r="C136" s="333"/>
      <c r="D136" s="333"/>
      <c r="E136" s="333"/>
      <c r="F136" s="333"/>
      <c r="G136" s="333"/>
      <c r="H136" s="333"/>
      <c r="I136" s="333"/>
      <c r="J136" s="333"/>
      <c r="K136" s="333"/>
      <c r="L136" s="333"/>
      <c r="M136" s="333"/>
      <c r="N136" s="333"/>
      <c r="O136" s="333"/>
      <c r="P136" s="333"/>
      <c r="Q136" s="332"/>
    </row>
    <row r="137" spans="1:17" s="334" customFormat="1" ht="12">
      <c r="A137" s="333"/>
      <c r="B137" s="333"/>
      <c r="C137" s="333"/>
      <c r="D137" s="333"/>
      <c r="E137" s="333"/>
      <c r="F137" s="333"/>
      <c r="G137" s="333"/>
      <c r="H137" s="333"/>
      <c r="I137" s="333"/>
      <c r="J137" s="333"/>
      <c r="K137" s="333"/>
      <c r="L137" s="333"/>
      <c r="M137" s="333"/>
      <c r="N137" s="333"/>
      <c r="O137" s="333"/>
      <c r="P137" s="333"/>
      <c r="Q137" s="332"/>
    </row>
    <row r="138" spans="1:17" s="334" customFormat="1">
      <c r="A138" s="333"/>
      <c r="B138" s="333"/>
      <c r="C138" s="333"/>
      <c r="D138" s="333"/>
      <c r="E138" s="333"/>
      <c r="F138" s="333"/>
      <c r="G138" s="333"/>
      <c r="H138" s="333"/>
      <c r="I138" s="333"/>
      <c r="J138" s="333"/>
      <c r="K138" s="333"/>
      <c r="L138" s="333"/>
      <c r="M138" s="333"/>
      <c r="N138" s="333"/>
      <c r="O138" s="333"/>
      <c r="P138" s="333"/>
      <c r="Q138" s="88"/>
    </row>
  </sheetData>
  <sheetProtection selectLockedCells="1"/>
  <mergeCells count="27">
    <mergeCell ref="A3:H3"/>
    <mergeCell ref="I3:Q3"/>
    <mergeCell ref="A6:A10"/>
    <mergeCell ref="B6:D8"/>
    <mergeCell ref="E6:H6"/>
    <mergeCell ref="I6:N6"/>
    <mergeCell ref="O6:P8"/>
    <mergeCell ref="Q6:Q10"/>
    <mergeCell ref="E7:E10"/>
    <mergeCell ref="F7:H8"/>
    <mergeCell ref="I7:J8"/>
    <mergeCell ref="K7:L8"/>
    <mergeCell ref="M7:N8"/>
    <mergeCell ref="B9:B10"/>
    <mergeCell ref="C9:C10"/>
    <mergeCell ref="D9:D10"/>
    <mergeCell ref="F9:F10"/>
    <mergeCell ref="G9:G10"/>
    <mergeCell ref="H9:H10"/>
    <mergeCell ref="I9:I10"/>
    <mergeCell ref="P9:P10"/>
    <mergeCell ref="J9:J10"/>
    <mergeCell ref="K9:K10"/>
    <mergeCell ref="L9:L10"/>
    <mergeCell ref="M9:M10"/>
    <mergeCell ref="N9:N10"/>
    <mergeCell ref="O9:O10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view="pageBreakPreview" zoomScaleNormal="100" zoomScaleSheetLayoutView="100" workbookViewId="0">
      <selection activeCell="AD2" sqref="AD2"/>
    </sheetView>
  </sheetViews>
  <sheetFormatPr defaultColWidth="12.375" defaultRowHeight="14.25"/>
  <cols>
    <col min="1" max="1" width="14.625" style="955" customWidth="1"/>
    <col min="2" max="6" width="13.875" style="955" customWidth="1"/>
    <col min="7" max="10" width="17.375" style="955" customWidth="1"/>
    <col min="11" max="11" width="14.875" style="88" customWidth="1"/>
    <col min="12" max="16384" width="12.375" style="89"/>
  </cols>
  <sheetData>
    <row r="1" spans="1:12" s="396" customFormat="1" ht="14.1" customHeight="1">
      <c r="A1" s="815" t="s">
        <v>1419</v>
      </c>
      <c r="B1" s="393"/>
      <c r="C1" s="393"/>
      <c r="D1" s="393"/>
      <c r="E1" s="393"/>
      <c r="K1" s="816" t="s">
        <v>997</v>
      </c>
    </row>
    <row r="2" spans="1:12" s="978" customFormat="1" ht="14.1" customHeight="1">
      <c r="B2" s="53"/>
      <c r="C2" s="53"/>
      <c r="D2" s="53"/>
      <c r="E2" s="53"/>
      <c r="F2" s="53"/>
      <c r="K2" s="209"/>
    </row>
    <row r="3" spans="1:12" s="929" customFormat="1" ht="20.100000000000001" customHeight="1">
      <c r="A3" s="1475" t="s">
        <v>1198</v>
      </c>
      <c r="B3" s="1475"/>
      <c r="C3" s="1475"/>
      <c r="D3" s="1475"/>
      <c r="E3" s="1475"/>
      <c r="F3" s="1475"/>
      <c r="G3" s="1533" t="s">
        <v>1199</v>
      </c>
      <c r="H3" s="1533"/>
      <c r="I3" s="1533"/>
      <c r="J3" s="1533"/>
      <c r="K3" s="1533"/>
    </row>
    <row r="4" spans="1:12" s="936" customFormat="1" ht="20.100000000000001" customHeight="1">
      <c r="B4" s="278"/>
      <c r="C4" s="278"/>
      <c r="D4" s="278"/>
      <c r="E4" s="278"/>
      <c r="F4" s="278"/>
      <c r="G4" s="278"/>
      <c r="H4" s="278"/>
      <c r="I4" s="278"/>
      <c r="J4" s="278"/>
      <c r="K4" s="278"/>
    </row>
    <row r="5" spans="1:12" s="346" customFormat="1" ht="18" customHeight="1" thickBot="1">
      <c r="A5" s="346" t="s">
        <v>620</v>
      </c>
      <c r="K5" s="972" t="s">
        <v>1020</v>
      </c>
    </row>
    <row r="6" spans="1:12" s="978" customFormat="1" ht="30" customHeight="1">
      <c r="A6" s="1809" t="s">
        <v>619</v>
      </c>
      <c r="B6" s="1941" t="s">
        <v>1320</v>
      </c>
      <c r="C6" s="1676"/>
      <c r="D6" s="1676"/>
      <c r="E6" s="1676"/>
      <c r="F6" s="1676"/>
      <c r="G6" s="1676" t="s">
        <v>1321</v>
      </c>
      <c r="H6" s="1676"/>
      <c r="I6" s="1676"/>
      <c r="J6" s="1501"/>
      <c r="K6" s="1659" t="s">
        <v>49</v>
      </c>
    </row>
    <row r="7" spans="1:12" s="978" customFormat="1" ht="18" customHeight="1">
      <c r="A7" s="1810"/>
      <c r="B7" s="2087" t="s">
        <v>803</v>
      </c>
      <c r="C7" s="1674"/>
      <c r="D7" s="1674"/>
      <c r="E7" s="1669" t="s">
        <v>804</v>
      </c>
      <c r="F7" s="1674"/>
      <c r="G7" s="1665" t="s">
        <v>805</v>
      </c>
      <c r="H7" s="1674" t="s">
        <v>621</v>
      </c>
      <c r="I7" s="1674"/>
      <c r="J7" s="1665"/>
      <c r="K7" s="2137"/>
    </row>
    <row r="8" spans="1:12" s="978" customFormat="1" ht="18" customHeight="1">
      <c r="A8" s="1810"/>
      <c r="B8" s="2117"/>
      <c r="C8" s="1933"/>
      <c r="D8" s="1933"/>
      <c r="E8" s="2108"/>
      <c r="F8" s="1933"/>
      <c r="G8" s="1927"/>
      <c r="H8" s="1933"/>
      <c r="I8" s="1933"/>
      <c r="J8" s="1927"/>
      <c r="K8" s="2137"/>
    </row>
    <row r="9" spans="1:12" s="978" customFormat="1" ht="18" customHeight="1">
      <c r="A9" s="1810"/>
      <c r="B9" s="1679" t="s">
        <v>806</v>
      </c>
      <c r="C9" s="1671" t="s">
        <v>623</v>
      </c>
      <c r="D9" s="1669" t="s">
        <v>624</v>
      </c>
      <c r="E9" s="1671" t="s">
        <v>622</v>
      </c>
      <c r="F9" s="1669" t="s">
        <v>623</v>
      </c>
      <c r="G9" s="1665" t="s">
        <v>624</v>
      </c>
      <c r="H9" s="1665" t="s">
        <v>806</v>
      </c>
      <c r="I9" s="1671" t="s">
        <v>623</v>
      </c>
      <c r="J9" s="1671" t="s">
        <v>624</v>
      </c>
      <c r="K9" s="2137"/>
    </row>
    <row r="10" spans="1:12" s="978" customFormat="1" ht="18" customHeight="1">
      <c r="A10" s="1811"/>
      <c r="B10" s="1823"/>
      <c r="C10" s="1672"/>
      <c r="D10" s="1831"/>
      <c r="E10" s="1672"/>
      <c r="F10" s="1831"/>
      <c r="G10" s="1673"/>
      <c r="H10" s="1673"/>
      <c r="I10" s="1672"/>
      <c r="J10" s="1672"/>
      <c r="K10" s="2135"/>
    </row>
    <row r="11" spans="1:12" s="947" customFormat="1" ht="17.45" customHeight="1">
      <c r="A11" s="952" t="s">
        <v>701</v>
      </c>
      <c r="B11" s="347">
        <v>452417</v>
      </c>
      <c r="C11" s="348">
        <v>180621</v>
      </c>
      <c r="D11" s="347">
        <v>271796</v>
      </c>
      <c r="E11" s="347">
        <v>348806</v>
      </c>
      <c r="F11" s="347">
        <v>123782</v>
      </c>
      <c r="G11" s="347">
        <v>225024</v>
      </c>
      <c r="H11" s="349">
        <v>78.560702506634001</v>
      </c>
      <c r="I11" s="349">
        <v>70.560950108885905</v>
      </c>
      <c r="J11" s="349">
        <v>82.791505393751194</v>
      </c>
      <c r="K11" s="946" t="s">
        <v>701</v>
      </c>
      <c r="L11" s="39"/>
    </row>
    <row r="12" spans="1:12" s="947" customFormat="1" ht="17.45" customHeight="1">
      <c r="A12" s="952" t="s">
        <v>951</v>
      </c>
      <c r="B12" s="347">
        <v>467352</v>
      </c>
      <c r="C12" s="348">
        <v>188076</v>
      </c>
      <c r="D12" s="347">
        <v>279276</v>
      </c>
      <c r="E12" s="347">
        <v>362242</v>
      </c>
      <c r="F12" s="347">
        <v>132833</v>
      </c>
      <c r="G12" s="347">
        <v>229409</v>
      </c>
      <c r="H12" s="349">
        <v>77.509457539499138</v>
      </c>
      <c r="I12" s="349">
        <v>70.627299602288446</v>
      </c>
      <c r="J12" s="349">
        <v>82.144187112390611</v>
      </c>
      <c r="K12" s="946" t="s">
        <v>951</v>
      </c>
      <c r="L12" s="39"/>
    </row>
    <row r="13" spans="1:12" s="947" customFormat="1" ht="17.45" customHeight="1">
      <c r="A13" s="952" t="s">
        <v>952</v>
      </c>
      <c r="B13" s="347">
        <v>479634</v>
      </c>
      <c r="C13" s="348">
        <v>194432</v>
      </c>
      <c r="D13" s="347">
        <v>285202</v>
      </c>
      <c r="E13" s="347">
        <v>368630</v>
      </c>
      <c r="F13" s="347">
        <v>133009</v>
      </c>
      <c r="G13" s="347">
        <v>235621</v>
      </c>
      <c r="H13" s="349">
        <v>76.85651976298594</v>
      </c>
      <c r="I13" s="349">
        <v>68.409006747860431</v>
      </c>
      <c r="J13" s="349">
        <v>82.615479554841826</v>
      </c>
      <c r="K13" s="946" t="s">
        <v>952</v>
      </c>
      <c r="L13" s="39"/>
    </row>
    <row r="14" spans="1:12" s="1120" customFormat="1" ht="17.45" customHeight="1">
      <c r="A14" s="1123" t="s">
        <v>1049</v>
      </c>
      <c r="B14" s="347">
        <v>492417</v>
      </c>
      <c r="C14" s="348">
        <v>201071</v>
      </c>
      <c r="D14" s="347">
        <v>291346</v>
      </c>
      <c r="E14" s="347">
        <v>371189</v>
      </c>
      <c r="F14" s="347">
        <v>134085</v>
      </c>
      <c r="G14" s="347">
        <v>237104</v>
      </c>
      <c r="H14" s="349">
        <v>75.381028680975675</v>
      </c>
      <c r="I14" s="349">
        <v>66.685399684688491</v>
      </c>
      <c r="J14" s="349">
        <v>81.382273997240389</v>
      </c>
      <c r="K14" s="1122" t="s">
        <v>1049</v>
      </c>
      <c r="L14" s="39"/>
    </row>
    <row r="15" spans="1:12" s="73" customFormat="1" ht="17.45" customHeight="1">
      <c r="A15" s="956">
        <v>2017</v>
      </c>
      <c r="B15" s="350">
        <f t="shared" ref="B15:G15" si="0">SUM(B17:B39)</f>
        <v>512681</v>
      </c>
      <c r="C15" s="351">
        <f t="shared" si="0"/>
        <v>210982</v>
      </c>
      <c r="D15" s="350">
        <f t="shared" si="0"/>
        <v>301699</v>
      </c>
      <c r="E15" s="350">
        <f>SUM(E17:E39)</f>
        <v>381247</v>
      </c>
      <c r="F15" s="350">
        <f t="shared" si="0"/>
        <v>139871</v>
      </c>
      <c r="G15" s="350">
        <f t="shared" si="0"/>
        <v>241376</v>
      </c>
      <c r="H15" s="352">
        <f>E15/B15*100</f>
        <v>74.363395561762573</v>
      </c>
      <c r="I15" s="352">
        <f>F15/C15*100</f>
        <v>66.295228976879542</v>
      </c>
      <c r="J15" s="353">
        <f>G15/D15*100</f>
        <v>80.00556846393259</v>
      </c>
      <c r="K15" s="1136">
        <v>2017</v>
      </c>
    </row>
    <row r="16" spans="1:12" s="947" customFormat="1" ht="14.1" customHeight="1">
      <c r="A16" s="17"/>
      <c r="B16" s="50"/>
      <c r="C16" s="50"/>
      <c r="D16" s="50"/>
      <c r="E16" s="50"/>
      <c r="F16" s="50"/>
      <c r="G16" s="38"/>
      <c r="H16" s="38"/>
      <c r="I16" s="354"/>
      <c r="J16" s="50"/>
      <c r="K16" s="275"/>
    </row>
    <row r="17" spans="1:13" s="947" customFormat="1" ht="16.5" customHeight="1">
      <c r="A17" s="17" t="s">
        <v>240</v>
      </c>
      <c r="B17" s="50">
        <f>SUM(C17:D17)</f>
        <v>72952</v>
      </c>
      <c r="C17" s="1241">
        <v>31761</v>
      </c>
      <c r="D17" s="1242">
        <v>41191</v>
      </c>
      <c r="E17" s="50">
        <f>SUM(F17:G17)</f>
        <v>51894</v>
      </c>
      <c r="F17" s="744">
        <v>19682</v>
      </c>
      <c r="G17" s="744">
        <v>32212</v>
      </c>
      <c r="H17" s="354">
        <f>(E17/B17)*100</f>
        <v>71.134444566290171</v>
      </c>
      <c r="I17" s="355">
        <f>F17/C17*100</f>
        <v>61.969081578035954</v>
      </c>
      <c r="J17" s="355">
        <f>G17/D17*100</f>
        <v>78.201548882037343</v>
      </c>
      <c r="K17" s="300" t="s">
        <v>125</v>
      </c>
      <c r="L17" s="356"/>
      <c r="M17" s="356"/>
    </row>
    <row r="18" spans="1:13" s="947" customFormat="1" ht="16.5" customHeight="1">
      <c r="A18" s="17" t="s">
        <v>242</v>
      </c>
      <c r="B18" s="50">
        <f t="shared" ref="B18:B39" si="1">SUM(C18:D18)</f>
        <v>50780</v>
      </c>
      <c r="C18" s="1241">
        <v>20518</v>
      </c>
      <c r="D18" s="1242">
        <v>30262</v>
      </c>
      <c r="E18" s="50">
        <f t="shared" ref="E18:E39" si="2">SUM(F18:G18)</f>
        <v>35832</v>
      </c>
      <c r="F18" s="744">
        <v>12470</v>
      </c>
      <c r="G18" s="744">
        <v>23362</v>
      </c>
      <c r="H18" s="354">
        <f t="shared" ref="H18:H39" si="3">(E18/B18)*100</f>
        <v>70.563213863725878</v>
      </c>
      <c r="I18" s="355">
        <f t="shared" ref="I18:J39" si="4">F18/C18*100</f>
        <v>60.775904084218737</v>
      </c>
      <c r="J18" s="355">
        <f t="shared" si="4"/>
        <v>77.199127618795842</v>
      </c>
      <c r="K18" s="300" t="s">
        <v>124</v>
      </c>
      <c r="L18" s="356"/>
      <c r="M18" s="356"/>
    </row>
    <row r="19" spans="1:13" s="947" customFormat="1" ht="16.5" customHeight="1">
      <c r="A19" s="17" t="s">
        <v>244</v>
      </c>
      <c r="B19" s="50">
        <f t="shared" si="1"/>
        <v>29536</v>
      </c>
      <c r="C19" s="1241">
        <v>11948</v>
      </c>
      <c r="D19" s="1242">
        <v>17588</v>
      </c>
      <c r="E19" s="50">
        <f t="shared" si="2"/>
        <v>22216</v>
      </c>
      <c r="F19" s="744">
        <v>7981</v>
      </c>
      <c r="G19" s="744">
        <v>14235</v>
      </c>
      <c r="H19" s="354">
        <f t="shared" si="3"/>
        <v>75.216684723726985</v>
      </c>
      <c r="I19" s="355">
        <f t="shared" si="4"/>
        <v>66.797790425175762</v>
      </c>
      <c r="J19" s="355">
        <f t="shared" si="4"/>
        <v>80.935865362747322</v>
      </c>
      <c r="K19" s="300" t="s">
        <v>91</v>
      </c>
      <c r="L19" s="356"/>
      <c r="M19" s="356"/>
    </row>
    <row r="20" spans="1:13" s="947" customFormat="1" ht="16.5" customHeight="1">
      <c r="A20" s="17" t="s">
        <v>246</v>
      </c>
      <c r="B20" s="50">
        <f t="shared" si="1"/>
        <v>35948</v>
      </c>
      <c r="C20" s="1241">
        <v>14863</v>
      </c>
      <c r="D20" s="1242">
        <v>21085</v>
      </c>
      <c r="E20" s="50">
        <f t="shared" si="2"/>
        <v>27301</v>
      </c>
      <c r="F20" s="744">
        <v>10197</v>
      </c>
      <c r="G20" s="744">
        <v>17104</v>
      </c>
      <c r="H20" s="354">
        <f t="shared" si="3"/>
        <v>75.945810615333258</v>
      </c>
      <c r="I20" s="355">
        <f t="shared" si="4"/>
        <v>68.606607010697701</v>
      </c>
      <c r="J20" s="355">
        <f t="shared" si="4"/>
        <v>81.119279108370876</v>
      </c>
      <c r="K20" s="300" t="s">
        <v>116</v>
      </c>
      <c r="L20" s="356"/>
      <c r="M20" s="356"/>
    </row>
    <row r="21" spans="1:13" s="947" customFormat="1" ht="16.5" customHeight="1">
      <c r="A21" s="17" t="s">
        <v>248</v>
      </c>
      <c r="B21" s="50">
        <f t="shared" si="1"/>
        <v>33605</v>
      </c>
      <c r="C21" s="1241">
        <v>13769</v>
      </c>
      <c r="D21" s="1242">
        <v>19836</v>
      </c>
      <c r="E21" s="50">
        <f t="shared" si="2"/>
        <v>23604</v>
      </c>
      <c r="F21" s="744">
        <v>8111</v>
      </c>
      <c r="G21" s="744">
        <v>15493</v>
      </c>
      <c r="H21" s="354">
        <f t="shared" si="3"/>
        <v>70.23954768635619</v>
      </c>
      <c r="I21" s="355">
        <f t="shared" si="4"/>
        <v>58.907691190355152</v>
      </c>
      <c r="J21" s="355">
        <f t="shared" si="4"/>
        <v>78.105464811453913</v>
      </c>
      <c r="K21" s="300" t="s">
        <v>109</v>
      </c>
      <c r="L21" s="356"/>
      <c r="M21" s="356"/>
    </row>
    <row r="22" spans="1:13" s="947" customFormat="1" ht="16.5" customHeight="1">
      <c r="A22" s="17" t="s">
        <v>250</v>
      </c>
      <c r="B22" s="50">
        <f t="shared" si="1"/>
        <v>25541</v>
      </c>
      <c r="C22" s="1241">
        <v>10641</v>
      </c>
      <c r="D22" s="1242">
        <v>14900</v>
      </c>
      <c r="E22" s="50">
        <f t="shared" si="2"/>
        <v>19367</v>
      </c>
      <c r="F22" s="744">
        <v>7342</v>
      </c>
      <c r="G22" s="744">
        <v>12025</v>
      </c>
      <c r="H22" s="354">
        <f t="shared" si="3"/>
        <v>75.827101523041378</v>
      </c>
      <c r="I22" s="355">
        <f t="shared" si="4"/>
        <v>68.997274692228174</v>
      </c>
      <c r="J22" s="355">
        <f t="shared" si="4"/>
        <v>80.704697986577173</v>
      </c>
      <c r="K22" s="300" t="s">
        <v>117</v>
      </c>
      <c r="L22" s="356"/>
      <c r="M22" s="356"/>
    </row>
    <row r="23" spans="1:13" s="947" customFormat="1" ht="16.5" customHeight="1">
      <c r="A23" s="17" t="s">
        <v>252</v>
      </c>
      <c r="B23" s="50">
        <f t="shared" si="1"/>
        <v>25940</v>
      </c>
      <c r="C23" s="1241">
        <v>10760</v>
      </c>
      <c r="D23" s="1242">
        <v>15180</v>
      </c>
      <c r="E23" s="50">
        <f t="shared" si="2"/>
        <v>20457</v>
      </c>
      <c r="F23" s="744">
        <v>7741</v>
      </c>
      <c r="G23" s="744">
        <v>12716</v>
      </c>
      <c r="H23" s="354">
        <f t="shared" si="3"/>
        <v>78.862760215882815</v>
      </c>
      <c r="I23" s="355">
        <f t="shared" si="4"/>
        <v>71.942379182156131</v>
      </c>
      <c r="J23" s="355">
        <f t="shared" si="4"/>
        <v>83.768115942028984</v>
      </c>
      <c r="K23" s="300" t="s">
        <v>43</v>
      </c>
      <c r="L23" s="356"/>
      <c r="M23" s="356"/>
    </row>
    <row r="24" spans="1:13" s="947" customFormat="1" ht="16.5" customHeight="1">
      <c r="A24" s="17" t="s">
        <v>254</v>
      </c>
      <c r="B24" s="50">
        <f t="shared" si="1"/>
        <v>28535</v>
      </c>
      <c r="C24" s="1241">
        <v>11234</v>
      </c>
      <c r="D24" s="1242">
        <v>17301</v>
      </c>
      <c r="E24" s="50">
        <f t="shared" si="2"/>
        <v>15249</v>
      </c>
      <c r="F24" s="744">
        <v>5458</v>
      </c>
      <c r="G24" s="744">
        <v>9791</v>
      </c>
      <c r="H24" s="354">
        <f t="shared" si="3"/>
        <v>53.439635535307517</v>
      </c>
      <c r="I24" s="355">
        <f t="shared" si="4"/>
        <v>48.584653729748979</v>
      </c>
      <c r="J24" s="355">
        <f t="shared" si="4"/>
        <v>56.592104502629901</v>
      </c>
      <c r="K24" s="300" t="s">
        <v>110</v>
      </c>
      <c r="L24" s="356"/>
      <c r="M24" s="356"/>
    </row>
    <row r="25" spans="1:13" s="947" customFormat="1" ht="16.5" customHeight="1">
      <c r="A25" s="17" t="s">
        <v>256</v>
      </c>
      <c r="B25" s="50">
        <f t="shared" si="1"/>
        <v>19877</v>
      </c>
      <c r="C25" s="1241">
        <v>7912</v>
      </c>
      <c r="D25" s="1242">
        <v>11965</v>
      </c>
      <c r="E25" s="50">
        <f t="shared" si="2"/>
        <v>15249</v>
      </c>
      <c r="F25" s="744">
        <v>5458</v>
      </c>
      <c r="G25" s="744">
        <v>9791</v>
      </c>
      <c r="H25" s="354">
        <f t="shared" si="3"/>
        <v>76.716808371484632</v>
      </c>
      <c r="I25" s="355">
        <f t="shared" si="4"/>
        <v>68.983822042467139</v>
      </c>
      <c r="J25" s="355">
        <f t="shared" si="4"/>
        <v>81.830338487254494</v>
      </c>
      <c r="K25" s="300" t="s">
        <v>118</v>
      </c>
      <c r="L25" s="356"/>
      <c r="M25" s="356"/>
    </row>
    <row r="26" spans="1:13" s="947" customFormat="1" ht="16.5" customHeight="1">
      <c r="A26" s="17" t="s">
        <v>258</v>
      </c>
      <c r="B26" s="50">
        <f t="shared" si="1"/>
        <v>38370</v>
      </c>
      <c r="C26" s="1241">
        <v>16032</v>
      </c>
      <c r="D26" s="1242">
        <v>22338</v>
      </c>
      <c r="E26" s="50">
        <f t="shared" si="2"/>
        <v>26429</v>
      </c>
      <c r="F26" s="744">
        <v>9680</v>
      </c>
      <c r="G26" s="744">
        <v>16749</v>
      </c>
      <c r="H26" s="354">
        <f t="shared" si="3"/>
        <v>68.879332812092784</v>
      </c>
      <c r="I26" s="355">
        <f t="shared" si="4"/>
        <v>60.379241516966061</v>
      </c>
      <c r="J26" s="355">
        <f t="shared" si="4"/>
        <v>74.979854955680906</v>
      </c>
      <c r="K26" s="300" t="s">
        <v>100</v>
      </c>
      <c r="L26" s="356"/>
      <c r="M26" s="356"/>
    </row>
    <row r="27" spans="1:13" s="947" customFormat="1" ht="16.5" customHeight="1">
      <c r="A27" s="17" t="s">
        <v>260</v>
      </c>
      <c r="B27" s="50">
        <f t="shared" si="1"/>
        <v>8898</v>
      </c>
      <c r="C27" s="1241">
        <v>3723</v>
      </c>
      <c r="D27" s="1242">
        <v>5175</v>
      </c>
      <c r="E27" s="50">
        <f t="shared" si="2"/>
        <v>7313</v>
      </c>
      <c r="F27" s="744">
        <v>2815</v>
      </c>
      <c r="G27" s="744">
        <v>4498</v>
      </c>
      <c r="H27" s="354">
        <f t="shared" si="3"/>
        <v>82.187008316475612</v>
      </c>
      <c r="I27" s="355">
        <f t="shared" si="4"/>
        <v>75.611066344345957</v>
      </c>
      <c r="J27" s="355">
        <f t="shared" si="4"/>
        <v>86.917874396135261</v>
      </c>
      <c r="K27" s="300" t="s">
        <v>113</v>
      </c>
      <c r="L27" s="356"/>
      <c r="M27" s="356"/>
    </row>
    <row r="28" spans="1:13" s="947" customFormat="1" ht="16.5" customHeight="1">
      <c r="A28" s="17" t="s">
        <v>262</v>
      </c>
      <c r="B28" s="50">
        <f t="shared" si="1"/>
        <v>20289</v>
      </c>
      <c r="C28" s="1241">
        <v>8187</v>
      </c>
      <c r="D28" s="1242">
        <v>12102</v>
      </c>
      <c r="E28" s="50">
        <f t="shared" si="2"/>
        <v>17462</v>
      </c>
      <c r="F28" s="744">
        <v>6618</v>
      </c>
      <c r="G28" s="744">
        <v>10844</v>
      </c>
      <c r="H28" s="354">
        <f t="shared" si="3"/>
        <v>86.066341367243339</v>
      </c>
      <c r="I28" s="355">
        <f t="shared" si="4"/>
        <v>80.835470868449974</v>
      </c>
      <c r="J28" s="355">
        <f t="shared" si="4"/>
        <v>89.605023962981321</v>
      </c>
      <c r="K28" s="300" t="s">
        <v>119</v>
      </c>
      <c r="L28" s="356"/>
      <c r="M28" s="356"/>
    </row>
    <row r="29" spans="1:13" s="947" customFormat="1" ht="16.5" customHeight="1">
      <c r="A29" s="17" t="s">
        <v>264</v>
      </c>
      <c r="B29" s="50">
        <f t="shared" si="1"/>
        <v>8773</v>
      </c>
      <c r="C29" s="1241">
        <v>3658</v>
      </c>
      <c r="D29" s="1242">
        <v>5115</v>
      </c>
      <c r="E29" s="50">
        <f t="shared" si="2"/>
        <v>7422</v>
      </c>
      <c r="F29" s="744">
        <v>2885</v>
      </c>
      <c r="G29" s="744">
        <v>4537</v>
      </c>
      <c r="H29" s="354">
        <f t="shared" si="3"/>
        <v>84.60047874159352</v>
      </c>
      <c r="I29" s="355">
        <f t="shared" si="4"/>
        <v>78.868234007654465</v>
      </c>
      <c r="J29" s="355">
        <f t="shared" si="4"/>
        <v>88.699902248289348</v>
      </c>
      <c r="K29" s="300" t="s">
        <v>122</v>
      </c>
      <c r="L29" s="356"/>
      <c r="M29" s="356"/>
    </row>
    <row r="30" spans="1:13" s="947" customFormat="1" ht="16.5" customHeight="1">
      <c r="A30" s="17" t="s">
        <v>266</v>
      </c>
      <c r="B30" s="50">
        <f t="shared" si="1"/>
        <v>5963</v>
      </c>
      <c r="C30" s="1241">
        <v>2420</v>
      </c>
      <c r="D30" s="1242">
        <v>3543</v>
      </c>
      <c r="E30" s="50">
        <f t="shared" si="2"/>
        <v>5110</v>
      </c>
      <c r="F30" s="744">
        <v>1951</v>
      </c>
      <c r="G30" s="744">
        <v>3159</v>
      </c>
      <c r="H30" s="354">
        <f t="shared" si="3"/>
        <v>85.695119906087541</v>
      </c>
      <c r="I30" s="355">
        <f t="shared" si="4"/>
        <v>80.619834710743802</v>
      </c>
      <c r="J30" s="355">
        <f t="shared" si="4"/>
        <v>89.161727349703639</v>
      </c>
      <c r="K30" s="300" t="s">
        <v>120</v>
      </c>
      <c r="L30" s="356"/>
      <c r="M30" s="356"/>
    </row>
    <row r="31" spans="1:13" s="947" customFormat="1" ht="16.5" customHeight="1">
      <c r="A31" s="17" t="s">
        <v>268</v>
      </c>
      <c r="B31" s="50">
        <f t="shared" si="1"/>
        <v>13141</v>
      </c>
      <c r="C31" s="1241">
        <v>5027</v>
      </c>
      <c r="D31" s="1242">
        <v>8114</v>
      </c>
      <c r="E31" s="50">
        <f t="shared" si="2"/>
        <v>11110</v>
      </c>
      <c r="F31" s="744">
        <v>3903</v>
      </c>
      <c r="G31" s="744">
        <v>7207</v>
      </c>
      <c r="H31" s="354">
        <f t="shared" si="3"/>
        <v>84.544555208888212</v>
      </c>
      <c r="I31" s="355">
        <f t="shared" si="4"/>
        <v>77.640740003978522</v>
      </c>
      <c r="J31" s="355">
        <f t="shared" si="4"/>
        <v>88.82178949963027</v>
      </c>
      <c r="K31" s="300" t="s">
        <v>127</v>
      </c>
      <c r="L31" s="356"/>
      <c r="M31" s="356"/>
    </row>
    <row r="32" spans="1:13" s="947" customFormat="1" ht="16.5" customHeight="1">
      <c r="A32" s="17" t="s">
        <v>270</v>
      </c>
      <c r="B32" s="50">
        <f t="shared" si="1"/>
        <v>14779</v>
      </c>
      <c r="C32" s="1241">
        <v>5995</v>
      </c>
      <c r="D32" s="1242">
        <v>8784</v>
      </c>
      <c r="E32" s="50">
        <f t="shared" si="2"/>
        <v>11362</v>
      </c>
      <c r="F32" s="744">
        <v>4077</v>
      </c>
      <c r="G32" s="744">
        <v>7285</v>
      </c>
      <c r="H32" s="354">
        <f t="shared" si="3"/>
        <v>76.879355842749845</v>
      </c>
      <c r="I32" s="355">
        <f t="shared" si="4"/>
        <v>68.006672226855713</v>
      </c>
      <c r="J32" s="355">
        <f t="shared" si="4"/>
        <v>82.934881602914388</v>
      </c>
      <c r="K32" s="300" t="s">
        <v>114</v>
      </c>
      <c r="L32" s="356"/>
      <c r="M32" s="356"/>
    </row>
    <row r="33" spans="1:13" s="947" customFormat="1" ht="16.5" customHeight="1">
      <c r="A33" s="17" t="s">
        <v>272</v>
      </c>
      <c r="B33" s="50">
        <f t="shared" si="1"/>
        <v>9253</v>
      </c>
      <c r="C33" s="1241">
        <v>3785</v>
      </c>
      <c r="D33" s="1242">
        <v>5468</v>
      </c>
      <c r="E33" s="50">
        <f t="shared" si="2"/>
        <v>7423</v>
      </c>
      <c r="F33" s="744">
        <v>2764</v>
      </c>
      <c r="G33" s="744">
        <v>4659</v>
      </c>
      <c r="H33" s="354">
        <f t="shared" si="3"/>
        <v>80.222630498216802</v>
      </c>
      <c r="I33" s="355">
        <f t="shared" si="4"/>
        <v>73.025099075297234</v>
      </c>
      <c r="J33" s="355">
        <f t="shared" si="4"/>
        <v>85.204828090709583</v>
      </c>
      <c r="K33" s="300" t="s">
        <v>111</v>
      </c>
      <c r="L33" s="356"/>
      <c r="M33" s="356"/>
    </row>
    <row r="34" spans="1:13" s="947" customFormat="1" ht="16.5" customHeight="1">
      <c r="A34" s="17" t="s">
        <v>274</v>
      </c>
      <c r="B34" s="50">
        <f t="shared" si="1"/>
        <v>12839</v>
      </c>
      <c r="C34" s="1241">
        <v>5360</v>
      </c>
      <c r="D34" s="1242">
        <v>7479</v>
      </c>
      <c r="E34" s="50">
        <f t="shared" si="2"/>
        <v>10031</v>
      </c>
      <c r="F34" s="744">
        <v>3780</v>
      </c>
      <c r="G34" s="744">
        <v>6251</v>
      </c>
      <c r="H34" s="354">
        <f t="shared" si="3"/>
        <v>78.129137783316466</v>
      </c>
      <c r="I34" s="355">
        <f t="shared" si="4"/>
        <v>70.522388059701484</v>
      </c>
      <c r="J34" s="355">
        <f t="shared" si="4"/>
        <v>83.580692605963364</v>
      </c>
      <c r="K34" s="300" t="s">
        <v>115</v>
      </c>
      <c r="L34" s="356"/>
      <c r="M34" s="356"/>
    </row>
    <row r="35" spans="1:13" s="947" customFormat="1" ht="16.5" customHeight="1">
      <c r="A35" s="17" t="s">
        <v>276</v>
      </c>
      <c r="B35" s="50">
        <f t="shared" si="1"/>
        <v>16166</v>
      </c>
      <c r="C35" s="1241">
        <v>6638</v>
      </c>
      <c r="D35" s="1242">
        <v>9528</v>
      </c>
      <c r="E35" s="50">
        <f t="shared" si="2"/>
        <v>11624</v>
      </c>
      <c r="F35" s="744">
        <v>4178</v>
      </c>
      <c r="G35" s="744">
        <v>7446</v>
      </c>
      <c r="H35" s="354">
        <f t="shared" si="3"/>
        <v>71.903996041073853</v>
      </c>
      <c r="I35" s="355">
        <f t="shared" si="4"/>
        <v>62.94064477252185</v>
      </c>
      <c r="J35" s="355">
        <f t="shared" si="4"/>
        <v>78.14861460957178</v>
      </c>
      <c r="K35" s="300" t="s">
        <v>112</v>
      </c>
      <c r="L35" s="356"/>
      <c r="M35" s="356"/>
    </row>
    <row r="36" spans="1:13" s="947" customFormat="1" ht="16.5" customHeight="1">
      <c r="A36" s="17" t="s">
        <v>278</v>
      </c>
      <c r="B36" s="50">
        <f t="shared" si="1"/>
        <v>15458</v>
      </c>
      <c r="C36" s="1241">
        <v>6286</v>
      </c>
      <c r="D36" s="1242">
        <v>9172</v>
      </c>
      <c r="E36" s="50">
        <f t="shared" si="2"/>
        <v>12727</v>
      </c>
      <c r="F36" s="744">
        <v>4773</v>
      </c>
      <c r="G36" s="744">
        <v>7954</v>
      </c>
      <c r="H36" s="354">
        <f t="shared" si="3"/>
        <v>82.332772674343374</v>
      </c>
      <c r="I36" s="355">
        <f t="shared" si="4"/>
        <v>75.930639516385625</v>
      </c>
      <c r="J36" s="355">
        <f t="shared" si="4"/>
        <v>86.720453554295688</v>
      </c>
      <c r="K36" s="300" t="s">
        <v>123</v>
      </c>
      <c r="L36" s="356"/>
      <c r="M36" s="356"/>
    </row>
    <row r="37" spans="1:13" s="947" customFormat="1" ht="16.5" customHeight="1">
      <c r="A37" s="17" t="s">
        <v>280</v>
      </c>
      <c r="B37" s="50">
        <f t="shared" si="1"/>
        <v>10946</v>
      </c>
      <c r="C37" s="1241">
        <v>4529</v>
      </c>
      <c r="D37" s="1242">
        <v>6417</v>
      </c>
      <c r="E37" s="50">
        <f t="shared" si="2"/>
        <v>9287</v>
      </c>
      <c r="F37" s="744">
        <v>3588</v>
      </c>
      <c r="G37" s="744">
        <v>5699</v>
      </c>
      <c r="H37" s="354">
        <f t="shared" si="3"/>
        <v>84.843778549241733</v>
      </c>
      <c r="I37" s="355">
        <f t="shared" si="4"/>
        <v>79.222786487083241</v>
      </c>
      <c r="J37" s="355">
        <f t="shared" si="4"/>
        <v>88.810970858656688</v>
      </c>
      <c r="K37" s="300" t="s">
        <v>121</v>
      </c>
      <c r="L37" s="356"/>
      <c r="M37" s="356"/>
    </row>
    <row r="38" spans="1:13" s="947" customFormat="1" ht="16.5" customHeight="1">
      <c r="A38" s="17" t="s">
        <v>789</v>
      </c>
      <c r="B38" s="50">
        <f t="shared" si="1"/>
        <v>12854</v>
      </c>
      <c r="C38" s="1243">
        <v>4940</v>
      </c>
      <c r="D38" s="1244">
        <v>7914</v>
      </c>
      <c r="E38" s="50">
        <f t="shared" si="2"/>
        <v>11121</v>
      </c>
      <c r="F38" s="744">
        <v>3760</v>
      </c>
      <c r="G38" s="744">
        <v>7361</v>
      </c>
      <c r="H38" s="354">
        <f t="shared" si="3"/>
        <v>86.517815466002801</v>
      </c>
      <c r="I38" s="355">
        <f t="shared" si="4"/>
        <v>76.113360323886639</v>
      </c>
      <c r="J38" s="355">
        <f t="shared" si="4"/>
        <v>93.012383118524127</v>
      </c>
      <c r="K38" s="300" t="s">
        <v>126</v>
      </c>
      <c r="L38" s="356"/>
      <c r="M38" s="356"/>
    </row>
    <row r="39" spans="1:13" s="947" customFormat="1" ht="16.5" customHeight="1" thickBot="1">
      <c r="A39" s="17" t="s">
        <v>284</v>
      </c>
      <c r="B39" s="50">
        <f t="shared" si="1"/>
        <v>2238</v>
      </c>
      <c r="C39" s="1245">
        <v>996</v>
      </c>
      <c r="D39" s="1244">
        <v>1242</v>
      </c>
      <c r="E39" s="50">
        <f t="shared" si="2"/>
        <v>1657</v>
      </c>
      <c r="F39" s="744">
        <v>659</v>
      </c>
      <c r="G39" s="744">
        <v>998</v>
      </c>
      <c r="H39" s="354">
        <f t="shared" si="3"/>
        <v>74.039320822162651</v>
      </c>
      <c r="I39" s="355">
        <f t="shared" si="4"/>
        <v>66.164658634538156</v>
      </c>
      <c r="J39" s="355">
        <f t="shared" si="4"/>
        <v>80.354267310789055</v>
      </c>
      <c r="K39" s="300" t="s">
        <v>580</v>
      </c>
      <c r="L39" s="356"/>
      <c r="M39" s="356"/>
    </row>
    <row r="40" spans="1:13" s="229" customFormat="1" ht="12.95" customHeight="1">
      <c r="A40" s="109" t="s">
        <v>765</v>
      </c>
      <c r="B40" s="331"/>
      <c r="C40" s="331"/>
      <c r="D40" s="357"/>
      <c r="E40" s="331"/>
      <c r="F40" s="331"/>
      <c r="G40" s="109"/>
      <c r="H40" s="109"/>
      <c r="I40" s="109"/>
      <c r="J40" s="109"/>
      <c r="K40" s="927" t="s">
        <v>1013</v>
      </c>
      <c r="L40" s="356"/>
    </row>
    <row r="41" spans="1:13" s="170" customFormat="1" ht="11.1" customHeight="1">
      <c r="A41" s="312" t="s">
        <v>625</v>
      </c>
      <c r="B41" s="358"/>
      <c r="C41" s="358"/>
      <c r="D41" s="358"/>
      <c r="E41" s="358"/>
      <c r="F41" s="358"/>
    </row>
    <row r="42" spans="1:13" s="170" customFormat="1" ht="11.1" customHeight="1">
      <c r="A42" s="312" t="s">
        <v>1480</v>
      </c>
      <c r="B42" s="358"/>
      <c r="C42" s="358"/>
      <c r="D42" s="358"/>
      <c r="E42" s="358"/>
      <c r="F42" s="358"/>
    </row>
    <row r="43" spans="1:13" s="978" customFormat="1" ht="11.25">
      <c r="B43" s="53"/>
      <c r="C43" s="53"/>
      <c r="D43" s="53"/>
      <c r="F43" s="53"/>
      <c r="K43" s="53"/>
    </row>
    <row r="44" spans="1:13" s="978" customFormat="1" ht="11.25">
      <c r="B44" s="53"/>
      <c r="C44" s="53"/>
      <c r="D44" s="53"/>
      <c r="E44" s="53"/>
      <c r="F44" s="53"/>
      <c r="K44" s="53"/>
    </row>
    <row r="45" spans="1:13" s="978" customFormat="1" ht="11.25">
      <c r="B45" s="53"/>
      <c r="C45" s="53"/>
      <c r="D45" s="53"/>
      <c r="E45" s="53"/>
      <c r="F45" s="53"/>
      <c r="K45" s="53"/>
    </row>
    <row r="46" spans="1:13" s="978" customFormat="1" ht="11.25">
      <c r="B46" s="53"/>
      <c r="C46" s="53"/>
      <c r="D46" s="53"/>
      <c r="E46" s="53"/>
      <c r="F46" s="53"/>
      <c r="K46" s="53"/>
    </row>
    <row r="47" spans="1:13" s="978" customFormat="1" ht="11.25">
      <c r="B47" s="53"/>
      <c r="C47" s="53"/>
      <c r="D47" s="53"/>
      <c r="E47" s="53"/>
      <c r="F47" s="53"/>
      <c r="K47" s="53"/>
    </row>
    <row r="48" spans="1:13" s="978" customFormat="1" ht="11.25">
      <c r="B48" s="53"/>
      <c r="C48" s="53"/>
      <c r="D48" s="53"/>
      <c r="E48" s="53"/>
      <c r="F48" s="53"/>
      <c r="K48" s="53"/>
    </row>
    <row r="49" spans="1:11" s="978" customFormat="1" ht="11.25">
      <c r="B49" s="53"/>
      <c r="C49" s="53"/>
      <c r="D49" s="53"/>
      <c r="E49" s="53"/>
      <c r="F49" s="53"/>
      <c r="K49" s="53"/>
    </row>
    <row r="50" spans="1:11" s="978" customFormat="1" ht="11.2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</row>
    <row r="51" spans="1:11" s="978" customFormat="1" ht="11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</row>
    <row r="52" spans="1:11" s="978" customFormat="1" ht="11.25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</row>
    <row r="53" spans="1:11" s="978" customFormat="1" ht="11.25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</row>
    <row r="54" spans="1:11" s="978" customFormat="1" ht="11.25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</row>
    <row r="55" spans="1:11" s="978" customFormat="1" ht="11.2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</row>
    <row r="56" spans="1:11" s="978" customFormat="1" ht="11.25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</row>
    <row r="57" spans="1:11" s="978" customFormat="1" ht="11.25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</row>
    <row r="58" spans="1:11" s="978" customFormat="1" ht="11.25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</row>
    <row r="59" spans="1:11" s="978" customFormat="1" ht="11.25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</row>
    <row r="60" spans="1:11" s="978" customFormat="1" ht="11.25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</row>
    <row r="61" spans="1:11" s="978" customFormat="1" ht="11.25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</row>
    <row r="62" spans="1:11" s="978" customFormat="1" ht="11.25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</row>
    <row r="63" spans="1:11" s="978" customFormat="1" ht="11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</row>
    <row r="64" spans="1:11" s="978" customFormat="1" ht="11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</row>
    <row r="65" spans="1:11" s="978" customFormat="1" ht="11.2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</row>
    <row r="66" spans="1:11" s="978" customFormat="1" ht="11.25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</row>
    <row r="67" spans="1:11" s="978" customFormat="1" ht="11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</row>
    <row r="68" spans="1:11" s="978" customFormat="1" ht="11.25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</row>
    <row r="69" spans="1:11" s="978" customFormat="1" ht="11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</row>
    <row r="70" spans="1:11" s="978" customFormat="1" ht="11.25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</row>
    <row r="71" spans="1:11" s="978" customFormat="1" ht="11.25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</row>
    <row r="72" spans="1:11" s="978" customFormat="1" ht="11.25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</row>
    <row r="73" spans="1:11" s="978" customFormat="1" ht="11.25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</row>
    <row r="74" spans="1:11" s="978" customFormat="1" ht="11.25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</row>
    <row r="75" spans="1:11" s="978" customFormat="1" ht="11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</row>
    <row r="76" spans="1:11" s="978" customFormat="1" ht="11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</row>
    <row r="77" spans="1:11" s="978" customFormat="1" ht="11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</row>
    <row r="78" spans="1:11" s="978" customFormat="1" ht="11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</row>
    <row r="79" spans="1:11" s="978" customFormat="1" ht="11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</row>
    <row r="80" spans="1:11" s="978" customFormat="1" ht="11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</row>
    <row r="81" spans="1:11" s="978" customFormat="1" ht="11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</row>
    <row r="82" spans="1:11" s="978" customFormat="1" ht="11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</row>
    <row r="83" spans="1:11" s="978" customFormat="1" ht="11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</row>
    <row r="84" spans="1:11" s="978" customFormat="1" ht="11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</row>
    <row r="85" spans="1:11" s="978" customFormat="1" ht="11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</row>
    <row r="86" spans="1:11" s="978" customFormat="1" ht="11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</row>
    <row r="87" spans="1:11" s="978" customFormat="1" ht="11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</row>
    <row r="88" spans="1:11" s="978" customFormat="1" ht="11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</row>
    <row r="89" spans="1:11" s="978" customFormat="1" ht="11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</row>
    <row r="90" spans="1:11" s="978" customFormat="1" ht="11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</row>
    <row r="91" spans="1:11" s="978" customFormat="1" ht="11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</row>
    <row r="92" spans="1:11" s="978" customFormat="1" ht="11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</row>
    <row r="93" spans="1:11" s="978" customFormat="1" ht="11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</row>
    <row r="94" spans="1:11" s="978" customFormat="1" ht="11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</row>
    <row r="95" spans="1:11" s="978" customFormat="1" ht="11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</row>
    <row r="96" spans="1:11" s="978" customFormat="1" ht="11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</row>
    <row r="97" spans="1:11" s="978" customFormat="1" ht="11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</row>
    <row r="98" spans="1:11" s="978" customFormat="1" ht="11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</row>
    <row r="99" spans="1:11" s="978" customFormat="1" ht="11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</row>
    <row r="100" spans="1:11" s="978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</row>
    <row r="101" spans="1:11" s="978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</row>
    <row r="102" spans="1:11" s="334" customFormat="1" ht="12">
      <c r="A102" s="333"/>
      <c r="B102" s="333"/>
      <c r="C102" s="333"/>
      <c r="D102" s="333"/>
      <c r="E102" s="333"/>
      <c r="F102" s="333"/>
      <c r="G102" s="333"/>
      <c r="H102" s="333"/>
      <c r="I102" s="333"/>
      <c r="J102" s="333"/>
      <c r="K102" s="332"/>
    </row>
    <row r="103" spans="1:11" s="334" customFormat="1" ht="12">
      <c r="A103" s="333"/>
      <c r="B103" s="333"/>
      <c r="C103" s="333"/>
      <c r="D103" s="333"/>
      <c r="E103" s="333"/>
      <c r="F103" s="333"/>
      <c r="G103" s="333"/>
      <c r="H103" s="333"/>
      <c r="I103" s="333"/>
      <c r="J103" s="333"/>
      <c r="K103" s="332"/>
    </row>
    <row r="104" spans="1:11" s="334" customFormat="1" ht="12">
      <c r="A104" s="333"/>
      <c r="B104" s="333"/>
      <c r="C104" s="333"/>
      <c r="D104" s="333"/>
      <c r="E104" s="333"/>
      <c r="F104" s="333"/>
      <c r="G104" s="333"/>
      <c r="H104" s="333"/>
      <c r="I104" s="333"/>
      <c r="J104" s="333"/>
      <c r="K104" s="332"/>
    </row>
    <row r="105" spans="1:11" s="334" customFormat="1" ht="12">
      <c r="A105" s="333"/>
      <c r="B105" s="333"/>
      <c r="C105" s="333"/>
      <c r="D105" s="333"/>
      <c r="E105" s="333"/>
      <c r="F105" s="333"/>
      <c r="G105" s="333"/>
      <c r="H105" s="333"/>
      <c r="I105" s="333"/>
      <c r="J105" s="333"/>
      <c r="K105" s="332"/>
    </row>
    <row r="106" spans="1:11" s="334" customFormat="1" ht="12">
      <c r="A106" s="333"/>
      <c r="B106" s="333"/>
      <c r="C106" s="333"/>
      <c r="D106" s="333"/>
      <c r="E106" s="333"/>
      <c r="F106" s="333"/>
      <c r="G106" s="333"/>
      <c r="H106" s="333"/>
      <c r="I106" s="333"/>
      <c r="J106" s="333"/>
      <c r="K106" s="332"/>
    </row>
    <row r="107" spans="1:11" s="334" customFormat="1" ht="12">
      <c r="A107" s="333"/>
      <c r="B107" s="333"/>
      <c r="C107" s="333"/>
      <c r="D107" s="333"/>
      <c r="E107" s="333"/>
      <c r="F107" s="333"/>
      <c r="G107" s="333"/>
      <c r="H107" s="333"/>
      <c r="I107" s="333"/>
      <c r="J107" s="333"/>
      <c r="K107" s="332"/>
    </row>
    <row r="108" spans="1:11" s="334" customFormat="1" ht="12">
      <c r="A108" s="333"/>
      <c r="B108" s="333"/>
      <c r="C108" s="333"/>
      <c r="D108" s="333"/>
      <c r="E108" s="333"/>
      <c r="F108" s="333"/>
      <c r="G108" s="333"/>
      <c r="H108" s="333"/>
      <c r="I108" s="333"/>
      <c r="J108" s="333"/>
      <c r="K108" s="332"/>
    </row>
    <row r="109" spans="1:11" s="334" customFormat="1" ht="12">
      <c r="A109" s="333"/>
      <c r="B109" s="333"/>
      <c r="C109" s="333"/>
      <c r="D109" s="333"/>
      <c r="E109" s="333"/>
      <c r="F109" s="333"/>
      <c r="G109" s="333"/>
      <c r="H109" s="333"/>
      <c r="I109" s="333"/>
      <c r="J109" s="333"/>
      <c r="K109" s="332"/>
    </row>
    <row r="110" spans="1:11" s="334" customFormat="1" ht="12">
      <c r="A110" s="333"/>
      <c r="B110" s="333"/>
      <c r="C110" s="333"/>
      <c r="D110" s="333"/>
      <c r="E110" s="333"/>
      <c r="F110" s="333"/>
      <c r="G110" s="333"/>
      <c r="H110" s="333"/>
      <c r="I110" s="333"/>
      <c r="J110" s="333"/>
      <c r="K110" s="332"/>
    </row>
    <row r="111" spans="1:11" s="334" customFormat="1" ht="12">
      <c r="A111" s="333"/>
      <c r="B111" s="333"/>
      <c r="C111" s="333"/>
      <c r="D111" s="333"/>
      <c r="E111" s="333"/>
      <c r="F111" s="333"/>
      <c r="G111" s="333"/>
      <c r="H111" s="333"/>
      <c r="I111" s="333"/>
      <c r="J111" s="333"/>
      <c r="K111" s="332"/>
    </row>
    <row r="112" spans="1:11" s="334" customFormat="1" ht="12">
      <c r="A112" s="333"/>
      <c r="B112" s="333"/>
      <c r="C112" s="333"/>
      <c r="D112" s="333"/>
      <c r="E112" s="333"/>
      <c r="F112" s="333"/>
      <c r="G112" s="333"/>
      <c r="H112" s="333"/>
      <c r="I112" s="333"/>
      <c r="J112" s="333"/>
      <c r="K112" s="332"/>
    </row>
    <row r="113" spans="1:11" s="334" customFormat="1" ht="12">
      <c r="A113" s="333"/>
      <c r="B113" s="333"/>
      <c r="C113" s="333"/>
      <c r="D113" s="333"/>
      <c r="E113" s="333"/>
      <c r="F113" s="333"/>
      <c r="G113" s="333"/>
      <c r="H113" s="333"/>
      <c r="I113" s="333"/>
      <c r="J113" s="333"/>
      <c r="K113" s="332"/>
    </row>
    <row r="114" spans="1:11" s="334" customFormat="1" ht="12">
      <c r="A114" s="333"/>
      <c r="B114" s="333"/>
      <c r="C114" s="333"/>
      <c r="D114" s="333"/>
      <c r="E114" s="333"/>
      <c r="F114" s="333"/>
      <c r="G114" s="333"/>
      <c r="H114" s="333"/>
      <c r="I114" s="333"/>
      <c r="J114" s="333"/>
      <c r="K114" s="332"/>
    </row>
    <row r="115" spans="1:11" s="334" customFormat="1" ht="12">
      <c r="A115" s="333"/>
      <c r="B115" s="333"/>
      <c r="C115" s="333"/>
      <c r="D115" s="333"/>
      <c r="E115" s="333"/>
      <c r="F115" s="333"/>
      <c r="G115" s="333"/>
      <c r="H115" s="333"/>
      <c r="I115" s="333"/>
      <c r="J115" s="333"/>
      <c r="K115" s="332"/>
    </row>
    <row r="116" spans="1:11" s="334" customFormat="1" ht="12">
      <c r="A116" s="333"/>
      <c r="B116" s="333"/>
      <c r="C116" s="333"/>
      <c r="D116" s="333"/>
      <c r="E116" s="333"/>
      <c r="F116" s="333"/>
      <c r="G116" s="333"/>
      <c r="H116" s="333"/>
      <c r="I116" s="333"/>
      <c r="J116" s="333"/>
      <c r="K116" s="332"/>
    </row>
    <row r="117" spans="1:11" s="334" customFormat="1" ht="12">
      <c r="A117" s="333"/>
      <c r="B117" s="333"/>
      <c r="C117" s="333"/>
      <c r="D117" s="333"/>
      <c r="E117" s="333"/>
      <c r="F117" s="333"/>
      <c r="G117" s="333"/>
      <c r="H117" s="333"/>
      <c r="I117" s="333"/>
      <c r="J117" s="333"/>
      <c r="K117" s="332"/>
    </row>
    <row r="118" spans="1:11" s="334" customFormat="1" ht="12">
      <c r="A118" s="333"/>
      <c r="B118" s="333"/>
      <c r="C118" s="333"/>
      <c r="D118" s="333"/>
      <c r="E118" s="333"/>
      <c r="F118" s="333"/>
      <c r="G118" s="333"/>
      <c r="H118" s="333"/>
      <c r="I118" s="333"/>
      <c r="J118" s="333"/>
      <c r="K118" s="332"/>
    </row>
    <row r="119" spans="1:11" s="334" customFormat="1" ht="12">
      <c r="A119" s="333"/>
      <c r="B119" s="333"/>
      <c r="C119" s="333"/>
      <c r="D119" s="333"/>
      <c r="E119" s="333"/>
      <c r="F119" s="333"/>
      <c r="G119" s="333"/>
      <c r="H119" s="333"/>
      <c r="I119" s="333"/>
      <c r="J119" s="333"/>
      <c r="K119" s="332"/>
    </row>
    <row r="120" spans="1:11" s="334" customFormat="1" ht="12">
      <c r="A120" s="333"/>
      <c r="B120" s="333"/>
      <c r="C120" s="333"/>
      <c r="D120" s="333"/>
      <c r="E120" s="333"/>
      <c r="F120" s="333"/>
      <c r="G120" s="333"/>
      <c r="H120" s="333"/>
      <c r="I120" s="333"/>
      <c r="J120" s="333"/>
      <c r="K120" s="332"/>
    </row>
    <row r="121" spans="1:11" s="334" customFormat="1" ht="12">
      <c r="A121" s="333"/>
      <c r="B121" s="333"/>
      <c r="C121" s="333"/>
      <c r="D121" s="333"/>
      <c r="E121" s="333"/>
      <c r="F121" s="333"/>
      <c r="G121" s="333"/>
      <c r="H121" s="333"/>
      <c r="I121" s="333"/>
      <c r="J121" s="333"/>
      <c r="K121" s="332"/>
    </row>
    <row r="122" spans="1:11" s="334" customFormat="1" ht="12">
      <c r="A122" s="333"/>
      <c r="B122" s="333"/>
      <c r="C122" s="333"/>
      <c r="D122" s="333"/>
      <c r="E122" s="333"/>
      <c r="F122" s="333"/>
      <c r="G122" s="333"/>
      <c r="H122" s="333"/>
      <c r="I122" s="333"/>
      <c r="J122" s="333"/>
      <c r="K122" s="332"/>
    </row>
    <row r="123" spans="1:11" s="334" customFormat="1" ht="12">
      <c r="A123" s="333"/>
      <c r="B123" s="333"/>
      <c r="C123" s="333"/>
      <c r="D123" s="333"/>
      <c r="E123" s="333"/>
      <c r="F123" s="333"/>
      <c r="G123" s="333"/>
      <c r="H123" s="333"/>
      <c r="I123" s="333"/>
      <c r="J123" s="333"/>
      <c r="K123" s="332"/>
    </row>
    <row r="124" spans="1:11" s="334" customFormat="1" ht="12">
      <c r="A124" s="333"/>
      <c r="B124" s="333"/>
      <c r="C124" s="333"/>
      <c r="D124" s="333"/>
      <c r="E124" s="333"/>
      <c r="F124" s="333"/>
      <c r="G124" s="333"/>
      <c r="H124" s="333"/>
      <c r="I124" s="333"/>
      <c r="J124" s="333"/>
      <c r="K124" s="332"/>
    </row>
    <row r="125" spans="1:11" s="334" customFormat="1" ht="12">
      <c r="A125" s="333"/>
      <c r="B125" s="333"/>
      <c r="C125" s="333"/>
      <c r="D125" s="333"/>
      <c r="E125" s="333"/>
      <c r="F125" s="333"/>
      <c r="G125" s="333"/>
      <c r="H125" s="333"/>
      <c r="I125" s="333"/>
      <c r="J125" s="333"/>
      <c r="K125" s="332"/>
    </row>
    <row r="126" spans="1:11" s="334" customFormat="1" ht="12">
      <c r="A126" s="333"/>
      <c r="B126" s="333"/>
      <c r="C126" s="333"/>
      <c r="D126" s="333"/>
      <c r="E126" s="333"/>
      <c r="F126" s="333"/>
      <c r="G126" s="333"/>
      <c r="H126" s="333"/>
      <c r="I126" s="333"/>
      <c r="J126" s="333"/>
      <c r="K126" s="332"/>
    </row>
    <row r="127" spans="1:11" s="334" customFormat="1" ht="12">
      <c r="A127" s="333"/>
      <c r="B127" s="333"/>
      <c r="C127" s="333"/>
      <c r="D127" s="333"/>
      <c r="E127" s="333"/>
      <c r="F127" s="333"/>
      <c r="G127" s="333"/>
      <c r="H127" s="333"/>
      <c r="I127" s="333"/>
      <c r="J127" s="333"/>
      <c r="K127" s="332"/>
    </row>
    <row r="128" spans="1:11" s="334" customFormat="1" ht="12">
      <c r="A128" s="333"/>
      <c r="B128" s="333"/>
      <c r="C128" s="333"/>
      <c r="D128" s="333"/>
      <c r="E128" s="333"/>
      <c r="F128" s="333"/>
      <c r="G128" s="333"/>
      <c r="H128" s="333"/>
      <c r="I128" s="333"/>
      <c r="J128" s="333"/>
      <c r="K128" s="332"/>
    </row>
    <row r="129" spans="1:11" s="334" customFormat="1" ht="12">
      <c r="A129" s="333"/>
      <c r="B129" s="333"/>
      <c r="C129" s="333"/>
      <c r="D129" s="333"/>
      <c r="E129" s="333"/>
      <c r="F129" s="333"/>
      <c r="G129" s="333"/>
      <c r="H129" s="333"/>
      <c r="I129" s="333"/>
      <c r="J129" s="333"/>
      <c r="K129" s="332"/>
    </row>
    <row r="130" spans="1:11" s="334" customFormat="1" ht="12">
      <c r="A130" s="333"/>
      <c r="B130" s="333"/>
      <c r="C130" s="333"/>
      <c r="D130" s="333"/>
      <c r="E130" s="333"/>
      <c r="F130" s="333"/>
      <c r="G130" s="333"/>
      <c r="H130" s="333"/>
      <c r="I130" s="333"/>
      <c r="J130" s="333"/>
      <c r="K130" s="332"/>
    </row>
    <row r="131" spans="1:11" s="334" customFormat="1" ht="12">
      <c r="A131" s="333"/>
      <c r="B131" s="333"/>
      <c r="C131" s="333"/>
      <c r="D131" s="333"/>
      <c r="E131" s="333"/>
      <c r="F131" s="333"/>
      <c r="G131" s="333"/>
      <c r="H131" s="333"/>
      <c r="I131" s="333"/>
      <c r="J131" s="333"/>
      <c r="K131" s="332"/>
    </row>
    <row r="132" spans="1:11" s="334" customFormat="1" ht="12">
      <c r="A132" s="333"/>
      <c r="B132" s="333"/>
      <c r="C132" s="333"/>
      <c r="D132" s="333"/>
      <c r="E132" s="333"/>
      <c r="F132" s="333"/>
      <c r="G132" s="333"/>
      <c r="H132" s="333"/>
      <c r="I132" s="333"/>
      <c r="J132" s="333"/>
      <c r="K132" s="332"/>
    </row>
    <row r="133" spans="1:11" s="334" customFormat="1" ht="12">
      <c r="A133" s="333"/>
      <c r="B133" s="333"/>
      <c r="C133" s="333"/>
      <c r="D133" s="333"/>
      <c r="E133" s="333"/>
      <c r="F133" s="333"/>
      <c r="G133" s="333"/>
      <c r="H133" s="333"/>
      <c r="I133" s="333"/>
      <c r="J133" s="333"/>
      <c r="K133" s="332"/>
    </row>
    <row r="134" spans="1:11" s="334" customFormat="1" ht="12">
      <c r="A134" s="333"/>
      <c r="B134" s="333"/>
      <c r="C134" s="333"/>
      <c r="D134" s="333"/>
      <c r="E134" s="333"/>
      <c r="F134" s="333"/>
      <c r="G134" s="333"/>
      <c r="H134" s="333"/>
      <c r="I134" s="333"/>
      <c r="J134" s="333"/>
      <c r="K134" s="332"/>
    </row>
    <row r="135" spans="1:11" s="334" customFormat="1" ht="12">
      <c r="A135" s="333"/>
      <c r="B135" s="333"/>
      <c r="C135" s="333"/>
      <c r="D135" s="333"/>
      <c r="E135" s="333"/>
      <c r="F135" s="333"/>
      <c r="G135" s="333"/>
      <c r="H135" s="333"/>
      <c r="I135" s="333"/>
      <c r="J135" s="333"/>
      <c r="K135" s="332"/>
    </row>
    <row r="136" spans="1:11" s="334" customFormat="1" ht="12">
      <c r="A136" s="333"/>
      <c r="B136" s="333"/>
      <c r="C136" s="333"/>
      <c r="D136" s="333"/>
      <c r="E136" s="333"/>
      <c r="F136" s="333"/>
      <c r="G136" s="333"/>
      <c r="H136" s="333"/>
      <c r="I136" s="333"/>
      <c r="J136" s="333"/>
      <c r="K136" s="332"/>
    </row>
    <row r="137" spans="1:11" s="334" customFormat="1" ht="12">
      <c r="A137" s="333"/>
      <c r="B137" s="333"/>
      <c r="C137" s="333"/>
      <c r="D137" s="333"/>
      <c r="E137" s="333"/>
      <c r="F137" s="333"/>
      <c r="G137" s="333"/>
      <c r="H137" s="333"/>
      <c r="I137" s="333"/>
      <c r="J137" s="333"/>
      <c r="K137" s="332"/>
    </row>
    <row r="138" spans="1:11" s="334" customFormat="1">
      <c r="A138" s="333"/>
      <c r="B138" s="333"/>
      <c r="C138" s="333"/>
      <c r="D138" s="333"/>
      <c r="E138" s="333"/>
      <c r="F138" s="333"/>
      <c r="G138" s="333"/>
      <c r="H138" s="333"/>
      <c r="I138" s="333"/>
      <c r="J138" s="333"/>
      <c r="K138" s="88"/>
    </row>
  </sheetData>
  <sheetProtection selectLockedCells="1"/>
  <mergeCells count="19">
    <mergeCell ref="E9:E10"/>
    <mergeCell ref="F9:F10"/>
    <mergeCell ref="G9:G10"/>
    <mergeCell ref="H9:H10"/>
    <mergeCell ref="B6:F6"/>
    <mergeCell ref="G6:J6"/>
    <mergeCell ref="A3:F3"/>
    <mergeCell ref="G3:K3"/>
    <mergeCell ref="E7:F8"/>
    <mergeCell ref="G7:G8"/>
    <mergeCell ref="J9:J10"/>
    <mergeCell ref="B7:D8"/>
    <mergeCell ref="H7:J8"/>
    <mergeCell ref="A6:A10"/>
    <mergeCell ref="K6:K10"/>
    <mergeCell ref="B9:B10"/>
    <mergeCell ref="I9:I10"/>
    <mergeCell ref="C9:C10"/>
    <mergeCell ref="D9:D10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5"/>
  <sheetViews>
    <sheetView view="pageBreakPreview" zoomScaleNormal="100" zoomScaleSheetLayoutView="100" workbookViewId="0">
      <selection activeCell="AD2" sqref="AD2"/>
    </sheetView>
  </sheetViews>
  <sheetFormatPr defaultColWidth="11.25" defaultRowHeight="14.25"/>
  <cols>
    <col min="1" max="1" width="9.5" style="1343" customWidth="1"/>
    <col min="2" max="2" width="10.625" style="886" customWidth="1"/>
    <col min="3" max="3" width="8.625" style="1344" customWidth="1"/>
    <col min="4" max="4" width="9.25" style="1344" customWidth="1"/>
    <col min="5" max="5" width="14.625" style="1344" customWidth="1"/>
    <col min="6" max="6" width="10.25" style="1344" customWidth="1"/>
    <col min="7" max="7" width="9.625" style="1344" customWidth="1"/>
    <col min="8" max="8" width="10" style="1344" customWidth="1"/>
    <col min="9" max="9" width="12.75" style="1344" customWidth="1"/>
    <col min="10" max="10" width="9.375" style="1344" customWidth="1"/>
    <col min="11" max="11" width="8.375" style="1344" customWidth="1"/>
    <col min="12" max="12" width="9.125" style="886" customWidth="1"/>
    <col min="13" max="13" width="13" style="886" customWidth="1"/>
    <col min="14" max="14" width="9.75" style="886" customWidth="1"/>
    <col min="15" max="15" width="9.25" style="886" customWidth="1"/>
    <col min="16" max="16" width="10.75" style="1343" customWidth="1"/>
    <col min="17" max="17" width="9.125" style="1343" customWidth="1"/>
    <col min="18" max="18" width="10.875" style="886" customWidth="1"/>
    <col min="19" max="19" width="14.75" style="886" customWidth="1"/>
    <col min="20" max="20" width="11.5" style="886" customWidth="1"/>
    <col min="21" max="21" width="10.625" style="886" customWidth="1"/>
    <col min="22" max="22" width="11.375" style="886" customWidth="1"/>
    <col min="23" max="23" width="14.125" style="886" customWidth="1"/>
    <col min="24" max="24" width="12" style="1344" customWidth="1"/>
    <col min="25" max="25" width="11.5" style="1344" customWidth="1"/>
    <col min="26" max="26" width="11" style="886" customWidth="1"/>
    <col min="27" max="27" width="15.125" style="886" customWidth="1"/>
    <col min="28" max="28" width="11.5" style="886" customWidth="1"/>
    <col min="29" max="29" width="10.25" style="886" customWidth="1"/>
    <col min="30" max="30" width="11.125" style="1343" customWidth="1"/>
    <col min="31" max="31" width="10.5" style="1343" customWidth="1"/>
    <col min="32" max="32" width="10" style="886" customWidth="1"/>
    <col min="33" max="33" width="13.25" style="886" customWidth="1"/>
    <col min="34" max="34" width="9" style="886" customWidth="1"/>
    <col min="35" max="35" width="8.5" style="886" customWidth="1"/>
    <col min="36" max="36" width="8.875" style="886" customWidth="1"/>
    <col min="37" max="37" width="13.375" style="886" customWidth="1"/>
    <col min="38" max="38" width="8.875" style="1344" customWidth="1"/>
    <col min="39" max="39" width="8.5" style="1344" customWidth="1"/>
    <col min="40" max="40" width="9.375" style="1344" customWidth="1"/>
    <col min="41" max="41" width="13.625" style="1344" customWidth="1"/>
    <col min="42" max="42" width="8.125" style="1344" customWidth="1"/>
    <col min="43" max="43" width="9" style="1344" customWidth="1"/>
    <col min="44" max="44" width="9.125" style="1344" customWidth="1"/>
    <col min="45" max="45" width="14.125" style="1344" customWidth="1"/>
    <col min="46" max="46" width="10.5" style="1343" customWidth="1"/>
    <col min="47" max="16384" width="11.25" style="1344"/>
  </cols>
  <sheetData>
    <row r="1" spans="1:46" s="1303" customFormat="1" ht="14.1" customHeight="1">
      <c r="A1" s="844" t="s">
        <v>1559</v>
      </c>
      <c r="B1" s="846"/>
      <c r="K1" s="849"/>
      <c r="L1" s="844"/>
      <c r="P1" s="849" t="s">
        <v>1560</v>
      </c>
      <c r="Q1" s="844" t="s">
        <v>1561</v>
      </c>
      <c r="Y1" s="849"/>
      <c r="Z1" s="844"/>
      <c r="AD1" s="849" t="s">
        <v>1562</v>
      </c>
      <c r="AE1" s="844" t="s">
        <v>1563</v>
      </c>
      <c r="AT1" s="849" t="s">
        <v>1564</v>
      </c>
    </row>
    <row r="2" spans="1:46" s="1304" customFormat="1" ht="14.1" customHeight="1">
      <c r="A2" s="851"/>
      <c r="B2" s="881"/>
      <c r="K2" s="856"/>
      <c r="L2" s="851"/>
      <c r="P2" s="851"/>
      <c r="Q2" s="851"/>
      <c r="Y2" s="856"/>
      <c r="Z2" s="851"/>
      <c r="AD2" s="851"/>
      <c r="AE2" s="851"/>
      <c r="AT2" s="851"/>
    </row>
    <row r="3" spans="1:46" s="1305" customFormat="1" ht="20.100000000000001" customHeight="1">
      <c r="A3" s="2138" t="s">
        <v>626</v>
      </c>
      <c r="B3" s="2138"/>
      <c r="C3" s="2138"/>
      <c r="D3" s="2138"/>
      <c r="E3" s="2138"/>
      <c r="F3" s="2138"/>
      <c r="G3" s="2138"/>
      <c r="H3" s="2138"/>
      <c r="I3" s="2138" t="s">
        <v>627</v>
      </c>
      <c r="J3" s="2138"/>
      <c r="K3" s="2138"/>
      <c r="L3" s="2138"/>
      <c r="M3" s="2138"/>
      <c r="N3" s="2138"/>
      <c r="O3" s="2138"/>
      <c r="P3" s="2138"/>
      <c r="Q3" s="2138" t="s">
        <v>628</v>
      </c>
      <c r="R3" s="2138"/>
      <c r="S3" s="2138"/>
      <c r="T3" s="2138"/>
      <c r="U3" s="2138"/>
      <c r="V3" s="2138"/>
      <c r="W3" s="2138"/>
      <c r="X3" s="2138" t="s">
        <v>629</v>
      </c>
      <c r="Y3" s="2138"/>
      <c r="Z3" s="2138"/>
      <c r="AA3" s="2138"/>
      <c r="AB3" s="2138"/>
      <c r="AC3" s="2138"/>
      <c r="AD3" s="2138"/>
      <c r="AE3" s="2138" t="s">
        <v>628</v>
      </c>
      <c r="AF3" s="2138"/>
      <c r="AG3" s="2138"/>
      <c r="AH3" s="2138"/>
      <c r="AI3" s="2138"/>
      <c r="AJ3" s="2138"/>
      <c r="AK3" s="2138"/>
      <c r="AL3" s="2138"/>
      <c r="AM3" s="2138" t="s">
        <v>1343</v>
      </c>
      <c r="AN3" s="2138"/>
      <c r="AO3" s="2138"/>
      <c r="AP3" s="2138"/>
      <c r="AQ3" s="2138"/>
      <c r="AR3" s="2138"/>
      <c r="AS3" s="2138"/>
      <c r="AT3" s="2138"/>
    </row>
    <row r="4" spans="1:46" s="1306" customFormat="1" ht="24" customHeight="1">
      <c r="A4" s="2139"/>
      <c r="B4" s="2139"/>
      <c r="C4" s="2139"/>
      <c r="D4" s="2139"/>
      <c r="E4" s="2139"/>
      <c r="F4" s="2139"/>
      <c r="G4" s="2139"/>
      <c r="H4" s="2139"/>
      <c r="I4" s="2139"/>
      <c r="J4" s="2139"/>
      <c r="K4" s="2139"/>
      <c r="L4" s="859"/>
      <c r="M4" s="859"/>
      <c r="N4" s="859"/>
      <c r="O4" s="859"/>
      <c r="P4" s="859"/>
      <c r="Q4" s="859"/>
      <c r="R4" s="859"/>
      <c r="S4" s="859"/>
      <c r="T4" s="859"/>
      <c r="U4" s="859"/>
      <c r="V4" s="859"/>
      <c r="W4" s="859"/>
      <c r="X4" s="859"/>
      <c r="Y4" s="859"/>
      <c r="Z4" s="859"/>
      <c r="AA4" s="859"/>
      <c r="AB4" s="859"/>
      <c r="AC4" s="859"/>
      <c r="AD4" s="859"/>
      <c r="AE4" s="859"/>
      <c r="AF4" s="859"/>
      <c r="AG4" s="859"/>
      <c r="AH4" s="859"/>
      <c r="AI4" s="859"/>
      <c r="AJ4" s="859"/>
      <c r="AK4" s="859"/>
      <c r="AL4" s="859"/>
      <c r="AM4" s="859"/>
      <c r="AN4" s="859"/>
      <c r="AO4" s="859"/>
      <c r="AP4" s="859"/>
      <c r="AQ4" s="859"/>
      <c r="AR4" s="859"/>
      <c r="AS4" s="859"/>
      <c r="AT4" s="859"/>
    </row>
    <row r="5" spans="1:46" s="1307" customFormat="1" ht="18" customHeight="1" thickBot="1">
      <c r="A5" s="861" t="s">
        <v>1052</v>
      </c>
      <c r="B5" s="861"/>
      <c r="K5" s="864"/>
      <c r="L5" s="861" t="s">
        <v>46</v>
      </c>
      <c r="P5" s="864" t="s">
        <v>306</v>
      </c>
      <c r="Q5" s="861" t="s">
        <v>1052</v>
      </c>
      <c r="Y5" s="864"/>
      <c r="Z5" s="861" t="s">
        <v>46</v>
      </c>
      <c r="AD5" s="864" t="s">
        <v>306</v>
      </c>
      <c r="AE5" s="861" t="s">
        <v>1052</v>
      </c>
      <c r="AT5" s="864" t="s">
        <v>306</v>
      </c>
    </row>
    <row r="6" spans="1:46" s="1307" customFormat="1" ht="18" customHeight="1">
      <c r="A6" s="1832" t="s">
        <v>1053</v>
      </c>
      <c r="B6" s="2140" t="s">
        <v>1323</v>
      </c>
      <c r="C6" s="2140"/>
      <c r="D6" s="2140"/>
      <c r="E6" s="2140"/>
      <c r="F6" s="2143" t="s">
        <v>1054</v>
      </c>
      <c r="G6" s="2144"/>
      <c r="H6" s="2144"/>
      <c r="I6" s="2144" t="s">
        <v>1055</v>
      </c>
      <c r="J6" s="2144"/>
      <c r="K6" s="2144"/>
      <c r="L6" s="2144"/>
      <c r="M6" s="2144"/>
      <c r="N6" s="2144"/>
      <c r="O6" s="2147"/>
      <c r="P6" s="1866" t="s">
        <v>1056</v>
      </c>
      <c r="Q6" s="1832" t="s">
        <v>1057</v>
      </c>
      <c r="R6" s="2171" t="s">
        <v>1058</v>
      </c>
      <c r="S6" s="2144"/>
      <c r="T6" s="2144"/>
      <c r="U6" s="2144"/>
      <c r="V6" s="2144"/>
      <c r="W6" s="2144"/>
      <c r="X6" s="2144" t="s">
        <v>1058</v>
      </c>
      <c r="Y6" s="2144"/>
      <c r="Z6" s="2144"/>
      <c r="AA6" s="2172"/>
      <c r="AB6" s="2143" t="s">
        <v>1059</v>
      </c>
      <c r="AC6" s="2144"/>
      <c r="AD6" s="1866" t="s">
        <v>1056</v>
      </c>
      <c r="AE6" s="1832" t="s">
        <v>1057</v>
      </c>
      <c r="AF6" s="2171" t="s">
        <v>1059</v>
      </c>
      <c r="AG6" s="2144"/>
      <c r="AH6" s="2144"/>
      <c r="AI6" s="2144"/>
      <c r="AJ6" s="2144"/>
      <c r="AK6" s="2144"/>
      <c r="AL6" s="2144"/>
      <c r="AM6" s="2144" t="s">
        <v>1059</v>
      </c>
      <c r="AN6" s="2144"/>
      <c r="AO6" s="2144"/>
      <c r="AP6" s="2144"/>
      <c r="AQ6" s="2144"/>
      <c r="AR6" s="2144"/>
      <c r="AS6" s="2144"/>
      <c r="AT6" s="1866" t="s">
        <v>1056</v>
      </c>
    </row>
    <row r="7" spans="1:46" s="1307" customFormat="1" ht="18" customHeight="1">
      <c r="A7" s="1833"/>
      <c r="B7" s="2141"/>
      <c r="C7" s="2141"/>
      <c r="D7" s="2141"/>
      <c r="E7" s="2141"/>
      <c r="F7" s="2145"/>
      <c r="G7" s="2146"/>
      <c r="H7" s="2146"/>
      <c r="I7" s="2146"/>
      <c r="J7" s="2146"/>
      <c r="K7" s="2146"/>
      <c r="L7" s="2146"/>
      <c r="M7" s="2146"/>
      <c r="N7" s="2146"/>
      <c r="O7" s="2148"/>
      <c r="P7" s="2164"/>
      <c r="Q7" s="1833"/>
      <c r="R7" s="2170"/>
      <c r="S7" s="2146"/>
      <c r="T7" s="2146"/>
      <c r="U7" s="2146"/>
      <c r="V7" s="2146"/>
      <c r="W7" s="2146"/>
      <c r="X7" s="2146"/>
      <c r="Y7" s="2146"/>
      <c r="Z7" s="2146"/>
      <c r="AA7" s="2167"/>
      <c r="AB7" s="2145"/>
      <c r="AC7" s="2146"/>
      <c r="AD7" s="2164"/>
      <c r="AE7" s="1833"/>
      <c r="AF7" s="2170"/>
      <c r="AG7" s="2146"/>
      <c r="AH7" s="2146"/>
      <c r="AI7" s="2146"/>
      <c r="AJ7" s="2146"/>
      <c r="AK7" s="2146"/>
      <c r="AL7" s="2146"/>
      <c r="AM7" s="2146"/>
      <c r="AN7" s="2146"/>
      <c r="AO7" s="2146"/>
      <c r="AP7" s="2146"/>
      <c r="AQ7" s="2146"/>
      <c r="AR7" s="2146"/>
      <c r="AS7" s="2146"/>
      <c r="AT7" s="2164"/>
    </row>
    <row r="8" spans="1:46" s="1304" customFormat="1" ht="13.5" customHeight="1">
      <c r="A8" s="1833"/>
      <c r="B8" s="2141"/>
      <c r="C8" s="2141"/>
      <c r="D8" s="2141"/>
      <c r="E8" s="2141"/>
      <c r="F8" s="1909" t="s">
        <v>1483</v>
      </c>
      <c r="G8" s="1879"/>
      <c r="H8" s="1879"/>
      <c r="I8" s="2160" t="s">
        <v>1484</v>
      </c>
      <c r="J8" s="2149" t="s">
        <v>1324</v>
      </c>
      <c r="K8" s="2152"/>
      <c r="L8" s="2152"/>
      <c r="M8" s="2166"/>
      <c r="N8" s="2149" t="s">
        <v>1060</v>
      </c>
      <c r="O8" s="2168"/>
      <c r="P8" s="2164"/>
      <c r="Q8" s="1833"/>
      <c r="R8" s="2169" t="s">
        <v>1061</v>
      </c>
      <c r="S8" s="2152"/>
      <c r="T8" s="2149" t="s">
        <v>1062</v>
      </c>
      <c r="U8" s="2152"/>
      <c r="V8" s="2152"/>
      <c r="W8" s="2152"/>
      <c r="X8" s="2152" t="s">
        <v>1063</v>
      </c>
      <c r="Y8" s="2152"/>
      <c r="Z8" s="2152"/>
      <c r="AA8" s="2166"/>
      <c r="AB8" s="2149" t="s">
        <v>1064</v>
      </c>
      <c r="AC8" s="2152"/>
      <c r="AD8" s="2164"/>
      <c r="AE8" s="1833"/>
      <c r="AF8" s="2169" t="s">
        <v>1064</v>
      </c>
      <c r="AG8" s="2166"/>
      <c r="AH8" s="2149" t="s">
        <v>1065</v>
      </c>
      <c r="AI8" s="2152"/>
      <c r="AJ8" s="2152"/>
      <c r="AK8" s="2166"/>
      <c r="AL8" s="1308"/>
      <c r="AM8" s="2152" t="s">
        <v>1066</v>
      </c>
      <c r="AN8" s="2152"/>
      <c r="AO8" s="2166"/>
      <c r="AP8" s="2149" t="s">
        <v>1325</v>
      </c>
      <c r="AQ8" s="2152"/>
      <c r="AR8" s="2152"/>
      <c r="AS8" s="2152"/>
      <c r="AT8" s="2164"/>
    </row>
    <row r="9" spans="1:46" s="1304" customFormat="1" ht="21.6" customHeight="1">
      <c r="A9" s="1833"/>
      <c r="B9" s="2142"/>
      <c r="C9" s="2142"/>
      <c r="D9" s="2142"/>
      <c r="E9" s="2142"/>
      <c r="F9" s="2163"/>
      <c r="G9" s="1914"/>
      <c r="H9" s="1914"/>
      <c r="I9" s="2165"/>
      <c r="J9" s="2145"/>
      <c r="K9" s="2146"/>
      <c r="L9" s="2146"/>
      <c r="M9" s="2167"/>
      <c r="N9" s="2145"/>
      <c r="O9" s="2148"/>
      <c r="P9" s="2164"/>
      <c r="Q9" s="1833"/>
      <c r="R9" s="2170"/>
      <c r="S9" s="2146"/>
      <c r="T9" s="2145"/>
      <c r="U9" s="2146"/>
      <c r="V9" s="2146"/>
      <c r="W9" s="2146"/>
      <c r="X9" s="2146"/>
      <c r="Y9" s="2146"/>
      <c r="Z9" s="2146"/>
      <c r="AA9" s="2167"/>
      <c r="AB9" s="2145"/>
      <c r="AC9" s="2146"/>
      <c r="AD9" s="2164"/>
      <c r="AE9" s="1833"/>
      <c r="AF9" s="2170"/>
      <c r="AG9" s="2167"/>
      <c r="AH9" s="2145"/>
      <c r="AI9" s="2146"/>
      <c r="AJ9" s="2146"/>
      <c r="AK9" s="2167"/>
      <c r="AL9" s="1309"/>
      <c r="AM9" s="2146"/>
      <c r="AN9" s="2146"/>
      <c r="AO9" s="2167"/>
      <c r="AP9" s="2145"/>
      <c r="AQ9" s="2146"/>
      <c r="AR9" s="2146"/>
      <c r="AS9" s="2146"/>
      <c r="AT9" s="2164"/>
    </row>
    <row r="10" spans="1:46" s="1304" customFormat="1" ht="13.35" customHeight="1">
      <c r="A10" s="1833"/>
      <c r="B10" s="2160" t="s">
        <v>1067</v>
      </c>
      <c r="C10" s="2157" t="s">
        <v>1068</v>
      </c>
      <c r="D10" s="2157" t="s">
        <v>1069</v>
      </c>
      <c r="E10" s="2149" t="s">
        <v>1322</v>
      </c>
      <c r="F10" s="1907" t="s">
        <v>1070</v>
      </c>
      <c r="G10" s="2157" t="s">
        <v>1068</v>
      </c>
      <c r="H10" s="2149" t="s">
        <v>1069</v>
      </c>
      <c r="I10" s="2152" t="s">
        <v>1322</v>
      </c>
      <c r="J10" s="1907" t="s">
        <v>1071</v>
      </c>
      <c r="K10" s="2149" t="s">
        <v>1072</v>
      </c>
      <c r="L10" s="2157" t="s">
        <v>1073</v>
      </c>
      <c r="M10" s="2149" t="s">
        <v>1322</v>
      </c>
      <c r="N10" s="1907" t="s">
        <v>1071</v>
      </c>
      <c r="O10" s="2177" t="s">
        <v>1072</v>
      </c>
      <c r="P10" s="2164"/>
      <c r="Q10" s="1833"/>
      <c r="R10" s="2180" t="s">
        <v>1073</v>
      </c>
      <c r="S10" s="2149" t="s">
        <v>1322</v>
      </c>
      <c r="T10" s="1907" t="s">
        <v>1071</v>
      </c>
      <c r="U10" s="2157" t="s">
        <v>1072</v>
      </c>
      <c r="V10" s="2157" t="s">
        <v>1073</v>
      </c>
      <c r="W10" s="2149" t="s">
        <v>1322</v>
      </c>
      <c r="X10" s="2160" t="s">
        <v>1071</v>
      </c>
      <c r="Y10" s="2149" t="s">
        <v>1072</v>
      </c>
      <c r="Z10" s="2157" t="s">
        <v>1073</v>
      </c>
      <c r="AA10" s="2149" t="s">
        <v>1322</v>
      </c>
      <c r="AB10" s="1907" t="s">
        <v>1074</v>
      </c>
      <c r="AC10" s="2149" t="s">
        <v>1072</v>
      </c>
      <c r="AD10" s="2164"/>
      <c r="AE10" s="1833"/>
      <c r="AF10" s="2180" t="s">
        <v>1073</v>
      </c>
      <c r="AG10" s="2149" t="s">
        <v>1322</v>
      </c>
      <c r="AH10" s="1907" t="s">
        <v>1074</v>
      </c>
      <c r="AI10" s="2157" t="s">
        <v>1072</v>
      </c>
      <c r="AJ10" s="2157" t="s">
        <v>1073</v>
      </c>
      <c r="AK10" s="2149" t="s">
        <v>1322</v>
      </c>
      <c r="AL10" s="1909" t="s">
        <v>1074</v>
      </c>
      <c r="AM10" s="2166" t="s">
        <v>1072</v>
      </c>
      <c r="AN10" s="2149" t="s">
        <v>1073</v>
      </c>
      <c r="AO10" s="2149" t="s">
        <v>1322</v>
      </c>
      <c r="AP10" s="1907" t="s">
        <v>1074</v>
      </c>
      <c r="AQ10" s="2157" t="s">
        <v>1072</v>
      </c>
      <c r="AR10" s="2157" t="s">
        <v>1073</v>
      </c>
      <c r="AS10" s="2149" t="s">
        <v>1322</v>
      </c>
      <c r="AT10" s="2164"/>
    </row>
    <row r="11" spans="1:46" s="1304" customFormat="1" ht="13.35" customHeight="1">
      <c r="A11" s="1833"/>
      <c r="B11" s="2161"/>
      <c r="C11" s="2158"/>
      <c r="D11" s="2158"/>
      <c r="E11" s="2150"/>
      <c r="F11" s="2155"/>
      <c r="G11" s="2158"/>
      <c r="H11" s="2150"/>
      <c r="I11" s="2153"/>
      <c r="J11" s="2155"/>
      <c r="K11" s="2150"/>
      <c r="L11" s="2158"/>
      <c r="M11" s="2150"/>
      <c r="N11" s="2155"/>
      <c r="O11" s="2178"/>
      <c r="P11" s="2164"/>
      <c r="Q11" s="1833"/>
      <c r="R11" s="2181"/>
      <c r="S11" s="2150"/>
      <c r="T11" s="2155"/>
      <c r="U11" s="2158"/>
      <c r="V11" s="2158"/>
      <c r="W11" s="2150"/>
      <c r="X11" s="2161"/>
      <c r="Y11" s="2150"/>
      <c r="Z11" s="2158"/>
      <c r="AA11" s="2150"/>
      <c r="AB11" s="2155"/>
      <c r="AC11" s="2150"/>
      <c r="AD11" s="2164"/>
      <c r="AE11" s="1833"/>
      <c r="AF11" s="2181"/>
      <c r="AG11" s="2150"/>
      <c r="AH11" s="2155"/>
      <c r="AI11" s="2158"/>
      <c r="AJ11" s="2158"/>
      <c r="AK11" s="2150"/>
      <c r="AL11" s="2173"/>
      <c r="AM11" s="2175"/>
      <c r="AN11" s="2150"/>
      <c r="AO11" s="2150"/>
      <c r="AP11" s="2155"/>
      <c r="AQ11" s="2158"/>
      <c r="AR11" s="2158"/>
      <c r="AS11" s="2150"/>
      <c r="AT11" s="2164"/>
    </row>
    <row r="12" spans="1:46" s="1304" customFormat="1" ht="13.35" customHeight="1">
      <c r="A12" s="1834"/>
      <c r="B12" s="2162"/>
      <c r="C12" s="2159"/>
      <c r="D12" s="2159"/>
      <c r="E12" s="2151"/>
      <c r="F12" s="2156"/>
      <c r="G12" s="2159"/>
      <c r="H12" s="2151"/>
      <c r="I12" s="2154"/>
      <c r="J12" s="2156"/>
      <c r="K12" s="2151"/>
      <c r="L12" s="2159"/>
      <c r="M12" s="2151"/>
      <c r="N12" s="2156"/>
      <c r="O12" s="2179"/>
      <c r="P12" s="1868"/>
      <c r="Q12" s="1834"/>
      <c r="R12" s="2182"/>
      <c r="S12" s="2151"/>
      <c r="T12" s="2156"/>
      <c r="U12" s="2159"/>
      <c r="V12" s="2159"/>
      <c r="W12" s="2151"/>
      <c r="X12" s="2162"/>
      <c r="Y12" s="2151"/>
      <c r="Z12" s="2159"/>
      <c r="AA12" s="2151"/>
      <c r="AB12" s="2156"/>
      <c r="AC12" s="2151"/>
      <c r="AD12" s="1868"/>
      <c r="AE12" s="1834"/>
      <c r="AF12" s="2182"/>
      <c r="AG12" s="2151"/>
      <c r="AH12" s="2156"/>
      <c r="AI12" s="2159"/>
      <c r="AJ12" s="2159"/>
      <c r="AK12" s="2151"/>
      <c r="AL12" s="2174"/>
      <c r="AM12" s="2176"/>
      <c r="AN12" s="2151"/>
      <c r="AO12" s="2151"/>
      <c r="AP12" s="2156"/>
      <c r="AQ12" s="2159"/>
      <c r="AR12" s="2159"/>
      <c r="AS12" s="2151"/>
      <c r="AT12" s="1868"/>
    </row>
    <row r="13" spans="1:46" s="1314" customFormat="1" ht="16.5" customHeight="1">
      <c r="A13" s="1310" t="s">
        <v>701</v>
      </c>
      <c r="B13" s="1312">
        <v>10</v>
      </c>
      <c r="C13" s="1312">
        <v>416</v>
      </c>
      <c r="D13" s="1312">
        <v>269</v>
      </c>
      <c r="E13" s="1312">
        <v>164</v>
      </c>
      <c r="F13" s="1312">
        <v>6</v>
      </c>
      <c r="G13" s="1312">
        <v>160</v>
      </c>
      <c r="H13" s="1312">
        <v>52</v>
      </c>
      <c r="I13" s="1312">
        <v>108</v>
      </c>
      <c r="J13" s="1312">
        <v>5</v>
      </c>
      <c r="K13" s="1312">
        <v>124</v>
      </c>
      <c r="L13" s="1312">
        <v>25</v>
      </c>
      <c r="M13" s="1312">
        <v>99</v>
      </c>
      <c r="N13" s="1312">
        <v>1</v>
      </c>
      <c r="O13" s="1312">
        <v>36</v>
      </c>
      <c r="P13" s="1313" t="s">
        <v>701</v>
      </c>
      <c r="Q13" s="1310" t="s">
        <v>701</v>
      </c>
      <c r="R13" s="1312">
        <v>27</v>
      </c>
      <c r="S13" s="1312">
        <v>9</v>
      </c>
      <c r="T13" s="1312">
        <v>0</v>
      </c>
      <c r="U13" s="1312">
        <v>0</v>
      </c>
      <c r="V13" s="1312">
        <v>0</v>
      </c>
      <c r="W13" s="1312">
        <v>0</v>
      </c>
      <c r="X13" s="1311">
        <v>0</v>
      </c>
      <c r="Y13" s="1311">
        <v>0</v>
      </c>
      <c r="Z13" s="1311">
        <v>0</v>
      </c>
      <c r="AA13" s="1311">
        <v>0</v>
      </c>
      <c r="AB13" s="1311">
        <v>4</v>
      </c>
      <c r="AC13" s="1311">
        <v>256</v>
      </c>
      <c r="AD13" s="1313" t="s">
        <v>701</v>
      </c>
      <c r="AE13" s="1310" t="s">
        <v>701</v>
      </c>
      <c r="AF13" s="1312">
        <v>217</v>
      </c>
      <c r="AG13" s="1312">
        <v>56</v>
      </c>
      <c r="AH13" s="1312">
        <v>1</v>
      </c>
      <c r="AI13" s="1312">
        <v>21</v>
      </c>
      <c r="AJ13" s="1312">
        <v>3</v>
      </c>
      <c r="AK13" s="1312">
        <v>18</v>
      </c>
      <c r="AL13" s="1312">
        <v>2</v>
      </c>
      <c r="AM13" s="1312">
        <v>215</v>
      </c>
      <c r="AN13" s="1312">
        <v>208</v>
      </c>
      <c r="AO13" s="1312">
        <v>24</v>
      </c>
      <c r="AP13" s="1312">
        <v>1</v>
      </c>
      <c r="AQ13" s="1312">
        <v>20</v>
      </c>
      <c r="AR13" s="1312">
        <v>6</v>
      </c>
      <c r="AS13" s="1312">
        <v>14</v>
      </c>
      <c r="AT13" s="1313" t="s">
        <v>701</v>
      </c>
    </row>
    <row r="14" spans="1:46" s="1314" customFormat="1" ht="16.5" customHeight="1">
      <c r="A14" s="1310" t="s">
        <v>951</v>
      </c>
      <c r="B14" s="1312">
        <v>11</v>
      </c>
      <c r="C14" s="1312">
        <v>647</v>
      </c>
      <c r="D14" s="1312">
        <v>327</v>
      </c>
      <c r="E14" s="1312">
        <v>348</v>
      </c>
      <c r="F14" s="1312">
        <v>6</v>
      </c>
      <c r="G14" s="1312">
        <v>373</v>
      </c>
      <c r="H14" s="1312">
        <v>97</v>
      </c>
      <c r="I14" s="1312">
        <v>275</v>
      </c>
      <c r="J14" s="1312">
        <v>5</v>
      </c>
      <c r="K14" s="1312">
        <v>344</v>
      </c>
      <c r="L14" s="1312">
        <v>77</v>
      </c>
      <c r="M14" s="1312">
        <v>266</v>
      </c>
      <c r="N14" s="1312">
        <v>1</v>
      </c>
      <c r="O14" s="1312">
        <v>29</v>
      </c>
      <c r="P14" s="1313" t="s">
        <v>951</v>
      </c>
      <c r="Q14" s="1310" t="s">
        <v>951</v>
      </c>
      <c r="R14" s="1312">
        <v>20</v>
      </c>
      <c r="S14" s="1312">
        <v>9</v>
      </c>
      <c r="T14" s="1312">
        <v>0</v>
      </c>
      <c r="U14" s="1312">
        <v>0</v>
      </c>
      <c r="V14" s="1312">
        <v>0</v>
      </c>
      <c r="W14" s="1312">
        <v>0</v>
      </c>
      <c r="X14" s="1311">
        <v>0</v>
      </c>
      <c r="Y14" s="1311">
        <v>0</v>
      </c>
      <c r="Z14" s="1311">
        <v>0</v>
      </c>
      <c r="AA14" s="1311">
        <v>0</v>
      </c>
      <c r="AB14" s="1311">
        <v>5</v>
      </c>
      <c r="AC14" s="1311">
        <v>274</v>
      </c>
      <c r="AD14" s="1313" t="s">
        <v>951</v>
      </c>
      <c r="AE14" s="1310" t="s">
        <v>951</v>
      </c>
      <c r="AF14" s="1312">
        <v>230</v>
      </c>
      <c r="AG14" s="1312">
        <v>73</v>
      </c>
      <c r="AH14" s="1312">
        <v>1</v>
      </c>
      <c r="AI14" s="1312">
        <v>6</v>
      </c>
      <c r="AJ14" s="1312">
        <v>4</v>
      </c>
      <c r="AK14" s="1312">
        <v>7</v>
      </c>
      <c r="AL14" s="1312">
        <v>3</v>
      </c>
      <c r="AM14" s="1312">
        <v>251</v>
      </c>
      <c r="AN14" s="1312">
        <v>219</v>
      </c>
      <c r="AO14" s="1312">
        <v>58</v>
      </c>
      <c r="AP14" s="1312">
        <v>1</v>
      </c>
      <c r="AQ14" s="1312">
        <v>17</v>
      </c>
      <c r="AR14" s="1312">
        <v>7</v>
      </c>
      <c r="AS14" s="1312">
        <v>8</v>
      </c>
      <c r="AT14" s="1313" t="s">
        <v>951</v>
      </c>
    </row>
    <row r="15" spans="1:46" s="1314" customFormat="1" ht="16.5" customHeight="1">
      <c r="A15" s="1310" t="s">
        <v>952</v>
      </c>
      <c r="B15" s="1312">
        <v>14</v>
      </c>
      <c r="C15" s="1312">
        <v>557</v>
      </c>
      <c r="D15" s="1312">
        <v>262</v>
      </c>
      <c r="E15" s="1312">
        <v>340</v>
      </c>
      <c r="F15" s="1312">
        <v>8</v>
      </c>
      <c r="G15" s="1312">
        <v>368</v>
      </c>
      <c r="H15" s="1312">
        <v>97</v>
      </c>
      <c r="I15" s="1312">
        <v>271</v>
      </c>
      <c r="J15" s="1312">
        <v>6</v>
      </c>
      <c r="K15" s="1312">
        <v>350</v>
      </c>
      <c r="L15" s="1312">
        <v>87</v>
      </c>
      <c r="M15" s="1312">
        <v>263</v>
      </c>
      <c r="N15" s="1312">
        <v>0</v>
      </c>
      <c r="O15" s="1312">
        <v>0</v>
      </c>
      <c r="P15" s="1313" t="s">
        <v>952</v>
      </c>
      <c r="Q15" s="1310" t="s">
        <v>952</v>
      </c>
      <c r="R15" s="1312">
        <v>0</v>
      </c>
      <c r="S15" s="1312">
        <v>0</v>
      </c>
      <c r="T15" s="1312">
        <v>1</v>
      </c>
      <c r="U15" s="1312">
        <v>18</v>
      </c>
      <c r="V15" s="1312">
        <v>10</v>
      </c>
      <c r="W15" s="1312">
        <v>8</v>
      </c>
      <c r="X15" s="1311">
        <v>1</v>
      </c>
      <c r="Y15" s="1311">
        <v>0</v>
      </c>
      <c r="Z15" s="1311">
        <v>0</v>
      </c>
      <c r="AA15" s="1311">
        <v>0</v>
      </c>
      <c r="AB15" s="1311">
        <v>6</v>
      </c>
      <c r="AC15" s="1311">
        <v>189</v>
      </c>
      <c r="AD15" s="1313" t="s">
        <v>952</v>
      </c>
      <c r="AE15" s="1310" t="s">
        <v>952</v>
      </c>
      <c r="AF15" s="1312">
        <v>165</v>
      </c>
      <c r="AG15" s="1312">
        <v>69</v>
      </c>
      <c r="AH15" s="1312">
        <v>2</v>
      </c>
      <c r="AI15" s="1312">
        <v>10</v>
      </c>
      <c r="AJ15" s="1312">
        <v>5</v>
      </c>
      <c r="AK15" s="1312">
        <v>24</v>
      </c>
      <c r="AL15" s="1312">
        <v>2</v>
      </c>
      <c r="AM15" s="1312">
        <v>146</v>
      </c>
      <c r="AN15" s="1312">
        <v>150</v>
      </c>
      <c r="AO15" s="1312">
        <v>22</v>
      </c>
      <c r="AP15" s="1312">
        <v>2</v>
      </c>
      <c r="AQ15" s="1312">
        <v>33</v>
      </c>
      <c r="AR15" s="1312">
        <v>10</v>
      </c>
      <c r="AS15" s="1312">
        <v>23</v>
      </c>
      <c r="AT15" s="1313" t="s">
        <v>952</v>
      </c>
    </row>
    <row r="16" spans="1:46" s="1314" customFormat="1" ht="16.5" customHeight="1">
      <c r="A16" s="1310" t="s">
        <v>1049</v>
      </c>
      <c r="B16" s="1312">
        <v>13</v>
      </c>
      <c r="C16" s="1312">
        <v>529</v>
      </c>
      <c r="D16" s="1312">
        <v>310</v>
      </c>
      <c r="E16" s="1312">
        <v>280</v>
      </c>
      <c r="F16" s="1312">
        <v>7</v>
      </c>
      <c r="G16" s="1312">
        <v>324</v>
      </c>
      <c r="H16" s="1312">
        <v>91</v>
      </c>
      <c r="I16" s="1312">
        <v>233</v>
      </c>
      <c r="J16" s="1312">
        <v>6</v>
      </c>
      <c r="K16" s="1312">
        <v>306</v>
      </c>
      <c r="L16" s="1312">
        <v>83</v>
      </c>
      <c r="M16" s="1312">
        <v>223</v>
      </c>
      <c r="N16" s="1312">
        <v>0</v>
      </c>
      <c r="O16" s="1312">
        <v>0</v>
      </c>
      <c r="P16" s="1313" t="s">
        <v>1049</v>
      </c>
      <c r="Q16" s="1310" t="s">
        <v>1049</v>
      </c>
      <c r="R16" s="1312">
        <v>0</v>
      </c>
      <c r="S16" s="1312">
        <v>0</v>
      </c>
      <c r="T16" s="1312">
        <v>1</v>
      </c>
      <c r="U16" s="1312">
        <v>18</v>
      </c>
      <c r="V16" s="1312">
        <v>8</v>
      </c>
      <c r="W16" s="1312">
        <v>10</v>
      </c>
      <c r="X16" s="1311">
        <v>0</v>
      </c>
      <c r="Y16" s="1311">
        <v>0</v>
      </c>
      <c r="Z16" s="1311">
        <v>0</v>
      </c>
      <c r="AA16" s="1311">
        <v>0</v>
      </c>
      <c r="AB16" s="1311">
        <v>6</v>
      </c>
      <c r="AC16" s="1311">
        <v>205</v>
      </c>
      <c r="AD16" s="1313" t="s">
        <v>1049</v>
      </c>
      <c r="AE16" s="1310" t="s">
        <v>1049</v>
      </c>
      <c r="AF16" s="1312">
        <v>219</v>
      </c>
      <c r="AG16" s="1312">
        <v>47</v>
      </c>
      <c r="AH16" s="1312">
        <v>2</v>
      </c>
      <c r="AI16" s="1312">
        <v>5</v>
      </c>
      <c r="AJ16" s="1312">
        <v>6</v>
      </c>
      <c r="AK16" s="1312">
        <v>23</v>
      </c>
      <c r="AL16" s="1312">
        <v>2</v>
      </c>
      <c r="AM16" s="1312">
        <v>194</v>
      </c>
      <c r="AN16" s="1312">
        <v>203</v>
      </c>
      <c r="AO16" s="1312">
        <v>11</v>
      </c>
      <c r="AP16" s="1312">
        <v>2</v>
      </c>
      <c r="AQ16" s="1312">
        <v>6</v>
      </c>
      <c r="AR16" s="1312">
        <v>10</v>
      </c>
      <c r="AS16" s="1312">
        <v>13</v>
      </c>
      <c r="AT16" s="1313" t="s">
        <v>1049</v>
      </c>
    </row>
    <row r="17" spans="1:46" s="1314" customFormat="1" ht="16.5" customHeight="1">
      <c r="A17" s="1315">
        <v>2017</v>
      </c>
      <c r="B17" s="1319">
        <f>SUM(B19:B41)</f>
        <v>13</v>
      </c>
      <c r="C17" s="1319">
        <f t="shared" ref="C17:O17" si="0">SUM(C19:C41)</f>
        <v>423</v>
      </c>
      <c r="D17" s="1319">
        <f>SUM(D19:D41)</f>
        <v>224</v>
      </c>
      <c r="E17" s="1319">
        <f t="shared" si="0"/>
        <v>302</v>
      </c>
      <c r="F17" s="1319">
        <f t="shared" si="0"/>
        <v>7</v>
      </c>
      <c r="G17" s="1319">
        <f t="shared" si="0"/>
        <v>200</v>
      </c>
      <c r="H17" s="1319">
        <f t="shared" si="0"/>
        <v>59</v>
      </c>
      <c r="I17" s="1316">
        <f t="shared" si="0"/>
        <v>245</v>
      </c>
      <c r="J17" s="1316">
        <f t="shared" si="0"/>
        <v>6</v>
      </c>
      <c r="K17" s="1316">
        <f t="shared" si="0"/>
        <v>194</v>
      </c>
      <c r="L17" s="1316">
        <f t="shared" si="0"/>
        <v>53</v>
      </c>
      <c r="M17" s="1316">
        <f t="shared" si="0"/>
        <v>235</v>
      </c>
      <c r="N17" s="1316">
        <f t="shared" si="0"/>
        <v>0</v>
      </c>
      <c r="O17" s="1316">
        <f t="shared" si="0"/>
        <v>0</v>
      </c>
      <c r="P17" s="1317">
        <v>2017</v>
      </c>
      <c r="Q17" s="1315">
        <v>2017</v>
      </c>
      <c r="R17" s="1316">
        <f>SUM(R19:R41)</f>
        <v>0</v>
      </c>
      <c r="S17" s="1316">
        <f t="shared" ref="S17:AC17" si="1">SUM(S19:S41)</f>
        <v>0</v>
      </c>
      <c r="T17" s="1316">
        <f t="shared" si="1"/>
        <v>1</v>
      </c>
      <c r="U17" s="1316">
        <f t="shared" si="1"/>
        <v>6</v>
      </c>
      <c r="V17" s="1316">
        <f t="shared" si="1"/>
        <v>6</v>
      </c>
      <c r="W17" s="1316">
        <f t="shared" si="1"/>
        <v>10</v>
      </c>
      <c r="X17" s="1316">
        <f t="shared" si="1"/>
        <v>0</v>
      </c>
      <c r="Y17" s="1316">
        <f t="shared" si="1"/>
        <v>0</v>
      </c>
      <c r="Z17" s="1316">
        <f t="shared" si="1"/>
        <v>0</v>
      </c>
      <c r="AA17" s="1316">
        <f t="shared" si="1"/>
        <v>0</v>
      </c>
      <c r="AB17" s="1316">
        <f t="shared" si="1"/>
        <v>6</v>
      </c>
      <c r="AC17" s="1316">
        <f t="shared" si="1"/>
        <v>223</v>
      </c>
      <c r="AD17" s="1317">
        <v>2017</v>
      </c>
      <c r="AE17" s="1315">
        <v>2017</v>
      </c>
      <c r="AF17" s="1316">
        <f>SUM(AF19:AF41)</f>
        <v>165</v>
      </c>
      <c r="AG17" s="1316">
        <f t="shared" ref="AG17:AS17" si="2">SUM(AG19:AG41)</f>
        <v>57</v>
      </c>
      <c r="AH17" s="1316">
        <f t="shared" si="2"/>
        <v>2</v>
      </c>
      <c r="AI17" s="1316">
        <f t="shared" si="2"/>
        <v>25</v>
      </c>
      <c r="AJ17" s="1316">
        <f t="shared" si="2"/>
        <v>4</v>
      </c>
      <c r="AK17" s="1316">
        <f t="shared" si="2"/>
        <v>20</v>
      </c>
      <c r="AL17" s="1316">
        <f t="shared" si="2"/>
        <v>2</v>
      </c>
      <c r="AM17" s="1316">
        <f t="shared" si="2"/>
        <v>176</v>
      </c>
      <c r="AN17" s="1316">
        <f t="shared" si="2"/>
        <v>155</v>
      </c>
      <c r="AO17" s="1316">
        <f t="shared" si="2"/>
        <v>21</v>
      </c>
      <c r="AP17" s="1316">
        <f t="shared" si="2"/>
        <v>2</v>
      </c>
      <c r="AQ17" s="1316">
        <f t="shared" si="2"/>
        <v>22</v>
      </c>
      <c r="AR17" s="1316">
        <f t="shared" si="2"/>
        <v>6</v>
      </c>
      <c r="AS17" s="1316">
        <f t="shared" si="2"/>
        <v>16</v>
      </c>
      <c r="AT17" s="1317">
        <v>2017</v>
      </c>
    </row>
    <row r="18" spans="1:46" s="1304" customFormat="1" ht="11.25" customHeight="1">
      <c r="A18" s="1318"/>
      <c r="B18" s="1319"/>
      <c r="C18" s="1319"/>
      <c r="D18" s="1319"/>
      <c r="E18" s="1319"/>
      <c r="F18" s="1319"/>
      <c r="G18" s="1319"/>
      <c r="H18" s="1319"/>
      <c r="I18" s="1319"/>
      <c r="J18" s="1319"/>
      <c r="K18" s="1319"/>
      <c r="L18" s="1312"/>
      <c r="M18" s="1312"/>
      <c r="N18" s="1312"/>
      <c r="O18" s="1320"/>
      <c r="P18" s="1321"/>
      <c r="Q18" s="1318"/>
      <c r="R18" s="1322"/>
      <c r="S18" s="1312"/>
      <c r="T18" s="1312"/>
      <c r="U18" s="1312"/>
      <c r="V18" s="1312"/>
      <c r="W18" s="1312"/>
      <c r="X18" s="1311"/>
      <c r="Y18" s="1311"/>
      <c r="Z18" s="1311"/>
      <c r="AA18" s="1311"/>
      <c r="AB18" s="1311"/>
      <c r="AC18" s="1311"/>
      <c r="AD18" s="1321"/>
      <c r="AE18" s="1318"/>
      <c r="AF18" s="1322"/>
      <c r="AG18" s="1312"/>
      <c r="AH18" s="1312"/>
      <c r="AI18" s="1312"/>
      <c r="AJ18" s="1312"/>
      <c r="AK18" s="1312"/>
      <c r="AL18" s="1312"/>
      <c r="AM18" s="1312"/>
      <c r="AN18" s="1312"/>
      <c r="AO18" s="1312"/>
      <c r="AP18" s="1312"/>
      <c r="AQ18" s="1312"/>
      <c r="AR18" s="1312"/>
      <c r="AS18" s="1312"/>
      <c r="AT18" s="1321"/>
    </row>
    <row r="19" spans="1:46" s="1304" customFormat="1" ht="16.149999999999999" customHeight="1">
      <c r="A19" s="1318" t="s">
        <v>240</v>
      </c>
      <c r="B19" s="1322">
        <f>SUM(F19,AB19)</f>
        <v>4</v>
      </c>
      <c r="C19" s="1312">
        <f>SUM(G19,AC19)</f>
        <v>171</v>
      </c>
      <c r="D19" s="1312">
        <f>SUM(H19,AF19)</f>
        <v>143</v>
      </c>
      <c r="E19" s="1312">
        <f>SUM(I19,AG19)</f>
        <v>84</v>
      </c>
      <c r="F19" s="1312">
        <f>SUM(J19,N19,T19,X19)</f>
        <v>1</v>
      </c>
      <c r="G19" s="1312">
        <f>SUM(K19,O19,U19,Y19)</f>
        <v>13</v>
      </c>
      <c r="H19" s="1312">
        <f t="shared" ref="H19:I34" si="3">SUM(L19,R19,V19,Z19)</f>
        <v>16</v>
      </c>
      <c r="I19" s="1312">
        <f>SUM(M19,S19,W19,AA19)</f>
        <v>53</v>
      </c>
      <c r="J19" s="1323">
        <v>1</v>
      </c>
      <c r="K19" s="1323">
        <v>13</v>
      </c>
      <c r="L19" s="1323">
        <v>16</v>
      </c>
      <c r="M19" s="1323">
        <v>53</v>
      </c>
      <c r="N19" s="1323">
        <v>0</v>
      </c>
      <c r="O19" s="1324">
        <v>0</v>
      </c>
      <c r="P19" s="1325" t="s">
        <v>5</v>
      </c>
      <c r="Q19" s="1318" t="s">
        <v>240</v>
      </c>
      <c r="R19" s="1326">
        <v>0</v>
      </c>
      <c r="S19" s="1323">
        <v>0</v>
      </c>
      <c r="T19" s="1323">
        <v>0</v>
      </c>
      <c r="U19" s="1323">
        <v>0</v>
      </c>
      <c r="V19" s="1323">
        <v>0</v>
      </c>
      <c r="W19" s="1323">
        <v>0</v>
      </c>
      <c r="X19" s="1327">
        <v>0</v>
      </c>
      <c r="Y19" s="1327">
        <v>0</v>
      </c>
      <c r="Z19" s="1327">
        <v>0</v>
      </c>
      <c r="AA19" s="1323">
        <v>0</v>
      </c>
      <c r="AB19" s="1312">
        <f>SUM(AH19,AL19,AP19)</f>
        <v>3</v>
      </c>
      <c r="AC19" s="1320">
        <f>SUM(AI19,AM19,AQ19)</f>
        <v>158</v>
      </c>
      <c r="AD19" s="1325" t="s">
        <v>5</v>
      </c>
      <c r="AE19" s="1318" t="s">
        <v>240</v>
      </c>
      <c r="AF19" s="1322">
        <f>SUM(AJ19,AN19,AR19)</f>
        <v>127</v>
      </c>
      <c r="AG19" s="1312">
        <f>SUM(AK19,AO19,AS19)</f>
        <v>31</v>
      </c>
      <c r="AH19" s="1323">
        <v>0</v>
      </c>
      <c r="AI19" s="1323">
        <v>0</v>
      </c>
      <c r="AJ19" s="1323">
        <v>0</v>
      </c>
      <c r="AK19" s="1323">
        <v>0</v>
      </c>
      <c r="AL19" s="1323">
        <v>1</v>
      </c>
      <c r="AM19" s="1327">
        <v>136</v>
      </c>
      <c r="AN19" s="1327">
        <v>121</v>
      </c>
      <c r="AO19" s="1327">
        <v>15</v>
      </c>
      <c r="AP19" s="1327">
        <v>2</v>
      </c>
      <c r="AQ19" s="1327">
        <v>22</v>
      </c>
      <c r="AR19" s="1327">
        <v>6</v>
      </c>
      <c r="AS19" s="1327">
        <v>16</v>
      </c>
      <c r="AT19" s="1325" t="s">
        <v>5</v>
      </c>
    </row>
    <row r="20" spans="1:46" s="1304" customFormat="1" ht="16.149999999999999" customHeight="1">
      <c r="A20" s="1318" t="s">
        <v>242</v>
      </c>
      <c r="B20" s="1322">
        <f t="shared" ref="B20:C41" si="4">SUM(F20,AB20)</f>
        <v>1</v>
      </c>
      <c r="C20" s="1312">
        <f t="shared" si="4"/>
        <v>13</v>
      </c>
      <c r="D20" s="1312">
        <f t="shared" ref="D20:E41" si="5">SUM(H20,AF20)</f>
        <v>2</v>
      </c>
      <c r="E20" s="1312">
        <f t="shared" si="5"/>
        <v>42</v>
      </c>
      <c r="F20" s="1312">
        <f t="shared" ref="F20:G41" si="6">SUM(J20,N20,T20,X20)</f>
        <v>1</v>
      </c>
      <c r="G20" s="1312">
        <f t="shared" si="6"/>
        <v>13</v>
      </c>
      <c r="H20" s="1312">
        <f t="shared" si="3"/>
        <v>2</v>
      </c>
      <c r="I20" s="1312">
        <f t="shared" si="3"/>
        <v>42</v>
      </c>
      <c r="J20" s="1323">
        <v>1</v>
      </c>
      <c r="K20" s="1323">
        <v>13</v>
      </c>
      <c r="L20" s="1323">
        <v>2</v>
      </c>
      <c r="M20" s="1323">
        <v>42</v>
      </c>
      <c r="N20" s="1323">
        <v>0</v>
      </c>
      <c r="O20" s="1324">
        <v>0</v>
      </c>
      <c r="P20" s="1325" t="s">
        <v>6</v>
      </c>
      <c r="Q20" s="1318" t="s">
        <v>242</v>
      </c>
      <c r="R20" s="1326">
        <v>0</v>
      </c>
      <c r="S20" s="1323">
        <v>0</v>
      </c>
      <c r="T20" s="1323">
        <v>0</v>
      </c>
      <c r="U20" s="1323">
        <v>0</v>
      </c>
      <c r="V20" s="1323">
        <v>0</v>
      </c>
      <c r="W20" s="1323">
        <v>0</v>
      </c>
      <c r="X20" s="1327">
        <v>0</v>
      </c>
      <c r="Y20" s="1327">
        <v>0</v>
      </c>
      <c r="Z20" s="1327">
        <v>0</v>
      </c>
      <c r="AA20" s="1323">
        <v>0</v>
      </c>
      <c r="AB20" s="1312">
        <f t="shared" ref="AB20:AC41" si="7">SUM(AH20,AL20,AP20)</f>
        <v>0</v>
      </c>
      <c r="AC20" s="1320">
        <f t="shared" si="7"/>
        <v>0</v>
      </c>
      <c r="AD20" s="1325" t="s">
        <v>6</v>
      </c>
      <c r="AE20" s="1318" t="s">
        <v>242</v>
      </c>
      <c r="AF20" s="1322">
        <f t="shared" ref="AF20:AG41" si="8">SUM(AJ20,AN20,AR20)</f>
        <v>0</v>
      </c>
      <c r="AG20" s="1312">
        <f t="shared" si="8"/>
        <v>0</v>
      </c>
      <c r="AH20" s="1323">
        <v>0</v>
      </c>
      <c r="AI20" s="1323">
        <v>0</v>
      </c>
      <c r="AJ20" s="1323">
        <v>0</v>
      </c>
      <c r="AK20" s="1323">
        <v>0</v>
      </c>
      <c r="AL20" s="1323">
        <v>0</v>
      </c>
      <c r="AM20" s="1327">
        <v>0</v>
      </c>
      <c r="AN20" s="1327">
        <v>0</v>
      </c>
      <c r="AO20" s="1327">
        <v>0</v>
      </c>
      <c r="AP20" s="1327">
        <v>0</v>
      </c>
      <c r="AQ20" s="1327">
        <v>0</v>
      </c>
      <c r="AR20" s="1327">
        <v>0</v>
      </c>
      <c r="AS20" s="1327">
        <v>0</v>
      </c>
      <c r="AT20" s="1325" t="s">
        <v>6</v>
      </c>
    </row>
    <row r="21" spans="1:46" s="1304" customFormat="1" ht="16.149999999999999" customHeight="1">
      <c r="A21" s="1318" t="s">
        <v>244</v>
      </c>
      <c r="B21" s="1322">
        <f t="shared" si="4"/>
        <v>1</v>
      </c>
      <c r="C21" s="1312">
        <f t="shared" si="4"/>
        <v>18</v>
      </c>
      <c r="D21" s="1312">
        <f t="shared" si="5"/>
        <v>2</v>
      </c>
      <c r="E21" s="1312">
        <f t="shared" si="5"/>
        <v>16</v>
      </c>
      <c r="F21" s="1312">
        <f t="shared" si="6"/>
        <v>0</v>
      </c>
      <c r="G21" s="1312">
        <f t="shared" si="6"/>
        <v>0</v>
      </c>
      <c r="H21" s="1312">
        <f t="shared" si="3"/>
        <v>0</v>
      </c>
      <c r="I21" s="1312">
        <f t="shared" si="3"/>
        <v>0</v>
      </c>
      <c r="J21" s="1323">
        <v>0</v>
      </c>
      <c r="K21" s="1323">
        <v>0</v>
      </c>
      <c r="L21" s="1323">
        <v>0</v>
      </c>
      <c r="M21" s="1323">
        <v>0</v>
      </c>
      <c r="N21" s="1323">
        <v>0</v>
      </c>
      <c r="O21" s="1324">
        <v>0</v>
      </c>
      <c r="P21" s="1325" t="s">
        <v>7</v>
      </c>
      <c r="Q21" s="1318" t="s">
        <v>244</v>
      </c>
      <c r="R21" s="1326">
        <v>0</v>
      </c>
      <c r="S21" s="1323">
        <v>0</v>
      </c>
      <c r="T21" s="1323">
        <v>0</v>
      </c>
      <c r="U21" s="1323">
        <v>0</v>
      </c>
      <c r="V21" s="1323">
        <v>0</v>
      </c>
      <c r="W21" s="1323">
        <v>0</v>
      </c>
      <c r="X21" s="1327">
        <v>0</v>
      </c>
      <c r="Y21" s="1327">
        <v>0</v>
      </c>
      <c r="Z21" s="1327">
        <v>0</v>
      </c>
      <c r="AA21" s="1323">
        <v>0</v>
      </c>
      <c r="AB21" s="1312">
        <f t="shared" si="7"/>
        <v>1</v>
      </c>
      <c r="AC21" s="1320">
        <f t="shared" si="7"/>
        <v>18</v>
      </c>
      <c r="AD21" s="1325" t="s">
        <v>7</v>
      </c>
      <c r="AE21" s="1318" t="s">
        <v>244</v>
      </c>
      <c r="AF21" s="1322">
        <f t="shared" si="8"/>
        <v>2</v>
      </c>
      <c r="AG21" s="1312">
        <f t="shared" si="8"/>
        <v>16</v>
      </c>
      <c r="AH21" s="1323">
        <v>1</v>
      </c>
      <c r="AI21" s="1323">
        <v>18</v>
      </c>
      <c r="AJ21" s="1323">
        <v>2</v>
      </c>
      <c r="AK21" s="1323">
        <v>16</v>
      </c>
      <c r="AL21" s="1323">
        <v>0</v>
      </c>
      <c r="AM21" s="1327">
        <v>0</v>
      </c>
      <c r="AN21" s="1327">
        <v>0</v>
      </c>
      <c r="AO21" s="1327">
        <v>0</v>
      </c>
      <c r="AP21" s="1327">
        <v>0</v>
      </c>
      <c r="AQ21" s="1327">
        <v>0</v>
      </c>
      <c r="AR21" s="1327">
        <v>0</v>
      </c>
      <c r="AS21" s="1327">
        <v>0</v>
      </c>
      <c r="AT21" s="1325" t="s">
        <v>7</v>
      </c>
    </row>
    <row r="22" spans="1:46" s="1304" customFormat="1" ht="16.149999999999999" customHeight="1">
      <c r="A22" s="1318" t="s">
        <v>246</v>
      </c>
      <c r="B22" s="1322">
        <f t="shared" si="4"/>
        <v>1</v>
      </c>
      <c r="C22" s="1312">
        <f t="shared" si="4"/>
        <v>68</v>
      </c>
      <c r="D22" s="1312">
        <f t="shared" si="5"/>
        <v>18</v>
      </c>
      <c r="E22" s="1312">
        <f t="shared" si="5"/>
        <v>49</v>
      </c>
      <c r="F22" s="1312">
        <f t="shared" si="6"/>
        <v>1</v>
      </c>
      <c r="G22" s="1312">
        <f t="shared" si="6"/>
        <v>68</v>
      </c>
      <c r="H22" s="1312">
        <f t="shared" si="3"/>
        <v>18</v>
      </c>
      <c r="I22" s="1312">
        <f t="shared" si="3"/>
        <v>49</v>
      </c>
      <c r="J22" s="1323">
        <v>1</v>
      </c>
      <c r="K22" s="1323">
        <v>68</v>
      </c>
      <c r="L22" s="1323">
        <v>18</v>
      </c>
      <c r="M22" s="1323">
        <v>49</v>
      </c>
      <c r="N22" s="1323">
        <v>0</v>
      </c>
      <c r="O22" s="1324">
        <v>0</v>
      </c>
      <c r="P22" s="1325" t="s">
        <v>8</v>
      </c>
      <c r="Q22" s="1318" t="s">
        <v>246</v>
      </c>
      <c r="R22" s="1326">
        <v>0</v>
      </c>
      <c r="S22" s="1323">
        <v>0</v>
      </c>
      <c r="T22" s="1323">
        <v>0</v>
      </c>
      <c r="U22" s="1323">
        <v>0</v>
      </c>
      <c r="V22" s="1323">
        <v>0</v>
      </c>
      <c r="W22" s="1323">
        <v>0</v>
      </c>
      <c r="X22" s="1327">
        <v>0</v>
      </c>
      <c r="Y22" s="1327">
        <v>0</v>
      </c>
      <c r="Z22" s="1327">
        <v>0</v>
      </c>
      <c r="AA22" s="1323">
        <v>0</v>
      </c>
      <c r="AB22" s="1312">
        <f t="shared" si="7"/>
        <v>0</v>
      </c>
      <c r="AC22" s="1320">
        <f t="shared" si="7"/>
        <v>0</v>
      </c>
      <c r="AD22" s="1325" t="s">
        <v>8</v>
      </c>
      <c r="AE22" s="1318" t="s">
        <v>246</v>
      </c>
      <c r="AF22" s="1322">
        <f t="shared" si="8"/>
        <v>0</v>
      </c>
      <c r="AG22" s="1312">
        <f t="shared" si="8"/>
        <v>0</v>
      </c>
      <c r="AH22" s="1323">
        <v>0</v>
      </c>
      <c r="AI22" s="1323">
        <v>0</v>
      </c>
      <c r="AJ22" s="1323">
        <v>0</v>
      </c>
      <c r="AK22" s="1323">
        <v>0</v>
      </c>
      <c r="AL22" s="1323">
        <v>0</v>
      </c>
      <c r="AM22" s="1327">
        <v>0</v>
      </c>
      <c r="AN22" s="1327">
        <v>0</v>
      </c>
      <c r="AO22" s="1327">
        <v>0</v>
      </c>
      <c r="AP22" s="1327">
        <v>0</v>
      </c>
      <c r="AQ22" s="1327">
        <v>0</v>
      </c>
      <c r="AR22" s="1327">
        <v>0</v>
      </c>
      <c r="AS22" s="1327">
        <v>0</v>
      </c>
      <c r="AT22" s="1325" t="s">
        <v>8</v>
      </c>
    </row>
    <row r="23" spans="1:46" s="1304" customFormat="1" ht="16.149999999999999" customHeight="1">
      <c r="A23" s="1318" t="s">
        <v>248</v>
      </c>
      <c r="B23" s="1322">
        <f t="shared" si="4"/>
        <v>2</v>
      </c>
      <c r="C23" s="1312">
        <f t="shared" si="4"/>
        <v>11</v>
      </c>
      <c r="D23" s="1312">
        <f t="shared" si="5"/>
        <v>6</v>
      </c>
      <c r="E23" s="1312">
        <f t="shared" si="5"/>
        <v>12</v>
      </c>
      <c r="F23" s="1312">
        <f t="shared" si="6"/>
        <v>1</v>
      </c>
      <c r="G23" s="1312">
        <f t="shared" si="6"/>
        <v>4</v>
      </c>
      <c r="H23" s="1312">
        <f t="shared" si="3"/>
        <v>4</v>
      </c>
      <c r="I23" s="1312">
        <f t="shared" si="3"/>
        <v>8</v>
      </c>
      <c r="J23" s="1323">
        <v>1</v>
      </c>
      <c r="K23" s="1323">
        <v>4</v>
      </c>
      <c r="L23" s="1323">
        <v>4</v>
      </c>
      <c r="M23" s="1323">
        <v>8</v>
      </c>
      <c r="N23" s="1323">
        <v>0</v>
      </c>
      <c r="O23" s="1324">
        <v>0</v>
      </c>
      <c r="P23" s="1325" t="s">
        <v>9</v>
      </c>
      <c r="Q23" s="1318" t="s">
        <v>248</v>
      </c>
      <c r="R23" s="1326">
        <v>0</v>
      </c>
      <c r="S23" s="1323">
        <v>0</v>
      </c>
      <c r="T23" s="1323">
        <v>0</v>
      </c>
      <c r="U23" s="1323">
        <v>0</v>
      </c>
      <c r="V23" s="1323">
        <v>0</v>
      </c>
      <c r="W23" s="1323">
        <v>0</v>
      </c>
      <c r="X23" s="1327">
        <v>0</v>
      </c>
      <c r="Y23" s="1327">
        <v>0</v>
      </c>
      <c r="Z23" s="1327">
        <v>0</v>
      </c>
      <c r="AA23" s="1323">
        <v>0</v>
      </c>
      <c r="AB23" s="1312">
        <f t="shared" si="7"/>
        <v>1</v>
      </c>
      <c r="AC23" s="1320">
        <f t="shared" si="7"/>
        <v>7</v>
      </c>
      <c r="AD23" s="1325" t="s">
        <v>9</v>
      </c>
      <c r="AE23" s="1318" t="s">
        <v>248</v>
      </c>
      <c r="AF23" s="1322">
        <f t="shared" si="8"/>
        <v>2</v>
      </c>
      <c r="AG23" s="1312">
        <f t="shared" si="8"/>
        <v>4</v>
      </c>
      <c r="AH23" s="1323">
        <v>1</v>
      </c>
      <c r="AI23" s="1323">
        <v>7</v>
      </c>
      <c r="AJ23" s="1323">
        <v>2</v>
      </c>
      <c r="AK23" s="1323">
        <v>4</v>
      </c>
      <c r="AL23" s="1323">
        <v>0</v>
      </c>
      <c r="AM23" s="1327">
        <v>0</v>
      </c>
      <c r="AN23" s="1327">
        <v>0</v>
      </c>
      <c r="AO23" s="1327">
        <v>0</v>
      </c>
      <c r="AP23" s="1327">
        <v>0</v>
      </c>
      <c r="AQ23" s="1327">
        <v>0</v>
      </c>
      <c r="AR23" s="1327">
        <v>0</v>
      </c>
      <c r="AS23" s="1327">
        <v>0</v>
      </c>
      <c r="AT23" s="1325" t="s">
        <v>9</v>
      </c>
    </row>
    <row r="24" spans="1:46" s="1304" customFormat="1" ht="16.149999999999999" customHeight="1">
      <c r="A24" s="1318" t="s">
        <v>250</v>
      </c>
      <c r="B24" s="1322">
        <f t="shared" si="4"/>
        <v>0</v>
      </c>
      <c r="C24" s="1312">
        <f t="shared" si="4"/>
        <v>0</v>
      </c>
      <c r="D24" s="1312">
        <f t="shared" si="5"/>
        <v>0</v>
      </c>
      <c r="E24" s="1312">
        <f t="shared" si="5"/>
        <v>0</v>
      </c>
      <c r="F24" s="1312">
        <f t="shared" si="6"/>
        <v>0</v>
      </c>
      <c r="G24" s="1312">
        <f t="shared" si="6"/>
        <v>0</v>
      </c>
      <c r="H24" s="1312">
        <f t="shared" si="3"/>
        <v>0</v>
      </c>
      <c r="I24" s="1312">
        <f t="shared" si="3"/>
        <v>0</v>
      </c>
      <c r="J24" s="1323">
        <v>0</v>
      </c>
      <c r="K24" s="1323">
        <v>0</v>
      </c>
      <c r="L24" s="1323">
        <v>0</v>
      </c>
      <c r="M24" s="1323">
        <v>0</v>
      </c>
      <c r="N24" s="1323">
        <v>0</v>
      </c>
      <c r="O24" s="1324">
        <v>0</v>
      </c>
      <c r="P24" s="1325" t="s">
        <v>10</v>
      </c>
      <c r="Q24" s="1318" t="s">
        <v>250</v>
      </c>
      <c r="R24" s="1326">
        <v>0</v>
      </c>
      <c r="S24" s="1323">
        <v>0</v>
      </c>
      <c r="T24" s="1323">
        <v>0</v>
      </c>
      <c r="U24" s="1323">
        <v>0</v>
      </c>
      <c r="V24" s="1323">
        <v>0</v>
      </c>
      <c r="W24" s="1323">
        <v>0</v>
      </c>
      <c r="X24" s="1327">
        <v>0</v>
      </c>
      <c r="Y24" s="1327">
        <v>0</v>
      </c>
      <c r="Z24" s="1327">
        <v>0</v>
      </c>
      <c r="AA24" s="1323">
        <v>0</v>
      </c>
      <c r="AB24" s="1312">
        <f t="shared" si="7"/>
        <v>0</v>
      </c>
      <c r="AC24" s="1320">
        <f t="shared" si="7"/>
        <v>0</v>
      </c>
      <c r="AD24" s="1325" t="s">
        <v>10</v>
      </c>
      <c r="AE24" s="1318" t="s">
        <v>250</v>
      </c>
      <c r="AF24" s="1322">
        <f t="shared" si="8"/>
        <v>0</v>
      </c>
      <c r="AG24" s="1312">
        <f t="shared" si="8"/>
        <v>0</v>
      </c>
      <c r="AH24" s="1323">
        <v>0</v>
      </c>
      <c r="AI24" s="1323">
        <v>0</v>
      </c>
      <c r="AJ24" s="1323">
        <v>0</v>
      </c>
      <c r="AK24" s="1323">
        <v>0</v>
      </c>
      <c r="AL24" s="1323">
        <v>0</v>
      </c>
      <c r="AM24" s="1327">
        <v>0</v>
      </c>
      <c r="AN24" s="1327">
        <v>0</v>
      </c>
      <c r="AO24" s="1327">
        <v>0</v>
      </c>
      <c r="AP24" s="1327">
        <v>0</v>
      </c>
      <c r="AQ24" s="1327">
        <v>0</v>
      </c>
      <c r="AR24" s="1327">
        <v>0</v>
      </c>
      <c r="AS24" s="1327">
        <v>0</v>
      </c>
      <c r="AT24" s="1325" t="s">
        <v>10</v>
      </c>
    </row>
    <row r="25" spans="1:46" s="1304" customFormat="1" ht="16.149999999999999" customHeight="1">
      <c r="A25" s="1318" t="s">
        <v>252</v>
      </c>
      <c r="B25" s="1322">
        <f t="shared" si="4"/>
        <v>0</v>
      </c>
      <c r="C25" s="1312">
        <f t="shared" si="4"/>
        <v>0</v>
      </c>
      <c r="D25" s="1312">
        <f t="shared" si="5"/>
        <v>0</v>
      </c>
      <c r="E25" s="1312">
        <f t="shared" si="5"/>
        <v>0</v>
      </c>
      <c r="F25" s="1312">
        <f t="shared" si="6"/>
        <v>0</v>
      </c>
      <c r="G25" s="1312">
        <f t="shared" si="6"/>
        <v>0</v>
      </c>
      <c r="H25" s="1312">
        <f t="shared" si="3"/>
        <v>0</v>
      </c>
      <c r="I25" s="1312">
        <f t="shared" si="3"/>
        <v>0</v>
      </c>
      <c r="J25" s="1323">
        <v>0</v>
      </c>
      <c r="K25" s="1323">
        <v>0</v>
      </c>
      <c r="L25" s="1323">
        <v>0</v>
      </c>
      <c r="M25" s="1323">
        <v>0</v>
      </c>
      <c r="N25" s="1323">
        <v>0</v>
      </c>
      <c r="O25" s="1324">
        <v>0</v>
      </c>
      <c r="P25" s="1325" t="s">
        <v>11</v>
      </c>
      <c r="Q25" s="1318" t="s">
        <v>252</v>
      </c>
      <c r="R25" s="1326">
        <v>0</v>
      </c>
      <c r="S25" s="1323">
        <v>0</v>
      </c>
      <c r="T25" s="1323">
        <v>0</v>
      </c>
      <c r="U25" s="1323">
        <v>0</v>
      </c>
      <c r="V25" s="1323">
        <v>0</v>
      </c>
      <c r="W25" s="1323">
        <v>0</v>
      </c>
      <c r="X25" s="1327">
        <v>0</v>
      </c>
      <c r="Y25" s="1327">
        <v>0</v>
      </c>
      <c r="Z25" s="1327">
        <v>0</v>
      </c>
      <c r="AA25" s="1323">
        <v>0</v>
      </c>
      <c r="AB25" s="1312">
        <f t="shared" si="7"/>
        <v>0</v>
      </c>
      <c r="AC25" s="1320">
        <f t="shared" si="7"/>
        <v>0</v>
      </c>
      <c r="AD25" s="1325" t="s">
        <v>11</v>
      </c>
      <c r="AE25" s="1318" t="s">
        <v>252</v>
      </c>
      <c r="AF25" s="1322">
        <f t="shared" si="8"/>
        <v>0</v>
      </c>
      <c r="AG25" s="1312">
        <f t="shared" si="8"/>
        <v>0</v>
      </c>
      <c r="AH25" s="1323">
        <v>0</v>
      </c>
      <c r="AI25" s="1323">
        <v>0</v>
      </c>
      <c r="AJ25" s="1323">
        <v>0</v>
      </c>
      <c r="AK25" s="1323">
        <v>0</v>
      </c>
      <c r="AL25" s="1323">
        <v>0</v>
      </c>
      <c r="AM25" s="1327">
        <v>0</v>
      </c>
      <c r="AN25" s="1327">
        <v>0</v>
      </c>
      <c r="AO25" s="1327">
        <v>0</v>
      </c>
      <c r="AP25" s="1327">
        <v>0</v>
      </c>
      <c r="AQ25" s="1327">
        <v>0</v>
      </c>
      <c r="AR25" s="1327">
        <v>0</v>
      </c>
      <c r="AS25" s="1327">
        <v>0</v>
      </c>
      <c r="AT25" s="1325" t="s">
        <v>11</v>
      </c>
    </row>
    <row r="26" spans="1:46" s="1304" customFormat="1" ht="16.149999999999999" customHeight="1">
      <c r="A26" s="1318" t="s">
        <v>254</v>
      </c>
      <c r="B26" s="1322">
        <f t="shared" si="4"/>
        <v>1</v>
      </c>
      <c r="C26" s="1312">
        <f t="shared" si="4"/>
        <v>40</v>
      </c>
      <c r="D26" s="1312">
        <f t="shared" si="5"/>
        <v>34</v>
      </c>
      <c r="E26" s="1312">
        <f t="shared" si="5"/>
        <v>6</v>
      </c>
      <c r="F26" s="1312">
        <f t="shared" si="6"/>
        <v>0</v>
      </c>
      <c r="G26" s="1312">
        <f t="shared" si="6"/>
        <v>0</v>
      </c>
      <c r="H26" s="1312">
        <f t="shared" si="3"/>
        <v>0</v>
      </c>
      <c r="I26" s="1312">
        <f t="shared" si="3"/>
        <v>0</v>
      </c>
      <c r="J26" s="1323">
        <v>0</v>
      </c>
      <c r="K26" s="1323">
        <v>0</v>
      </c>
      <c r="L26" s="1323">
        <v>0</v>
      </c>
      <c r="M26" s="1323">
        <v>0</v>
      </c>
      <c r="N26" s="1323">
        <v>0</v>
      </c>
      <c r="O26" s="1324">
        <v>0</v>
      </c>
      <c r="P26" s="1325" t="s">
        <v>12</v>
      </c>
      <c r="Q26" s="1318" t="s">
        <v>254</v>
      </c>
      <c r="R26" s="1326">
        <v>0</v>
      </c>
      <c r="S26" s="1323">
        <v>0</v>
      </c>
      <c r="T26" s="1323">
        <v>0</v>
      </c>
      <c r="U26" s="1323">
        <v>0</v>
      </c>
      <c r="V26" s="1323">
        <v>0</v>
      </c>
      <c r="W26" s="1323">
        <v>0</v>
      </c>
      <c r="X26" s="1327">
        <v>0</v>
      </c>
      <c r="Y26" s="1327">
        <v>0</v>
      </c>
      <c r="Z26" s="1327">
        <v>0</v>
      </c>
      <c r="AA26" s="1323">
        <v>0</v>
      </c>
      <c r="AB26" s="1312">
        <f t="shared" si="7"/>
        <v>1</v>
      </c>
      <c r="AC26" s="1320">
        <f t="shared" si="7"/>
        <v>40</v>
      </c>
      <c r="AD26" s="1325" t="s">
        <v>12</v>
      </c>
      <c r="AE26" s="1318" t="s">
        <v>254</v>
      </c>
      <c r="AF26" s="1322">
        <f t="shared" si="8"/>
        <v>34</v>
      </c>
      <c r="AG26" s="1312">
        <f t="shared" si="8"/>
        <v>6</v>
      </c>
      <c r="AH26" s="1323">
        <v>0</v>
      </c>
      <c r="AI26" s="1323">
        <v>0</v>
      </c>
      <c r="AJ26" s="1323">
        <v>0</v>
      </c>
      <c r="AK26" s="1323">
        <v>0</v>
      </c>
      <c r="AL26" s="1323">
        <v>1</v>
      </c>
      <c r="AM26" s="1327">
        <v>40</v>
      </c>
      <c r="AN26" s="1327">
        <v>34</v>
      </c>
      <c r="AO26" s="1327">
        <v>6</v>
      </c>
      <c r="AP26" s="1327">
        <v>0</v>
      </c>
      <c r="AQ26" s="1327">
        <v>0</v>
      </c>
      <c r="AR26" s="1327">
        <v>0</v>
      </c>
      <c r="AS26" s="1327">
        <v>0</v>
      </c>
      <c r="AT26" s="1325" t="s">
        <v>12</v>
      </c>
    </row>
    <row r="27" spans="1:46" s="1304" customFormat="1" ht="16.149999999999999" customHeight="1">
      <c r="A27" s="1318" t="s">
        <v>256</v>
      </c>
      <c r="B27" s="1322">
        <f t="shared" si="4"/>
        <v>0</v>
      </c>
      <c r="C27" s="1312">
        <f t="shared" si="4"/>
        <v>0</v>
      </c>
      <c r="D27" s="1312">
        <f t="shared" si="5"/>
        <v>0</v>
      </c>
      <c r="E27" s="1312">
        <f t="shared" si="5"/>
        <v>0</v>
      </c>
      <c r="F27" s="1312">
        <f t="shared" si="6"/>
        <v>0</v>
      </c>
      <c r="G27" s="1312">
        <f t="shared" si="6"/>
        <v>0</v>
      </c>
      <c r="H27" s="1312">
        <f t="shared" si="3"/>
        <v>0</v>
      </c>
      <c r="I27" s="1312">
        <f t="shared" si="3"/>
        <v>0</v>
      </c>
      <c r="J27" s="1323">
        <v>0</v>
      </c>
      <c r="K27" s="1323">
        <v>0</v>
      </c>
      <c r="L27" s="1323">
        <v>0</v>
      </c>
      <c r="M27" s="1323">
        <v>0</v>
      </c>
      <c r="N27" s="1323">
        <v>0</v>
      </c>
      <c r="O27" s="1324">
        <v>0</v>
      </c>
      <c r="P27" s="1325" t="s">
        <v>13</v>
      </c>
      <c r="Q27" s="1318" t="s">
        <v>256</v>
      </c>
      <c r="R27" s="1326">
        <v>0</v>
      </c>
      <c r="S27" s="1323">
        <v>0</v>
      </c>
      <c r="T27" s="1323">
        <v>0</v>
      </c>
      <c r="U27" s="1323">
        <v>0</v>
      </c>
      <c r="V27" s="1323">
        <v>0</v>
      </c>
      <c r="W27" s="1323">
        <v>0</v>
      </c>
      <c r="X27" s="1327">
        <v>0</v>
      </c>
      <c r="Y27" s="1327">
        <v>0</v>
      </c>
      <c r="Z27" s="1327">
        <v>0</v>
      </c>
      <c r="AA27" s="1323">
        <v>0</v>
      </c>
      <c r="AB27" s="1312">
        <f t="shared" si="7"/>
        <v>0</v>
      </c>
      <c r="AC27" s="1320">
        <f t="shared" si="7"/>
        <v>0</v>
      </c>
      <c r="AD27" s="1325" t="s">
        <v>13</v>
      </c>
      <c r="AE27" s="1318" t="s">
        <v>256</v>
      </c>
      <c r="AF27" s="1322">
        <f t="shared" si="8"/>
        <v>0</v>
      </c>
      <c r="AG27" s="1312">
        <f t="shared" si="8"/>
        <v>0</v>
      </c>
      <c r="AH27" s="1323">
        <v>0</v>
      </c>
      <c r="AI27" s="1323">
        <v>0</v>
      </c>
      <c r="AJ27" s="1323">
        <v>0</v>
      </c>
      <c r="AK27" s="1323">
        <v>0</v>
      </c>
      <c r="AL27" s="1323">
        <v>0</v>
      </c>
      <c r="AM27" s="1327">
        <v>0</v>
      </c>
      <c r="AN27" s="1327">
        <v>0</v>
      </c>
      <c r="AO27" s="1327">
        <v>0</v>
      </c>
      <c r="AP27" s="1327">
        <v>0</v>
      </c>
      <c r="AQ27" s="1327">
        <v>0</v>
      </c>
      <c r="AR27" s="1327">
        <v>0</v>
      </c>
      <c r="AS27" s="1327">
        <v>0</v>
      </c>
      <c r="AT27" s="1325" t="s">
        <v>13</v>
      </c>
    </row>
    <row r="28" spans="1:46" s="1304" customFormat="1" ht="16.149999999999999" customHeight="1">
      <c r="A28" s="1318" t="s">
        <v>258</v>
      </c>
      <c r="B28" s="1322">
        <f t="shared" si="4"/>
        <v>1</v>
      </c>
      <c r="C28" s="1312">
        <f t="shared" si="4"/>
        <v>6</v>
      </c>
      <c r="D28" s="1312">
        <f t="shared" si="5"/>
        <v>6</v>
      </c>
      <c r="E28" s="1312">
        <f t="shared" si="5"/>
        <v>10</v>
      </c>
      <c r="F28" s="1312">
        <f t="shared" si="6"/>
        <v>1</v>
      </c>
      <c r="G28" s="1312">
        <f t="shared" si="6"/>
        <v>6</v>
      </c>
      <c r="H28" s="1312">
        <f>SUM(L28,R28,V28,Z28)</f>
        <v>6</v>
      </c>
      <c r="I28" s="1312">
        <f t="shared" si="3"/>
        <v>10</v>
      </c>
      <c r="J28" s="1323">
        <v>0</v>
      </c>
      <c r="K28" s="1323">
        <v>0</v>
      </c>
      <c r="L28" s="1323">
        <v>0</v>
      </c>
      <c r="M28" s="1323">
        <v>0</v>
      </c>
      <c r="N28" s="1323">
        <v>0</v>
      </c>
      <c r="O28" s="1324">
        <v>0</v>
      </c>
      <c r="P28" s="1325" t="s">
        <v>14</v>
      </c>
      <c r="Q28" s="1318" t="s">
        <v>258</v>
      </c>
      <c r="R28" s="1326">
        <v>0</v>
      </c>
      <c r="S28" s="1323">
        <v>0</v>
      </c>
      <c r="T28" s="1323">
        <v>1</v>
      </c>
      <c r="U28" s="1323">
        <v>6</v>
      </c>
      <c r="V28" s="1323">
        <v>6</v>
      </c>
      <c r="W28" s="1323">
        <v>10</v>
      </c>
      <c r="X28" s="1327">
        <v>0</v>
      </c>
      <c r="Y28" s="1327">
        <v>0</v>
      </c>
      <c r="Z28" s="1327">
        <v>0</v>
      </c>
      <c r="AA28" s="1323">
        <v>0</v>
      </c>
      <c r="AB28" s="1312">
        <f t="shared" si="7"/>
        <v>0</v>
      </c>
      <c r="AC28" s="1320">
        <f t="shared" si="7"/>
        <v>0</v>
      </c>
      <c r="AD28" s="1325" t="s">
        <v>14</v>
      </c>
      <c r="AE28" s="1318" t="s">
        <v>258</v>
      </c>
      <c r="AF28" s="1322">
        <f t="shared" si="8"/>
        <v>0</v>
      </c>
      <c r="AG28" s="1312">
        <f t="shared" si="8"/>
        <v>0</v>
      </c>
      <c r="AH28" s="1323">
        <v>0</v>
      </c>
      <c r="AI28" s="1323">
        <v>0</v>
      </c>
      <c r="AJ28" s="1323">
        <v>0</v>
      </c>
      <c r="AK28" s="1323">
        <v>0</v>
      </c>
      <c r="AL28" s="1323">
        <v>0</v>
      </c>
      <c r="AM28" s="1327">
        <v>0</v>
      </c>
      <c r="AN28" s="1327">
        <v>0</v>
      </c>
      <c r="AO28" s="1327">
        <v>0</v>
      </c>
      <c r="AP28" s="1327">
        <v>0</v>
      </c>
      <c r="AQ28" s="1327">
        <v>0</v>
      </c>
      <c r="AR28" s="1327">
        <v>0</v>
      </c>
      <c r="AS28" s="1327">
        <v>0</v>
      </c>
      <c r="AT28" s="1325" t="s">
        <v>14</v>
      </c>
    </row>
    <row r="29" spans="1:46" s="1304" customFormat="1" ht="16.149999999999999" customHeight="1">
      <c r="A29" s="1318" t="s">
        <v>260</v>
      </c>
      <c r="B29" s="1322">
        <f t="shared" si="4"/>
        <v>0</v>
      </c>
      <c r="C29" s="1312">
        <f t="shared" si="4"/>
        <v>0</v>
      </c>
      <c r="D29" s="1312">
        <f t="shared" si="5"/>
        <v>0</v>
      </c>
      <c r="E29" s="1312">
        <f t="shared" si="5"/>
        <v>0</v>
      </c>
      <c r="F29" s="1312">
        <f t="shared" si="6"/>
        <v>0</v>
      </c>
      <c r="G29" s="1312">
        <f t="shared" si="6"/>
        <v>0</v>
      </c>
      <c r="H29" s="1312">
        <f t="shared" ref="H29:I41" si="9">SUM(L29,R29,V29,Z29)</f>
        <v>0</v>
      </c>
      <c r="I29" s="1312">
        <f t="shared" si="3"/>
        <v>0</v>
      </c>
      <c r="J29" s="1323">
        <v>0</v>
      </c>
      <c r="K29" s="1323">
        <v>0</v>
      </c>
      <c r="L29" s="1323">
        <v>0</v>
      </c>
      <c r="M29" s="1323">
        <v>0</v>
      </c>
      <c r="N29" s="1323">
        <v>0</v>
      </c>
      <c r="O29" s="1324">
        <v>0</v>
      </c>
      <c r="P29" s="1325" t="s">
        <v>15</v>
      </c>
      <c r="Q29" s="1318" t="s">
        <v>260</v>
      </c>
      <c r="R29" s="1326">
        <v>0</v>
      </c>
      <c r="S29" s="1323">
        <v>0</v>
      </c>
      <c r="T29" s="1323">
        <v>0</v>
      </c>
      <c r="U29" s="1323">
        <v>0</v>
      </c>
      <c r="V29" s="1323">
        <v>0</v>
      </c>
      <c r="W29" s="1323">
        <v>0</v>
      </c>
      <c r="X29" s="1327">
        <v>0</v>
      </c>
      <c r="Y29" s="1327">
        <v>0</v>
      </c>
      <c r="Z29" s="1327">
        <v>0</v>
      </c>
      <c r="AA29" s="1323">
        <v>0</v>
      </c>
      <c r="AB29" s="1312">
        <f t="shared" si="7"/>
        <v>0</v>
      </c>
      <c r="AC29" s="1320">
        <f t="shared" si="7"/>
        <v>0</v>
      </c>
      <c r="AD29" s="1325" t="s">
        <v>15</v>
      </c>
      <c r="AE29" s="1318" t="s">
        <v>260</v>
      </c>
      <c r="AF29" s="1322">
        <f t="shared" si="8"/>
        <v>0</v>
      </c>
      <c r="AG29" s="1312">
        <f t="shared" si="8"/>
        <v>0</v>
      </c>
      <c r="AH29" s="1323">
        <v>0</v>
      </c>
      <c r="AI29" s="1323">
        <v>0</v>
      </c>
      <c r="AJ29" s="1323">
        <v>0</v>
      </c>
      <c r="AK29" s="1323">
        <v>0</v>
      </c>
      <c r="AL29" s="1323">
        <v>0</v>
      </c>
      <c r="AM29" s="1327">
        <v>0</v>
      </c>
      <c r="AN29" s="1327">
        <v>0</v>
      </c>
      <c r="AO29" s="1327">
        <v>0</v>
      </c>
      <c r="AP29" s="1327">
        <v>0</v>
      </c>
      <c r="AQ29" s="1327">
        <v>0</v>
      </c>
      <c r="AR29" s="1327">
        <v>0</v>
      </c>
      <c r="AS29" s="1327">
        <v>0</v>
      </c>
      <c r="AT29" s="1325" t="s">
        <v>15</v>
      </c>
    </row>
    <row r="30" spans="1:46" s="1304" customFormat="1" ht="16.149999999999999" customHeight="1">
      <c r="A30" s="1318" t="s">
        <v>262</v>
      </c>
      <c r="B30" s="1322">
        <f t="shared" si="4"/>
        <v>0</v>
      </c>
      <c r="C30" s="1312">
        <f t="shared" si="4"/>
        <v>0</v>
      </c>
      <c r="D30" s="1312">
        <f t="shared" si="5"/>
        <v>0</v>
      </c>
      <c r="E30" s="1312">
        <f t="shared" si="5"/>
        <v>0</v>
      </c>
      <c r="F30" s="1312">
        <f t="shared" si="6"/>
        <v>0</v>
      </c>
      <c r="G30" s="1312">
        <f t="shared" si="6"/>
        <v>0</v>
      </c>
      <c r="H30" s="1312">
        <f t="shared" si="9"/>
        <v>0</v>
      </c>
      <c r="I30" s="1312">
        <f t="shared" si="3"/>
        <v>0</v>
      </c>
      <c r="J30" s="1323">
        <v>0</v>
      </c>
      <c r="K30" s="1323">
        <v>0</v>
      </c>
      <c r="L30" s="1323">
        <v>0</v>
      </c>
      <c r="M30" s="1323">
        <v>0</v>
      </c>
      <c r="N30" s="1323">
        <v>0</v>
      </c>
      <c r="O30" s="1324">
        <v>0</v>
      </c>
      <c r="P30" s="1325" t="s">
        <v>16</v>
      </c>
      <c r="Q30" s="1318" t="s">
        <v>262</v>
      </c>
      <c r="R30" s="1326">
        <v>0</v>
      </c>
      <c r="S30" s="1323">
        <v>0</v>
      </c>
      <c r="T30" s="1323">
        <v>0</v>
      </c>
      <c r="U30" s="1323">
        <v>0</v>
      </c>
      <c r="V30" s="1323">
        <v>0</v>
      </c>
      <c r="W30" s="1323">
        <v>0</v>
      </c>
      <c r="X30" s="1327">
        <v>0</v>
      </c>
      <c r="Y30" s="1327">
        <v>0</v>
      </c>
      <c r="Z30" s="1327">
        <v>0</v>
      </c>
      <c r="AA30" s="1323">
        <v>0</v>
      </c>
      <c r="AB30" s="1312">
        <f t="shared" si="7"/>
        <v>0</v>
      </c>
      <c r="AC30" s="1320">
        <f t="shared" si="7"/>
        <v>0</v>
      </c>
      <c r="AD30" s="1325" t="s">
        <v>16</v>
      </c>
      <c r="AE30" s="1318" t="s">
        <v>262</v>
      </c>
      <c r="AF30" s="1322">
        <f t="shared" si="8"/>
        <v>0</v>
      </c>
      <c r="AG30" s="1312">
        <f t="shared" si="8"/>
        <v>0</v>
      </c>
      <c r="AH30" s="1323">
        <v>0</v>
      </c>
      <c r="AI30" s="1323">
        <v>0</v>
      </c>
      <c r="AJ30" s="1323">
        <v>0</v>
      </c>
      <c r="AK30" s="1323">
        <v>0</v>
      </c>
      <c r="AL30" s="1323">
        <v>0</v>
      </c>
      <c r="AM30" s="1327">
        <v>0</v>
      </c>
      <c r="AN30" s="1327">
        <v>0</v>
      </c>
      <c r="AO30" s="1327">
        <v>0</v>
      </c>
      <c r="AP30" s="1327">
        <v>0</v>
      </c>
      <c r="AQ30" s="1327">
        <v>0</v>
      </c>
      <c r="AR30" s="1327">
        <v>0</v>
      </c>
      <c r="AS30" s="1327">
        <v>0</v>
      </c>
      <c r="AT30" s="1325" t="s">
        <v>16</v>
      </c>
    </row>
    <row r="31" spans="1:46" s="1304" customFormat="1" ht="16.149999999999999" customHeight="1">
      <c r="A31" s="1318" t="s">
        <v>264</v>
      </c>
      <c r="B31" s="1322">
        <f t="shared" si="4"/>
        <v>0</v>
      </c>
      <c r="C31" s="1312">
        <f t="shared" si="4"/>
        <v>0</v>
      </c>
      <c r="D31" s="1312">
        <f t="shared" si="5"/>
        <v>0</v>
      </c>
      <c r="E31" s="1312">
        <f t="shared" si="5"/>
        <v>0</v>
      </c>
      <c r="F31" s="1312">
        <f t="shared" si="6"/>
        <v>0</v>
      </c>
      <c r="G31" s="1312">
        <f t="shared" si="6"/>
        <v>0</v>
      </c>
      <c r="H31" s="1312">
        <f t="shared" si="9"/>
        <v>0</v>
      </c>
      <c r="I31" s="1312">
        <f t="shared" si="3"/>
        <v>0</v>
      </c>
      <c r="J31" s="1323">
        <v>0</v>
      </c>
      <c r="K31" s="1323">
        <v>0</v>
      </c>
      <c r="L31" s="1323">
        <v>0</v>
      </c>
      <c r="M31" s="1323">
        <v>0</v>
      </c>
      <c r="N31" s="1323">
        <v>0</v>
      </c>
      <c r="O31" s="1324">
        <v>0</v>
      </c>
      <c r="P31" s="1325" t="s">
        <v>17</v>
      </c>
      <c r="Q31" s="1318" t="s">
        <v>264</v>
      </c>
      <c r="R31" s="1326">
        <v>0</v>
      </c>
      <c r="S31" s="1323">
        <v>0</v>
      </c>
      <c r="T31" s="1323">
        <v>0</v>
      </c>
      <c r="U31" s="1323">
        <v>0</v>
      </c>
      <c r="V31" s="1323">
        <v>0</v>
      </c>
      <c r="W31" s="1323">
        <v>0</v>
      </c>
      <c r="X31" s="1327">
        <v>0</v>
      </c>
      <c r="Y31" s="1327">
        <v>0</v>
      </c>
      <c r="Z31" s="1327">
        <v>0</v>
      </c>
      <c r="AA31" s="1323">
        <v>0</v>
      </c>
      <c r="AB31" s="1312">
        <f t="shared" si="7"/>
        <v>0</v>
      </c>
      <c r="AC31" s="1320">
        <f t="shared" si="7"/>
        <v>0</v>
      </c>
      <c r="AD31" s="1325" t="s">
        <v>17</v>
      </c>
      <c r="AE31" s="1318" t="s">
        <v>264</v>
      </c>
      <c r="AF31" s="1322">
        <f t="shared" si="8"/>
        <v>0</v>
      </c>
      <c r="AG31" s="1312">
        <f t="shared" si="8"/>
        <v>0</v>
      </c>
      <c r="AH31" s="1323">
        <v>0</v>
      </c>
      <c r="AI31" s="1323">
        <v>0</v>
      </c>
      <c r="AJ31" s="1323">
        <v>0</v>
      </c>
      <c r="AK31" s="1323">
        <v>0</v>
      </c>
      <c r="AL31" s="1323">
        <v>0</v>
      </c>
      <c r="AM31" s="1327">
        <v>0</v>
      </c>
      <c r="AN31" s="1327">
        <v>0</v>
      </c>
      <c r="AO31" s="1327">
        <v>0</v>
      </c>
      <c r="AP31" s="1327">
        <v>0</v>
      </c>
      <c r="AQ31" s="1327">
        <v>0</v>
      </c>
      <c r="AR31" s="1327">
        <v>0</v>
      </c>
      <c r="AS31" s="1327">
        <v>0</v>
      </c>
      <c r="AT31" s="1325" t="s">
        <v>17</v>
      </c>
    </row>
    <row r="32" spans="1:46" s="1304" customFormat="1" ht="16.149999999999999" customHeight="1">
      <c r="A32" s="1318" t="s">
        <v>266</v>
      </c>
      <c r="B32" s="1322">
        <f t="shared" si="4"/>
        <v>0</v>
      </c>
      <c r="C32" s="1312">
        <f t="shared" si="4"/>
        <v>0</v>
      </c>
      <c r="D32" s="1312">
        <f t="shared" si="5"/>
        <v>0</v>
      </c>
      <c r="E32" s="1312">
        <f t="shared" si="5"/>
        <v>0</v>
      </c>
      <c r="F32" s="1312">
        <f t="shared" si="6"/>
        <v>0</v>
      </c>
      <c r="G32" s="1312">
        <f t="shared" si="6"/>
        <v>0</v>
      </c>
      <c r="H32" s="1312">
        <f t="shared" si="9"/>
        <v>0</v>
      </c>
      <c r="I32" s="1312">
        <f t="shared" si="3"/>
        <v>0</v>
      </c>
      <c r="J32" s="1323">
        <v>0</v>
      </c>
      <c r="K32" s="1323">
        <v>0</v>
      </c>
      <c r="L32" s="1323">
        <v>0</v>
      </c>
      <c r="M32" s="1323">
        <v>0</v>
      </c>
      <c r="N32" s="1323">
        <v>0</v>
      </c>
      <c r="O32" s="1324">
        <v>0</v>
      </c>
      <c r="P32" s="1325" t="s">
        <v>18</v>
      </c>
      <c r="Q32" s="1318" t="s">
        <v>266</v>
      </c>
      <c r="R32" s="1326">
        <v>0</v>
      </c>
      <c r="S32" s="1323">
        <v>0</v>
      </c>
      <c r="T32" s="1323">
        <v>0</v>
      </c>
      <c r="U32" s="1323">
        <v>0</v>
      </c>
      <c r="V32" s="1323">
        <v>0</v>
      </c>
      <c r="W32" s="1323">
        <v>0</v>
      </c>
      <c r="X32" s="1327">
        <v>0</v>
      </c>
      <c r="Y32" s="1327">
        <v>0</v>
      </c>
      <c r="Z32" s="1327">
        <v>0</v>
      </c>
      <c r="AA32" s="1323">
        <v>0</v>
      </c>
      <c r="AB32" s="1312">
        <f t="shared" si="7"/>
        <v>0</v>
      </c>
      <c r="AC32" s="1320">
        <f t="shared" si="7"/>
        <v>0</v>
      </c>
      <c r="AD32" s="1325" t="s">
        <v>18</v>
      </c>
      <c r="AE32" s="1318" t="s">
        <v>266</v>
      </c>
      <c r="AF32" s="1322">
        <f t="shared" si="8"/>
        <v>0</v>
      </c>
      <c r="AG32" s="1312">
        <f t="shared" si="8"/>
        <v>0</v>
      </c>
      <c r="AH32" s="1323">
        <v>0</v>
      </c>
      <c r="AI32" s="1323">
        <v>0</v>
      </c>
      <c r="AJ32" s="1323">
        <v>0</v>
      </c>
      <c r="AK32" s="1323">
        <v>0</v>
      </c>
      <c r="AL32" s="1323">
        <v>0</v>
      </c>
      <c r="AM32" s="1327">
        <v>0</v>
      </c>
      <c r="AN32" s="1327">
        <v>0</v>
      </c>
      <c r="AO32" s="1327">
        <v>0</v>
      </c>
      <c r="AP32" s="1327">
        <v>0</v>
      </c>
      <c r="AQ32" s="1327">
        <v>0</v>
      </c>
      <c r="AR32" s="1327">
        <v>0</v>
      </c>
      <c r="AS32" s="1327">
        <v>0</v>
      </c>
      <c r="AT32" s="1325" t="s">
        <v>18</v>
      </c>
    </row>
    <row r="33" spans="1:47" s="1304" customFormat="1" ht="16.149999999999999" customHeight="1">
      <c r="A33" s="1318" t="s">
        <v>268</v>
      </c>
      <c r="B33" s="1322">
        <f t="shared" si="4"/>
        <v>0</v>
      </c>
      <c r="C33" s="1312">
        <f t="shared" si="4"/>
        <v>0</v>
      </c>
      <c r="D33" s="1312">
        <f t="shared" si="5"/>
        <v>0</v>
      </c>
      <c r="E33" s="1312">
        <f t="shared" si="5"/>
        <v>0</v>
      </c>
      <c r="F33" s="1312">
        <f t="shared" si="6"/>
        <v>0</v>
      </c>
      <c r="G33" s="1312">
        <f t="shared" si="6"/>
        <v>0</v>
      </c>
      <c r="H33" s="1312">
        <f t="shared" si="9"/>
        <v>0</v>
      </c>
      <c r="I33" s="1312">
        <f t="shared" si="3"/>
        <v>0</v>
      </c>
      <c r="J33" s="1323">
        <v>0</v>
      </c>
      <c r="K33" s="1323">
        <v>0</v>
      </c>
      <c r="L33" s="1323">
        <v>0</v>
      </c>
      <c r="M33" s="1323">
        <v>0</v>
      </c>
      <c r="N33" s="1323">
        <v>0</v>
      </c>
      <c r="O33" s="1324">
        <v>0</v>
      </c>
      <c r="P33" s="1325" t="s">
        <v>19</v>
      </c>
      <c r="Q33" s="1318" t="s">
        <v>268</v>
      </c>
      <c r="R33" s="1326">
        <v>0</v>
      </c>
      <c r="S33" s="1323">
        <v>0</v>
      </c>
      <c r="T33" s="1323">
        <v>0</v>
      </c>
      <c r="U33" s="1323">
        <v>0</v>
      </c>
      <c r="V33" s="1323">
        <v>0</v>
      </c>
      <c r="W33" s="1323">
        <v>0</v>
      </c>
      <c r="X33" s="1327">
        <v>0</v>
      </c>
      <c r="Y33" s="1327">
        <v>0</v>
      </c>
      <c r="Z33" s="1327">
        <v>0</v>
      </c>
      <c r="AA33" s="1323">
        <v>0</v>
      </c>
      <c r="AB33" s="1312">
        <f t="shared" si="7"/>
        <v>0</v>
      </c>
      <c r="AC33" s="1320">
        <f t="shared" si="7"/>
        <v>0</v>
      </c>
      <c r="AD33" s="1325" t="s">
        <v>19</v>
      </c>
      <c r="AE33" s="1318" t="s">
        <v>268</v>
      </c>
      <c r="AF33" s="1322">
        <f t="shared" si="8"/>
        <v>0</v>
      </c>
      <c r="AG33" s="1312">
        <f t="shared" si="8"/>
        <v>0</v>
      </c>
      <c r="AH33" s="1323">
        <v>0</v>
      </c>
      <c r="AI33" s="1323">
        <v>0</v>
      </c>
      <c r="AJ33" s="1323">
        <v>0</v>
      </c>
      <c r="AK33" s="1323">
        <v>0</v>
      </c>
      <c r="AL33" s="1323">
        <v>0</v>
      </c>
      <c r="AM33" s="1327">
        <v>0</v>
      </c>
      <c r="AN33" s="1327">
        <v>0</v>
      </c>
      <c r="AO33" s="1327">
        <v>0</v>
      </c>
      <c r="AP33" s="1327">
        <v>0</v>
      </c>
      <c r="AQ33" s="1327">
        <v>0</v>
      </c>
      <c r="AR33" s="1327">
        <v>0</v>
      </c>
      <c r="AS33" s="1327">
        <v>0</v>
      </c>
      <c r="AT33" s="1325" t="s">
        <v>19</v>
      </c>
    </row>
    <row r="34" spans="1:47" s="1304" customFormat="1" ht="16.149999999999999" customHeight="1">
      <c r="A34" s="1318" t="s">
        <v>270</v>
      </c>
      <c r="B34" s="1322">
        <f t="shared" si="4"/>
        <v>0</v>
      </c>
      <c r="C34" s="1312">
        <f t="shared" si="4"/>
        <v>0</v>
      </c>
      <c r="D34" s="1312">
        <f t="shared" si="5"/>
        <v>0</v>
      </c>
      <c r="E34" s="1312">
        <f t="shared" si="5"/>
        <v>0</v>
      </c>
      <c r="F34" s="1312">
        <f t="shared" si="6"/>
        <v>0</v>
      </c>
      <c r="G34" s="1312">
        <f t="shared" si="6"/>
        <v>0</v>
      </c>
      <c r="H34" s="1312">
        <f t="shared" si="9"/>
        <v>0</v>
      </c>
      <c r="I34" s="1312">
        <f t="shared" si="3"/>
        <v>0</v>
      </c>
      <c r="J34" s="1323">
        <v>0</v>
      </c>
      <c r="K34" s="1323">
        <v>0</v>
      </c>
      <c r="L34" s="1323">
        <v>0</v>
      </c>
      <c r="M34" s="1323">
        <v>0</v>
      </c>
      <c r="N34" s="1323">
        <v>0</v>
      </c>
      <c r="O34" s="1324">
        <v>0</v>
      </c>
      <c r="P34" s="1325" t="s">
        <v>20</v>
      </c>
      <c r="Q34" s="1318" t="s">
        <v>270</v>
      </c>
      <c r="R34" s="1326">
        <v>0</v>
      </c>
      <c r="S34" s="1323">
        <v>0</v>
      </c>
      <c r="T34" s="1323">
        <v>0</v>
      </c>
      <c r="U34" s="1323">
        <v>0</v>
      </c>
      <c r="V34" s="1323">
        <v>0</v>
      </c>
      <c r="W34" s="1323">
        <v>0</v>
      </c>
      <c r="X34" s="1327">
        <v>0</v>
      </c>
      <c r="Y34" s="1327">
        <v>0</v>
      </c>
      <c r="Z34" s="1327">
        <v>0</v>
      </c>
      <c r="AA34" s="1323">
        <v>0</v>
      </c>
      <c r="AB34" s="1312">
        <f t="shared" si="7"/>
        <v>0</v>
      </c>
      <c r="AC34" s="1320">
        <f t="shared" si="7"/>
        <v>0</v>
      </c>
      <c r="AD34" s="1325" t="s">
        <v>20</v>
      </c>
      <c r="AE34" s="1318" t="s">
        <v>270</v>
      </c>
      <c r="AF34" s="1322">
        <f t="shared" si="8"/>
        <v>0</v>
      </c>
      <c r="AG34" s="1312">
        <f t="shared" si="8"/>
        <v>0</v>
      </c>
      <c r="AH34" s="1323">
        <v>0</v>
      </c>
      <c r="AI34" s="1323">
        <v>0</v>
      </c>
      <c r="AJ34" s="1323">
        <v>0</v>
      </c>
      <c r="AK34" s="1323">
        <v>0</v>
      </c>
      <c r="AL34" s="1323">
        <v>0</v>
      </c>
      <c r="AM34" s="1327">
        <v>0</v>
      </c>
      <c r="AN34" s="1327">
        <v>0</v>
      </c>
      <c r="AO34" s="1327">
        <v>0</v>
      </c>
      <c r="AP34" s="1327">
        <v>0</v>
      </c>
      <c r="AQ34" s="1327">
        <v>0</v>
      </c>
      <c r="AR34" s="1327">
        <v>0</v>
      </c>
      <c r="AS34" s="1327">
        <v>0</v>
      </c>
      <c r="AT34" s="1325" t="s">
        <v>20</v>
      </c>
    </row>
    <row r="35" spans="1:47" s="1304" customFormat="1" ht="16.149999999999999" customHeight="1">
      <c r="A35" s="1318" t="s">
        <v>272</v>
      </c>
      <c r="B35" s="1322">
        <f t="shared" si="4"/>
        <v>0</v>
      </c>
      <c r="C35" s="1312">
        <f t="shared" si="4"/>
        <v>0</v>
      </c>
      <c r="D35" s="1312">
        <f t="shared" si="5"/>
        <v>0</v>
      </c>
      <c r="E35" s="1312">
        <f t="shared" si="5"/>
        <v>0</v>
      </c>
      <c r="F35" s="1312">
        <f t="shared" si="6"/>
        <v>0</v>
      </c>
      <c r="G35" s="1312">
        <f t="shared" si="6"/>
        <v>0</v>
      </c>
      <c r="H35" s="1312">
        <f t="shared" si="9"/>
        <v>0</v>
      </c>
      <c r="I35" s="1312">
        <f t="shared" si="9"/>
        <v>0</v>
      </c>
      <c r="J35" s="1323">
        <v>0</v>
      </c>
      <c r="K35" s="1323">
        <v>0</v>
      </c>
      <c r="L35" s="1323">
        <v>0</v>
      </c>
      <c r="M35" s="1323">
        <v>0</v>
      </c>
      <c r="N35" s="1323">
        <v>0</v>
      </c>
      <c r="O35" s="1324">
        <v>0</v>
      </c>
      <c r="P35" s="1325" t="s">
        <v>21</v>
      </c>
      <c r="Q35" s="1318" t="s">
        <v>272</v>
      </c>
      <c r="R35" s="1326">
        <v>0</v>
      </c>
      <c r="S35" s="1323">
        <v>0</v>
      </c>
      <c r="T35" s="1323">
        <v>0</v>
      </c>
      <c r="U35" s="1323">
        <v>0</v>
      </c>
      <c r="V35" s="1323">
        <v>0</v>
      </c>
      <c r="W35" s="1323">
        <v>0</v>
      </c>
      <c r="X35" s="1327">
        <v>0</v>
      </c>
      <c r="Y35" s="1327">
        <v>0</v>
      </c>
      <c r="Z35" s="1327">
        <v>0</v>
      </c>
      <c r="AA35" s="1323">
        <v>0</v>
      </c>
      <c r="AB35" s="1312">
        <f t="shared" si="7"/>
        <v>0</v>
      </c>
      <c r="AC35" s="1320">
        <f t="shared" si="7"/>
        <v>0</v>
      </c>
      <c r="AD35" s="1325" t="s">
        <v>21</v>
      </c>
      <c r="AE35" s="1318" t="s">
        <v>272</v>
      </c>
      <c r="AF35" s="1322">
        <f t="shared" si="8"/>
        <v>0</v>
      </c>
      <c r="AG35" s="1312">
        <f t="shared" si="8"/>
        <v>0</v>
      </c>
      <c r="AH35" s="1323">
        <v>0</v>
      </c>
      <c r="AI35" s="1323">
        <v>0</v>
      </c>
      <c r="AJ35" s="1323">
        <v>0</v>
      </c>
      <c r="AK35" s="1323">
        <v>0</v>
      </c>
      <c r="AL35" s="1323">
        <v>0</v>
      </c>
      <c r="AM35" s="1327">
        <v>0</v>
      </c>
      <c r="AN35" s="1327">
        <v>0</v>
      </c>
      <c r="AO35" s="1327">
        <v>0</v>
      </c>
      <c r="AP35" s="1327">
        <v>0</v>
      </c>
      <c r="AQ35" s="1327">
        <v>0</v>
      </c>
      <c r="AR35" s="1327">
        <v>0</v>
      </c>
      <c r="AS35" s="1327">
        <v>0</v>
      </c>
      <c r="AT35" s="1325" t="s">
        <v>21</v>
      </c>
    </row>
    <row r="36" spans="1:47" s="1304" customFormat="1" ht="16.149999999999999" customHeight="1">
      <c r="A36" s="1318" t="s">
        <v>274</v>
      </c>
      <c r="B36" s="1322">
        <f t="shared" si="4"/>
        <v>0</v>
      </c>
      <c r="C36" s="1312">
        <f t="shared" si="4"/>
        <v>0</v>
      </c>
      <c r="D36" s="1312">
        <f t="shared" si="5"/>
        <v>0</v>
      </c>
      <c r="E36" s="1312">
        <f t="shared" si="5"/>
        <v>0</v>
      </c>
      <c r="F36" s="1312">
        <f t="shared" si="6"/>
        <v>0</v>
      </c>
      <c r="G36" s="1312">
        <f t="shared" si="6"/>
        <v>0</v>
      </c>
      <c r="H36" s="1312">
        <f t="shared" si="9"/>
        <v>0</v>
      </c>
      <c r="I36" s="1312">
        <f t="shared" si="9"/>
        <v>0</v>
      </c>
      <c r="J36" s="1323">
        <v>0</v>
      </c>
      <c r="K36" s="1323">
        <v>0</v>
      </c>
      <c r="L36" s="1323">
        <v>0</v>
      </c>
      <c r="M36" s="1323">
        <v>0</v>
      </c>
      <c r="N36" s="1323">
        <v>0</v>
      </c>
      <c r="O36" s="1324">
        <v>0</v>
      </c>
      <c r="P36" s="1325" t="s">
        <v>22</v>
      </c>
      <c r="Q36" s="1318" t="s">
        <v>274</v>
      </c>
      <c r="R36" s="1326">
        <v>0</v>
      </c>
      <c r="S36" s="1323">
        <v>0</v>
      </c>
      <c r="T36" s="1323">
        <v>0</v>
      </c>
      <c r="U36" s="1323">
        <v>0</v>
      </c>
      <c r="V36" s="1323">
        <v>0</v>
      </c>
      <c r="W36" s="1323">
        <v>0</v>
      </c>
      <c r="X36" s="1327">
        <v>0</v>
      </c>
      <c r="Y36" s="1327">
        <v>0</v>
      </c>
      <c r="Z36" s="1327">
        <v>0</v>
      </c>
      <c r="AA36" s="1323">
        <v>0</v>
      </c>
      <c r="AB36" s="1312">
        <f t="shared" si="7"/>
        <v>0</v>
      </c>
      <c r="AC36" s="1320">
        <f t="shared" si="7"/>
        <v>0</v>
      </c>
      <c r="AD36" s="1325" t="s">
        <v>22</v>
      </c>
      <c r="AE36" s="1318" t="s">
        <v>274</v>
      </c>
      <c r="AF36" s="1322">
        <f t="shared" si="8"/>
        <v>0</v>
      </c>
      <c r="AG36" s="1312">
        <f t="shared" si="8"/>
        <v>0</v>
      </c>
      <c r="AH36" s="1323">
        <v>0</v>
      </c>
      <c r="AI36" s="1323">
        <v>0</v>
      </c>
      <c r="AJ36" s="1323">
        <v>0</v>
      </c>
      <c r="AK36" s="1323">
        <v>0</v>
      </c>
      <c r="AL36" s="1323">
        <v>0</v>
      </c>
      <c r="AM36" s="1327">
        <v>0</v>
      </c>
      <c r="AN36" s="1327">
        <v>0</v>
      </c>
      <c r="AO36" s="1327">
        <v>0</v>
      </c>
      <c r="AP36" s="1327">
        <v>0</v>
      </c>
      <c r="AQ36" s="1327">
        <v>0</v>
      </c>
      <c r="AR36" s="1327">
        <v>0</v>
      </c>
      <c r="AS36" s="1327">
        <v>0</v>
      </c>
      <c r="AT36" s="1325" t="s">
        <v>22</v>
      </c>
    </row>
    <row r="37" spans="1:47" s="1304" customFormat="1" ht="16.149999999999999" customHeight="1">
      <c r="A37" s="1318" t="s">
        <v>276</v>
      </c>
      <c r="B37" s="1322">
        <f t="shared" si="4"/>
        <v>1</v>
      </c>
      <c r="C37" s="1312">
        <f t="shared" si="4"/>
        <v>50</v>
      </c>
      <c r="D37" s="1312">
        <f t="shared" si="5"/>
        <v>8</v>
      </c>
      <c r="E37" s="1312">
        <f t="shared" si="5"/>
        <v>42</v>
      </c>
      <c r="F37" s="1312">
        <f t="shared" si="6"/>
        <v>1</v>
      </c>
      <c r="G37" s="1312">
        <f t="shared" si="6"/>
        <v>50</v>
      </c>
      <c r="H37" s="1312">
        <f t="shared" si="9"/>
        <v>8</v>
      </c>
      <c r="I37" s="1312">
        <f t="shared" si="9"/>
        <v>42</v>
      </c>
      <c r="J37" s="1323">
        <v>1</v>
      </c>
      <c r="K37" s="1323">
        <v>50</v>
      </c>
      <c r="L37" s="1323">
        <v>8</v>
      </c>
      <c r="M37" s="1323">
        <v>42</v>
      </c>
      <c r="N37" s="1323">
        <v>0</v>
      </c>
      <c r="O37" s="1324">
        <v>0</v>
      </c>
      <c r="P37" s="1325" t="s">
        <v>23</v>
      </c>
      <c r="Q37" s="1318" t="s">
        <v>276</v>
      </c>
      <c r="R37" s="1326">
        <v>0</v>
      </c>
      <c r="S37" s="1323">
        <v>0</v>
      </c>
      <c r="T37" s="1323">
        <v>0</v>
      </c>
      <c r="U37" s="1323">
        <v>0</v>
      </c>
      <c r="V37" s="1323">
        <v>0</v>
      </c>
      <c r="W37" s="1323">
        <v>0</v>
      </c>
      <c r="X37" s="1327">
        <v>0</v>
      </c>
      <c r="Y37" s="1327">
        <v>0</v>
      </c>
      <c r="Z37" s="1327">
        <v>0</v>
      </c>
      <c r="AA37" s="1323">
        <v>0</v>
      </c>
      <c r="AB37" s="1312">
        <f t="shared" si="7"/>
        <v>0</v>
      </c>
      <c r="AC37" s="1320">
        <f t="shared" si="7"/>
        <v>0</v>
      </c>
      <c r="AD37" s="1325" t="s">
        <v>23</v>
      </c>
      <c r="AE37" s="1318" t="s">
        <v>276</v>
      </c>
      <c r="AF37" s="1322">
        <f t="shared" si="8"/>
        <v>0</v>
      </c>
      <c r="AG37" s="1312">
        <f t="shared" si="8"/>
        <v>0</v>
      </c>
      <c r="AH37" s="1323">
        <v>0</v>
      </c>
      <c r="AI37" s="1323">
        <v>0</v>
      </c>
      <c r="AJ37" s="1323">
        <v>0</v>
      </c>
      <c r="AK37" s="1323">
        <v>0</v>
      </c>
      <c r="AL37" s="1323">
        <v>0</v>
      </c>
      <c r="AM37" s="1327">
        <v>0</v>
      </c>
      <c r="AN37" s="1327">
        <v>0</v>
      </c>
      <c r="AO37" s="1327">
        <v>0</v>
      </c>
      <c r="AP37" s="1327">
        <v>0</v>
      </c>
      <c r="AQ37" s="1327">
        <v>0</v>
      </c>
      <c r="AR37" s="1327">
        <v>0</v>
      </c>
      <c r="AS37" s="1327">
        <v>0</v>
      </c>
      <c r="AT37" s="1325" t="s">
        <v>23</v>
      </c>
    </row>
    <row r="38" spans="1:47" s="1304" customFormat="1" ht="16.149999999999999" customHeight="1">
      <c r="A38" s="1318" t="s">
        <v>1202</v>
      </c>
      <c r="B38" s="1322">
        <f t="shared" si="4"/>
        <v>0</v>
      </c>
      <c r="C38" s="1312">
        <f t="shared" si="4"/>
        <v>0</v>
      </c>
      <c r="D38" s="1312">
        <f t="shared" si="5"/>
        <v>0</v>
      </c>
      <c r="E38" s="1312">
        <f t="shared" si="5"/>
        <v>0</v>
      </c>
      <c r="F38" s="1312">
        <f t="shared" si="6"/>
        <v>0</v>
      </c>
      <c r="G38" s="1312">
        <f t="shared" si="6"/>
        <v>0</v>
      </c>
      <c r="H38" s="1312">
        <f t="shared" si="9"/>
        <v>0</v>
      </c>
      <c r="I38" s="1312">
        <f t="shared" si="9"/>
        <v>0</v>
      </c>
      <c r="J38" s="1323">
        <v>0</v>
      </c>
      <c r="K38" s="1323">
        <v>0</v>
      </c>
      <c r="L38" s="1323">
        <v>0</v>
      </c>
      <c r="M38" s="1323">
        <v>0</v>
      </c>
      <c r="N38" s="1323">
        <v>0</v>
      </c>
      <c r="O38" s="1324">
        <v>0</v>
      </c>
      <c r="P38" s="1325" t="s">
        <v>24</v>
      </c>
      <c r="Q38" s="1318" t="s">
        <v>278</v>
      </c>
      <c r="R38" s="1326">
        <v>0</v>
      </c>
      <c r="S38" s="1323">
        <v>0</v>
      </c>
      <c r="T38" s="1323">
        <v>0</v>
      </c>
      <c r="U38" s="1323">
        <v>0</v>
      </c>
      <c r="V38" s="1323">
        <v>0</v>
      </c>
      <c r="W38" s="1323">
        <v>0</v>
      </c>
      <c r="X38" s="1327">
        <v>0</v>
      </c>
      <c r="Y38" s="1327">
        <v>0</v>
      </c>
      <c r="Z38" s="1327">
        <v>0</v>
      </c>
      <c r="AA38" s="1323">
        <v>0</v>
      </c>
      <c r="AB38" s="1312">
        <f t="shared" si="7"/>
        <v>0</v>
      </c>
      <c r="AC38" s="1320">
        <f t="shared" si="7"/>
        <v>0</v>
      </c>
      <c r="AD38" s="1325" t="s">
        <v>24</v>
      </c>
      <c r="AE38" s="1318" t="s">
        <v>278</v>
      </c>
      <c r="AF38" s="1322">
        <f t="shared" si="8"/>
        <v>0</v>
      </c>
      <c r="AG38" s="1312">
        <f t="shared" si="8"/>
        <v>0</v>
      </c>
      <c r="AH38" s="1323">
        <v>0</v>
      </c>
      <c r="AI38" s="1323">
        <v>0</v>
      </c>
      <c r="AJ38" s="1323">
        <v>0</v>
      </c>
      <c r="AK38" s="1323">
        <v>0</v>
      </c>
      <c r="AL38" s="1323">
        <v>0</v>
      </c>
      <c r="AM38" s="1327">
        <v>0</v>
      </c>
      <c r="AN38" s="1327">
        <v>0</v>
      </c>
      <c r="AO38" s="1327">
        <v>0</v>
      </c>
      <c r="AP38" s="1327">
        <v>0</v>
      </c>
      <c r="AQ38" s="1327">
        <v>0</v>
      </c>
      <c r="AR38" s="1327">
        <v>0</v>
      </c>
      <c r="AS38" s="1327">
        <v>0</v>
      </c>
      <c r="AT38" s="1325" t="s">
        <v>24</v>
      </c>
    </row>
    <row r="39" spans="1:47" s="1304" customFormat="1" ht="16.149999999999999" customHeight="1">
      <c r="A39" s="1318" t="s">
        <v>280</v>
      </c>
      <c r="B39" s="1322">
        <f t="shared" si="4"/>
        <v>0</v>
      </c>
      <c r="C39" s="1312">
        <f t="shared" si="4"/>
        <v>0</v>
      </c>
      <c r="D39" s="1312">
        <f t="shared" si="5"/>
        <v>0</v>
      </c>
      <c r="E39" s="1312">
        <f t="shared" si="5"/>
        <v>0</v>
      </c>
      <c r="F39" s="1312">
        <f t="shared" si="6"/>
        <v>0</v>
      </c>
      <c r="G39" s="1312">
        <f t="shared" si="6"/>
        <v>0</v>
      </c>
      <c r="H39" s="1312">
        <f t="shared" si="9"/>
        <v>0</v>
      </c>
      <c r="I39" s="1312">
        <f t="shared" si="9"/>
        <v>0</v>
      </c>
      <c r="J39" s="1323">
        <v>0</v>
      </c>
      <c r="K39" s="1323">
        <v>0</v>
      </c>
      <c r="L39" s="1323">
        <v>0</v>
      </c>
      <c r="M39" s="1323">
        <v>0</v>
      </c>
      <c r="N39" s="1323">
        <v>0</v>
      </c>
      <c r="O39" s="1324">
        <v>0</v>
      </c>
      <c r="P39" s="1325" t="s">
        <v>25</v>
      </c>
      <c r="Q39" s="1318" t="s">
        <v>280</v>
      </c>
      <c r="R39" s="1326">
        <v>0</v>
      </c>
      <c r="S39" s="1323">
        <v>0</v>
      </c>
      <c r="T39" s="1323">
        <v>0</v>
      </c>
      <c r="U39" s="1323">
        <v>0</v>
      </c>
      <c r="V39" s="1323">
        <v>0</v>
      </c>
      <c r="W39" s="1323">
        <v>0</v>
      </c>
      <c r="X39" s="1323">
        <v>0</v>
      </c>
      <c r="Y39" s="1323">
        <v>0</v>
      </c>
      <c r="Z39" s="1323">
        <v>0</v>
      </c>
      <c r="AA39" s="1323">
        <v>0</v>
      </c>
      <c r="AB39" s="1312">
        <f t="shared" si="7"/>
        <v>0</v>
      </c>
      <c r="AC39" s="1320">
        <f t="shared" si="7"/>
        <v>0</v>
      </c>
      <c r="AD39" s="1325" t="s">
        <v>25</v>
      </c>
      <c r="AE39" s="1318" t="s">
        <v>280</v>
      </c>
      <c r="AF39" s="1322">
        <f t="shared" si="8"/>
        <v>0</v>
      </c>
      <c r="AG39" s="1312">
        <f t="shared" si="8"/>
        <v>0</v>
      </c>
      <c r="AH39" s="1323">
        <v>0</v>
      </c>
      <c r="AI39" s="1323">
        <v>0</v>
      </c>
      <c r="AJ39" s="1323">
        <v>0</v>
      </c>
      <c r="AK39" s="1323">
        <v>0</v>
      </c>
      <c r="AL39" s="1323">
        <v>0</v>
      </c>
      <c r="AM39" s="1323">
        <v>0</v>
      </c>
      <c r="AN39" s="1323">
        <v>0</v>
      </c>
      <c r="AO39" s="1323">
        <v>0</v>
      </c>
      <c r="AP39" s="1323">
        <v>0</v>
      </c>
      <c r="AQ39" s="1323">
        <v>0</v>
      </c>
      <c r="AR39" s="1323">
        <v>0</v>
      </c>
      <c r="AS39" s="1323">
        <v>0</v>
      </c>
      <c r="AT39" s="1325" t="s">
        <v>25</v>
      </c>
    </row>
    <row r="40" spans="1:47" s="1304" customFormat="1" ht="16.149999999999999" customHeight="1">
      <c r="A40" s="1318" t="s">
        <v>282</v>
      </c>
      <c r="B40" s="1322">
        <f t="shared" si="4"/>
        <v>1</v>
      </c>
      <c r="C40" s="1312">
        <f t="shared" si="4"/>
        <v>46</v>
      </c>
      <c r="D40" s="1312">
        <f t="shared" si="5"/>
        <v>5</v>
      </c>
      <c r="E40" s="1312">
        <f t="shared" si="5"/>
        <v>41</v>
      </c>
      <c r="F40" s="1312">
        <f t="shared" si="6"/>
        <v>1</v>
      </c>
      <c r="G40" s="1312">
        <f t="shared" si="6"/>
        <v>46</v>
      </c>
      <c r="H40" s="1312">
        <f t="shared" si="9"/>
        <v>5</v>
      </c>
      <c r="I40" s="1312">
        <f t="shared" si="9"/>
        <v>41</v>
      </c>
      <c r="J40" s="1323">
        <v>1</v>
      </c>
      <c r="K40" s="1323">
        <v>46</v>
      </c>
      <c r="L40" s="1323">
        <v>5</v>
      </c>
      <c r="M40" s="1323">
        <v>41</v>
      </c>
      <c r="N40" s="1323">
        <v>0</v>
      </c>
      <c r="O40" s="1324">
        <v>0</v>
      </c>
      <c r="P40" s="1325" t="s">
        <v>26</v>
      </c>
      <c r="Q40" s="1318" t="s">
        <v>282</v>
      </c>
      <c r="R40" s="1326">
        <v>0</v>
      </c>
      <c r="S40" s="1323">
        <v>0</v>
      </c>
      <c r="T40" s="1323">
        <v>0</v>
      </c>
      <c r="U40" s="1323">
        <v>0</v>
      </c>
      <c r="V40" s="1323">
        <v>0</v>
      </c>
      <c r="W40" s="1323">
        <v>0</v>
      </c>
      <c r="X40" s="1327">
        <v>0</v>
      </c>
      <c r="Y40" s="1327">
        <v>0</v>
      </c>
      <c r="Z40" s="1327">
        <v>0</v>
      </c>
      <c r="AA40" s="1323">
        <v>0</v>
      </c>
      <c r="AB40" s="1312">
        <f t="shared" si="7"/>
        <v>0</v>
      </c>
      <c r="AC40" s="1320">
        <f t="shared" si="7"/>
        <v>0</v>
      </c>
      <c r="AD40" s="1325" t="s">
        <v>26</v>
      </c>
      <c r="AE40" s="1318" t="s">
        <v>282</v>
      </c>
      <c r="AF40" s="1322">
        <f t="shared" si="8"/>
        <v>0</v>
      </c>
      <c r="AG40" s="1312">
        <f t="shared" si="8"/>
        <v>0</v>
      </c>
      <c r="AH40" s="1323">
        <v>0</v>
      </c>
      <c r="AI40" s="1323">
        <v>0</v>
      </c>
      <c r="AJ40" s="1323">
        <v>0</v>
      </c>
      <c r="AK40" s="1323">
        <v>0</v>
      </c>
      <c r="AL40" s="1323">
        <v>0</v>
      </c>
      <c r="AM40" s="1327">
        <v>0</v>
      </c>
      <c r="AN40" s="1327">
        <v>0</v>
      </c>
      <c r="AO40" s="1327">
        <v>0</v>
      </c>
      <c r="AP40" s="1327">
        <v>0</v>
      </c>
      <c r="AQ40" s="1327">
        <v>0</v>
      </c>
      <c r="AR40" s="1327">
        <v>0</v>
      </c>
      <c r="AS40" s="1327">
        <v>0</v>
      </c>
      <c r="AT40" s="1325" t="s">
        <v>26</v>
      </c>
    </row>
    <row r="41" spans="1:47" s="1336" customFormat="1" ht="16.149999999999999" customHeight="1" thickBot="1">
      <c r="A41" s="1398" t="s">
        <v>284</v>
      </c>
      <c r="B41" s="1399">
        <f t="shared" si="4"/>
        <v>0</v>
      </c>
      <c r="C41" s="1330">
        <f t="shared" si="4"/>
        <v>0</v>
      </c>
      <c r="D41" s="1330">
        <f t="shared" si="5"/>
        <v>0</v>
      </c>
      <c r="E41" s="1330">
        <f t="shared" si="5"/>
        <v>0</v>
      </c>
      <c r="F41" s="1330">
        <f t="shared" si="6"/>
        <v>0</v>
      </c>
      <c r="G41" s="1330">
        <f t="shared" si="6"/>
        <v>0</v>
      </c>
      <c r="H41" s="1330">
        <f t="shared" si="9"/>
        <v>0</v>
      </c>
      <c r="I41" s="1330">
        <f t="shared" si="9"/>
        <v>0</v>
      </c>
      <c r="J41" s="1331">
        <v>0</v>
      </c>
      <c r="K41" s="1331">
        <v>0</v>
      </c>
      <c r="L41" s="1331">
        <v>0</v>
      </c>
      <c r="M41" s="1331">
        <v>0</v>
      </c>
      <c r="N41" s="1331">
        <v>0</v>
      </c>
      <c r="O41" s="1332">
        <v>0</v>
      </c>
      <c r="P41" s="1333" t="s">
        <v>27</v>
      </c>
      <c r="Q41" s="1328" t="s">
        <v>284</v>
      </c>
      <c r="R41" s="1334">
        <v>0</v>
      </c>
      <c r="S41" s="1331">
        <v>0</v>
      </c>
      <c r="T41" s="1331">
        <v>0</v>
      </c>
      <c r="U41" s="1331">
        <v>0</v>
      </c>
      <c r="V41" s="1331">
        <v>0</v>
      </c>
      <c r="W41" s="1331">
        <v>0</v>
      </c>
      <c r="X41" s="1331">
        <v>0</v>
      </c>
      <c r="Y41" s="1331">
        <v>0</v>
      </c>
      <c r="Z41" s="1331">
        <v>0</v>
      </c>
      <c r="AA41" s="1331">
        <v>0</v>
      </c>
      <c r="AB41" s="1330">
        <f t="shared" si="7"/>
        <v>0</v>
      </c>
      <c r="AC41" s="1335">
        <f t="shared" si="7"/>
        <v>0</v>
      </c>
      <c r="AD41" s="1333" t="s">
        <v>27</v>
      </c>
      <c r="AE41" s="1328" t="s">
        <v>284</v>
      </c>
      <c r="AF41" s="1329">
        <f t="shared" si="8"/>
        <v>0</v>
      </c>
      <c r="AG41" s="1330">
        <f t="shared" si="8"/>
        <v>0</v>
      </c>
      <c r="AH41" s="1331">
        <v>0</v>
      </c>
      <c r="AI41" s="1331">
        <v>0</v>
      </c>
      <c r="AJ41" s="1331">
        <v>0</v>
      </c>
      <c r="AK41" s="1331">
        <v>0</v>
      </c>
      <c r="AL41" s="1331">
        <v>0</v>
      </c>
      <c r="AM41" s="1331">
        <v>0</v>
      </c>
      <c r="AN41" s="1331">
        <v>0</v>
      </c>
      <c r="AO41" s="1331">
        <v>0</v>
      </c>
      <c r="AP41" s="1331">
        <v>0</v>
      </c>
      <c r="AQ41" s="1331">
        <v>0</v>
      </c>
      <c r="AR41" s="1331">
        <v>0</v>
      </c>
      <c r="AS41" s="1331">
        <v>0</v>
      </c>
      <c r="AT41" s="1333" t="s">
        <v>27</v>
      </c>
    </row>
    <row r="42" spans="1:47" s="1337" customFormat="1" ht="11.1" customHeight="1">
      <c r="A42" s="1337" t="s">
        <v>766</v>
      </c>
      <c r="B42" s="1338"/>
      <c r="D42" s="1339"/>
      <c r="J42" s="1339"/>
      <c r="K42" s="1339"/>
      <c r="L42" s="1340"/>
      <c r="M42" s="1340"/>
      <c r="N42" s="1340"/>
      <c r="O42" s="1340"/>
      <c r="P42" s="1341" t="s">
        <v>1075</v>
      </c>
      <c r="Q42" s="1337" t="s">
        <v>766</v>
      </c>
      <c r="R42" s="1340"/>
      <c r="S42" s="1340"/>
      <c r="T42" s="1340"/>
      <c r="U42" s="1340"/>
      <c r="V42" s="1340"/>
      <c r="W42" s="1340"/>
      <c r="X42" s="1339"/>
      <c r="Y42" s="1339"/>
      <c r="Z42" s="1340"/>
      <c r="AA42" s="1340"/>
      <c r="AB42" s="1340"/>
      <c r="AC42" s="1340"/>
      <c r="AD42" s="1341" t="s">
        <v>1075</v>
      </c>
      <c r="AE42" s="1337" t="s">
        <v>766</v>
      </c>
      <c r="AF42" s="1340"/>
      <c r="AG42" s="1340"/>
      <c r="AH42" s="1340"/>
      <c r="AI42" s="1340"/>
      <c r="AJ42" s="1340"/>
      <c r="AK42" s="1340"/>
      <c r="AT42" s="1341" t="s">
        <v>1075</v>
      </c>
      <c r="AU42" s="1339"/>
    </row>
    <row r="43" spans="1:47" s="1337" customFormat="1" ht="11.1" customHeight="1">
      <c r="A43" s="1337" t="s">
        <v>1481</v>
      </c>
      <c r="B43" s="1338"/>
      <c r="L43" s="1338"/>
      <c r="M43" s="1338"/>
      <c r="N43" s="1338"/>
      <c r="O43" s="1338"/>
      <c r="Q43" s="1337" t="s">
        <v>1482</v>
      </c>
      <c r="R43" s="1338"/>
      <c r="S43" s="1338"/>
      <c r="T43" s="1338"/>
      <c r="U43" s="1338"/>
      <c r="V43" s="1338"/>
      <c r="W43" s="1338"/>
      <c r="Z43" s="1338"/>
      <c r="AA43" s="1338"/>
      <c r="AB43" s="1338"/>
      <c r="AC43" s="1338"/>
      <c r="AE43" s="1337" t="s">
        <v>1481</v>
      </c>
      <c r="AF43" s="1338"/>
      <c r="AG43" s="1338"/>
      <c r="AH43" s="1338"/>
      <c r="AI43" s="1338"/>
      <c r="AJ43" s="1338"/>
      <c r="AK43" s="1338"/>
    </row>
    <row r="44" spans="1:47" s="1304" customFormat="1" ht="11.25">
      <c r="A44" s="1342"/>
      <c r="B44" s="881"/>
      <c r="L44" s="881"/>
      <c r="M44" s="881"/>
      <c r="N44" s="881"/>
      <c r="O44" s="881"/>
      <c r="P44" s="1342"/>
      <c r="Q44" s="1342"/>
      <c r="R44" s="881"/>
      <c r="S44" s="881"/>
      <c r="T44" s="881"/>
      <c r="U44" s="881"/>
      <c r="V44" s="881"/>
      <c r="W44" s="881"/>
      <c r="Z44" s="881"/>
      <c r="AA44" s="881"/>
      <c r="AB44" s="881"/>
      <c r="AC44" s="881"/>
      <c r="AD44" s="1342"/>
      <c r="AE44" s="1342"/>
      <c r="AF44" s="881"/>
      <c r="AG44" s="881"/>
      <c r="AH44" s="881"/>
      <c r="AI44" s="881"/>
      <c r="AJ44" s="881"/>
      <c r="AK44" s="881"/>
      <c r="AT44" s="1342"/>
    </row>
    <row r="45" spans="1:47" s="1304" customFormat="1" ht="11.25">
      <c r="A45" s="1342"/>
      <c r="B45" s="881"/>
      <c r="L45" s="881"/>
      <c r="M45" s="881"/>
      <c r="N45" s="881"/>
      <c r="O45" s="881"/>
      <c r="P45" s="1342"/>
      <c r="Q45" s="1342"/>
      <c r="R45" s="881"/>
      <c r="S45" s="881"/>
      <c r="T45" s="881"/>
      <c r="U45" s="881"/>
      <c r="V45" s="881"/>
      <c r="W45" s="881"/>
      <c r="Z45" s="881"/>
      <c r="AA45" s="881"/>
      <c r="AB45" s="881"/>
      <c r="AC45" s="881"/>
      <c r="AD45" s="1342"/>
      <c r="AE45" s="1342"/>
      <c r="AF45" s="881"/>
      <c r="AG45" s="881"/>
      <c r="AH45" s="881"/>
      <c r="AI45" s="881"/>
      <c r="AJ45" s="881"/>
      <c r="AK45" s="881"/>
      <c r="AT45" s="1342"/>
    </row>
    <row r="46" spans="1:47" s="1304" customFormat="1" ht="11.25">
      <c r="A46" s="1342"/>
      <c r="B46" s="881"/>
      <c r="L46" s="881"/>
      <c r="M46" s="881"/>
      <c r="N46" s="881"/>
      <c r="O46" s="881"/>
      <c r="P46" s="1342"/>
      <c r="Q46" s="1342"/>
      <c r="R46" s="881"/>
      <c r="S46" s="881"/>
      <c r="T46" s="881"/>
      <c r="U46" s="881"/>
      <c r="V46" s="881"/>
      <c r="W46" s="881"/>
      <c r="Z46" s="881"/>
      <c r="AA46" s="881"/>
      <c r="AB46" s="881"/>
      <c r="AC46" s="881"/>
      <c r="AD46" s="1342"/>
      <c r="AE46" s="1342"/>
      <c r="AF46" s="881"/>
      <c r="AG46" s="881"/>
      <c r="AH46" s="881"/>
      <c r="AI46" s="881"/>
      <c r="AJ46" s="881"/>
      <c r="AK46" s="881"/>
      <c r="AT46" s="1342"/>
    </row>
    <row r="47" spans="1:47" s="1304" customFormat="1" ht="11.25">
      <c r="A47" s="1342"/>
      <c r="B47" s="881"/>
      <c r="L47" s="881"/>
      <c r="M47" s="881"/>
      <c r="N47" s="881"/>
      <c r="O47" s="881"/>
      <c r="P47" s="1342"/>
      <c r="Q47" s="1342"/>
      <c r="R47" s="881"/>
      <c r="S47" s="881"/>
      <c r="T47" s="881"/>
      <c r="U47" s="881"/>
      <c r="V47" s="881"/>
      <c r="W47" s="881"/>
      <c r="Z47" s="881"/>
      <c r="AA47" s="881"/>
      <c r="AB47" s="881"/>
      <c r="AC47" s="881"/>
      <c r="AD47" s="1342"/>
      <c r="AE47" s="1342"/>
      <c r="AF47" s="881"/>
      <c r="AG47" s="881"/>
      <c r="AH47" s="881"/>
      <c r="AI47" s="881"/>
      <c r="AJ47" s="881"/>
      <c r="AK47" s="881"/>
      <c r="AT47" s="1342"/>
    </row>
    <row r="48" spans="1:47" s="1304" customFormat="1" ht="11.25">
      <c r="A48" s="1342"/>
      <c r="B48" s="881"/>
      <c r="L48" s="881"/>
      <c r="M48" s="881"/>
      <c r="N48" s="881"/>
      <c r="O48" s="881"/>
      <c r="P48" s="1342"/>
      <c r="Q48" s="1342"/>
      <c r="R48" s="881"/>
      <c r="S48" s="881"/>
      <c r="T48" s="881"/>
      <c r="U48" s="881"/>
      <c r="V48" s="881"/>
      <c r="W48" s="881"/>
      <c r="Z48" s="881"/>
      <c r="AA48" s="881"/>
      <c r="AB48" s="881"/>
      <c r="AC48" s="881"/>
      <c r="AD48" s="1342"/>
      <c r="AE48" s="1342"/>
      <c r="AF48" s="881"/>
      <c r="AG48" s="881"/>
      <c r="AH48" s="881"/>
      <c r="AI48" s="881"/>
      <c r="AJ48" s="881"/>
      <c r="AK48" s="881"/>
      <c r="AT48" s="1342"/>
    </row>
    <row r="49" spans="1:46" s="1304" customFormat="1" ht="11.25">
      <c r="A49" s="1342"/>
      <c r="B49" s="881"/>
      <c r="L49" s="881"/>
      <c r="M49" s="881"/>
      <c r="N49" s="881"/>
      <c r="O49" s="881"/>
      <c r="P49" s="1342"/>
      <c r="Q49" s="1342"/>
      <c r="R49" s="881"/>
      <c r="S49" s="881"/>
      <c r="T49" s="881"/>
      <c r="U49" s="881"/>
      <c r="V49" s="881"/>
      <c r="W49" s="881"/>
      <c r="Z49" s="881"/>
      <c r="AA49" s="881"/>
      <c r="AB49" s="881"/>
      <c r="AC49" s="881"/>
      <c r="AD49" s="1342"/>
      <c r="AE49" s="1342"/>
      <c r="AF49" s="881"/>
      <c r="AG49" s="881"/>
      <c r="AH49" s="881"/>
      <c r="AI49" s="881"/>
      <c r="AJ49" s="881"/>
      <c r="AK49" s="881"/>
      <c r="AT49" s="1342"/>
    </row>
    <row r="50" spans="1:46" s="1304" customFormat="1" ht="11.25">
      <c r="A50" s="1342"/>
      <c r="B50" s="881"/>
      <c r="L50" s="881"/>
      <c r="M50" s="881"/>
      <c r="N50" s="881"/>
      <c r="O50" s="881"/>
      <c r="P50" s="1342"/>
      <c r="Q50" s="1342"/>
      <c r="R50" s="881"/>
      <c r="S50" s="881"/>
      <c r="T50" s="881"/>
      <c r="U50" s="881"/>
      <c r="V50" s="881"/>
      <c r="W50" s="881"/>
      <c r="Z50" s="881"/>
      <c r="AA50" s="881"/>
      <c r="AB50" s="881"/>
      <c r="AC50" s="881"/>
      <c r="AD50" s="1342"/>
      <c r="AE50" s="1342"/>
      <c r="AF50" s="881"/>
      <c r="AG50" s="881"/>
      <c r="AH50" s="881"/>
      <c r="AI50" s="881"/>
      <c r="AJ50" s="881"/>
      <c r="AK50" s="881"/>
      <c r="AT50" s="1342"/>
    </row>
    <row r="51" spans="1:46" s="1304" customFormat="1" ht="11.25">
      <c r="A51" s="1342"/>
      <c r="B51" s="881"/>
      <c r="L51" s="881"/>
      <c r="M51" s="881"/>
      <c r="N51" s="881"/>
      <c r="O51" s="881"/>
      <c r="P51" s="1342"/>
      <c r="Q51" s="1342"/>
      <c r="R51" s="881"/>
      <c r="S51" s="881"/>
      <c r="T51" s="881"/>
      <c r="U51" s="881"/>
      <c r="V51" s="881"/>
      <c r="W51" s="881"/>
      <c r="Z51" s="881"/>
      <c r="AA51" s="881"/>
      <c r="AB51" s="881"/>
      <c r="AC51" s="881"/>
      <c r="AD51" s="1342"/>
      <c r="AE51" s="1342"/>
      <c r="AF51" s="881"/>
      <c r="AG51" s="881"/>
      <c r="AH51" s="881"/>
      <c r="AI51" s="881"/>
      <c r="AJ51" s="881"/>
      <c r="AK51" s="881"/>
      <c r="AT51" s="1342"/>
    </row>
    <row r="52" spans="1:46" s="1304" customFormat="1" ht="11.25">
      <c r="A52" s="1342"/>
      <c r="B52" s="881"/>
      <c r="L52" s="881"/>
      <c r="M52" s="881"/>
      <c r="N52" s="881"/>
      <c r="O52" s="881"/>
      <c r="P52" s="1342"/>
      <c r="Q52" s="1342"/>
      <c r="R52" s="881"/>
      <c r="S52" s="881"/>
      <c r="T52" s="881"/>
      <c r="U52" s="881"/>
      <c r="V52" s="881"/>
      <c r="W52" s="881"/>
      <c r="Z52" s="881"/>
      <c r="AA52" s="881"/>
      <c r="AB52" s="881"/>
      <c r="AC52" s="881"/>
      <c r="AD52" s="1342"/>
      <c r="AE52" s="1342"/>
      <c r="AF52" s="881"/>
      <c r="AG52" s="881"/>
      <c r="AH52" s="881"/>
      <c r="AI52" s="881"/>
      <c r="AJ52" s="881"/>
      <c r="AK52" s="881"/>
      <c r="AT52" s="1342"/>
    </row>
    <row r="53" spans="1:46" s="1304" customFormat="1" ht="11.25">
      <c r="A53" s="1342"/>
      <c r="B53" s="881"/>
      <c r="L53" s="881"/>
      <c r="M53" s="881"/>
      <c r="N53" s="881"/>
      <c r="O53" s="881"/>
      <c r="P53" s="1342"/>
      <c r="Q53" s="1342"/>
      <c r="R53" s="881"/>
      <c r="S53" s="881"/>
      <c r="T53" s="881"/>
      <c r="U53" s="881"/>
      <c r="V53" s="881"/>
      <c r="W53" s="881"/>
      <c r="Z53" s="881"/>
      <c r="AA53" s="881"/>
      <c r="AB53" s="881"/>
      <c r="AC53" s="881"/>
      <c r="AD53" s="1342"/>
      <c r="AE53" s="1342"/>
      <c r="AF53" s="881"/>
      <c r="AG53" s="881"/>
      <c r="AH53" s="881"/>
      <c r="AI53" s="881"/>
      <c r="AJ53" s="881"/>
      <c r="AK53" s="881"/>
      <c r="AT53" s="1342"/>
    </row>
    <row r="54" spans="1:46" s="1304" customFormat="1" ht="11.25">
      <c r="A54" s="1342"/>
      <c r="B54" s="881"/>
      <c r="L54" s="881"/>
      <c r="M54" s="881"/>
      <c r="N54" s="881"/>
      <c r="O54" s="881"/>
      <c r="P54" s="1342"/>
      <c r="Q54" s="1342"/>
      <c r="R54" s="881"/>
      <c r="S54" s="881"/>
      <c r="T54" s="881"/>
      <c r="U54" s="881"/>
      <c r="V54" s="881"/>
      <c r="W54" s="881"/>
      <c r="Z54" s="881"/>
      <c r="AA54" s="881"/>
      <c r="AB54" s="881"/>
      <c r="AC54" s="881"/>
      <c r="AD54" s="1342"/>
      <c r="AE54" s="1342"/>
      <c r="AF54" s="881"/>
      <c r="AG54" s="881"/>
      <c r="AH54" s="881"/>
      <c r="AI54" s="881"/>
      <c r="AJ54" s="881"/>
      <c r="AK54" s="881"/>
      <c r="AT54" s="1342"/>
    </row>
    <row r="55" spans="1:46" s="1304" customFormat="1" ht="11.25">
      <c r="A55" s="1342"/>
      <c r="B55" s="881"/>
      <c r="L55" s="881"/>
      <c r="M55" s="881"/>
      <c r="N55" s="881"/>
      <c r="O55" s="881"/>
      <c r="P55" s="1342"/>
      <c r="Q55" s="1342"/>
      <c r="R55" s="881"/>
      <c r="S55" s="881"/>
      <c r="T55" s="881"/>
      <c r="U55" s="881"/>
      <c r="V55" s="881"/>
      <c r="W55" s="881"/>
      <c r="Z55" s="881"/>
      <c r="AA55" s="881"/>
      <c r="AB55" s="881"/>
      <c r="AC55" s="881"/>
      <c r="AD55" s="1342"/>
      <c r="AE55" s="1342"/>
      <c r="AF55" s="881"/>
      <c r="AG55" s="881"/>
      <c r="AH55" s="881"/>
      <c r="AI55" s="881"/>
      <c r="AJ55" s="881"/>
      <c r="AK55" s="881"/>
      <c r="AT55" s="1342"/>
    </row>
    <row r="56" spans="1:46" s="1304" customFormat="1" ht="11.25">
      <c r="A56" s="1342"/>
      <c r="B56" s="881"/>
      <c r="L56" s="881"/>
      <c r="M56" s="881"/>
      <c r="N56" s="881"/>
      <c r="O56" s="881"/>
      <c r="P56" s="1342"/>
      <c r="Q56" s="1342"/>
      <c r="R56" s="881"/>
      <c r="S56" s="881"/>
      <c r="T56" s="881"/>
      <c r="U56" s="881"/>
      <c r="V56" s="881"/>
      <c r="W56" s="881"/>
      <c r="Z56" s="881"/>
      <c r="AA56" s="881"/>
      <c r="AB56" s="881"/>
      <c r="AC56" s="881"/>
      <c r="AD56" s="1342"/>
      <c r="AE56" s="1342"/>
      <c r="AF56" s="881"/>
      <c r="AG56" s="881"/>
      <c r="AH56" s="881"/>
      <c r="AI56" s="881"/>
      <c r="AJ56" s="881"/>
      <c r="AK56" s="881"/>
      <c r="AT56" s="1342"/>
    </row>
    <row r="57" spans="1:46" s="1304" customFormat="1" ht="11.25">
      <c r="A57" s="1342"/>
      <c r="B57" s="881"/>
      <c r="L57" s="881"/>
      <c r="M57" s="881"/>
      <c r="N57" s="881"/>
      <c r="O57" s="881"/>
      <c r="P57" s="1342"/>
      <c r="Q57" s="1342"/>
      <c r="R57" s="881"/>
      <c r="S57" s="881"/>
      <c r="T57" s="881"/>
      <c r="U57" s="881"/>
      <c r="V57" s="881"/>
      <c r="W57" s="881"/>
      <c r="Z57" s="881"/>
      <c r="AA57" s="881"/>
      <c r="AB57" s="881"/>
      <c r="AC57" s="881"/>
      <c r="AD57" s="1342"/>
      <c r="AE57" s="1342"/>
      <c r="AF57" s="881"/>
      <c r="AG57" s="881"/>
      <c r="AH57" s="881"/>
      <c r="AI57" s="881"/>
      <c r="AJ57" s="881"/>
      <c r="AK57" s="881"/>
      <c r="AT57" s="1342"/>
    </row>
    <row r="58" spans="1:46" s="1304" customFormat="1" ht="11.25">
      <c r="A58" s="1342"/>
      <c r="B58" s="881"/>
      <c r="L58" s="881"/>
      <c r="M58" s="881"/>
      <c r="N58" s="881"/>
      <c r="O58" s="881"/>
      <c r="P58" s="1342"/>
      <c r="Q58" s="1342"/>
      <c r="R58" s="881"/>
      <c r="S58" s="881"/>
      <c r="T58" s="881"/>
      <c r="U58" s="881"/>
      <c r="V58" s="881"/>
      <c r="W58" s="881"/>
      <c r="Z58" s="881"/>
      <c r="AA58" s="881"/>
      <c r="AB58" s="881"/>
      <c r="AC58" s="881"/>
      <c r="AD58" s="1342"/>
      <c r="AE58" s="1342"/>
      <c r="AF58" s="881"/>
      <c r="AG58" s="881"/>
      <c r="AH58" s="881"/>
      <c r="AI58" s="881"/>
      <c r="AJ58" s="881"/>
      <c r="AK58" s="881"/>
      <c r="AT58" s="1342"/>
    </row>
    <row r="59" spans="1:46" s="1304" customFormat="1" ht="11.25">
      <c r="A59" s="1342"/>
      <c r="B59" s="881"/>
      <c r="L59" s="881"/>
      <c r="M59" s="881"/>
      <c r="N59" s="881"/>
      <c r="O59" s="881"/>
      <c r="P59" s="1342"/>
      <c r="Q59" s="1342"/>
      <c r="R59" s="881"/>
      <c r="S59" s="881"/>
      <c r="T59" s="881"/>
      <c r="U59" s="881"/>
      <c r="V59" s="881"/>
      <c r="W59" s="881"/>
      <c r="Z59" s="881"/>
      <c r="AA59" s="881"/>
      <c r="AB59" s="881"/>
      <c r="AC59" s="881"/>
      <c r="AD59" s="1342"/>
      <c r="AE59" s="1342"/>
      <c r="AF59" s="881"/>
      <c r="AG59" s="881"/>
      <c r="AH59" s="881"/>
      <c r="AI59" s="881"/>
      <c r="AJ59" s="881"/>
      <c r="AK59" s="881"/>
      <c r="AT59" s="1342"/>
    </row>
    <row r="60" spans="1:46" s="1304" customFormat="1" ht="11.25">
      <c r="A60" s="1342"/>
      <c r="B60" s="881"/>
      <c r="L60" s="881"/>
      <c r="M60" s="881"/>
      <c r="N60" s="881"/>
      <c r="O60" s="881"/>
      <c r="P60" s="1342"/>
      <c r="Q60" s="1342"/>
      <c r="R60" s="881"/>
      <c r="S60" s="881"/>
      <c r="T60" s="881"/>
      <c r="U60" s="881"/>
      <c r="V60" s="881"/>
      <c r="W60" s="881"/>
      <c r="Z60" s="881"/>
      <c r="AA60" s="881"/>
      <c r="AB60" s="881"/>
      <c r="AC60" s="881"/>
      <c r="AD60" s="1342"/>
      <c r="AE60" s="1342"/>
      <c r="AF60" s="881"/>
      <c r="AG60" s="881"/>
      <c r="AH60" s="881"/>
      <c r="AI60" s="881"/>
      <c r="AJ60" s="881"/>
      <c r="AK60" s="881"/>
      <c r="AT60" s="1342"/>
    </row>
    <row r="61" spans="1:46" s="1304" customFormat="1" ht="11.25">
      <c r="A61" s="1342"/>
      <c r="B61" s="881"/>
      <c r="L61" s="881"/>
      <c r="M61" s="881"/>
      <c r="N61" s="881"/>
      <c r="O61" s="881"/>
      <c r="P61" s="1342"/>
      <c r="Q61" s="1342"/>
      <c r="R61" s="881"/>
      <c r="S61" s="881"/>
      <c r="T61" s="881"/>
      <c r="U61" s="881"/>
      <c r="V61" s="881"/>
      <c r="W61" s="881"/>
      <c r="Z61" s="881"/>
      <c r="AA61" s="881"/>
      <c r="AB61" s="881"/>
      <c r="AC61" s="881"/>
      <c r="AD61" s="1342"/>
      <c r="AE61" s="1342"/>
      <c r="AF61" s="881"/>
      <c r="AG61" s="881"/>
      <c r="AH61" s="881"/>
      <c r="AI61" s="881"/>
      <c r="AJ61" s="881"/>
      <c r="AK61" s="881"/>
      <c r="AT61" s="1342"/>
    </row>
    <row r="62" spans="1:46" s="1304" customFormat="1" ht="11.25">
      <c r="A62" s="1342"/>
      <c r="B62" s="881"/>
      <c r="L62" s="881"/>
      <c r="M62" s="881"/>
      <c r="N62" s="881"/>
      <c r="O62" s="881"/>
      <c r="P62" s="1342"/>
      <c r="Q62" s="1342"/>
      <c r="R62" s="881"/>
      <c r="S62" s="881"/>
      <c r="T62" s="881"/>
      <c r="U62" s="881"/>
      <c r="V62" s="881"/>
      <c r="W62" s="881"/>
      <c r="Z62" s="881"/>
      <c r="AA62" s="881"/>
      <c r="AB62" s="881"/>
      <c r="AC62" s="881"/>
      <c r="AD62" s="1342"/>
      <c r="AE62" s="1342"/>
      <c r="AF62" s="881"/>
      <c r="AG62" s="881"/>
      <c r="AH62" s="881"/>
      <c r="AI62" s="881"/>
      <c r="AJ62" s="881"/>
      <c r="AK62" s="881"/>
      <c r="AT62" s="1342"/>
    </row>
    <row r="63" spans="1:46" s="1304" customFormat="1" ht="11.25">
      <c r="A63" s="1342"/>
      <c r="B63" s="881"/>
      <c r="L63" s="881"/>
      <c r="M63" s="881"/>
      <c r="N63" s="881"/>
      <c r="O63" s="881"/>
      <c r="P63" s="1342"/>
      <c r="Q63" s="1342"/>
      <c r="R63" s="881"/>
      <c r="S63" s="881"/>
      <c r="T63" s="881"/>
      <c r="U63" s="881"/>
      <c r="V63" s="881"/>
      <c r="W63" s="881"/>
      <c r="Z63" s="881"/>
      <c r="AA63" s="881"/>
      <c r="AB63" s="881"/>
      <c r="AC63" s="881"/>
      <c r="AD63" s="1342"/>
      <c r="AE63" s="1342"/>
      <c r="AF63" s="881"/>
      <c r="AG63" s="881"/>
      <c r="AH63" s="881"/>
      <c r="AI63" s="881"/>
      <c r="AJ63" s="881"/>
      <c r="AK63" s="881"/>
      <c r="AT63" s="1342"/>
    </row>
    <row r="64" spans="1:46" s="1304" customFormat="1" ht="11.25">
      <c r="A64" s="1342"/>
      <c r="B64" s="881"/>
      <c r="L64" s="881"/>
      <c r="M64" s="881"/>
      <c r="N64" s="881"/>
      <c r="O64" s="881"/>
      <c r="P64" s="1342"/>
      <c r="Q64" s="1342"/>
      <c r="R64" s="881"/>
      <c r="S64" s="881"/>
      <c r="T64" s="881"/>
      <c r="U64" s="881"/>
      <c r="V64" s="881"/>
      <c r="W64" s="881"/>
      <c r="Z64" s="881"/>
      <c r="AA64" s="881"/>
      <c r="AB64" s="881"/>
      <c r="AC64" s="881"/>
      <c r="AD64" s="1342"/>
      <c r="AE64" s="1342"/>
      <c r="AF64" s="881"/>
      <c r="AG64" s="881"/>
      <c r="AH64" s="881"/>
      <c r="AI64" s="881"/>
      <c r="AJ64" s="881"/>
      <c r="AK64" s="881"/>
      <c r="AT64" s="1342"/>
    </row>
    <row r="65" spans="1:46" s="1304" customFormat="1" ht="11.25">
      <c r="A65" s="1342"/>
      <c r="B65" s="881"/>
      <c r="L65" s="881"/>
      <c r="M65" s="881"/>
      <c r="N65" s="881"/>
      <c r="O65" s="881"/>
      <c r="P65" s="1342"/>
      <c r="Q65" s="1342"/>
      <c r="R65" s="881"/>
      <c r="S65" s="881"/>
      <c r="T65" s="881"/>
      <c r="U65" s="881"/>
      <c r="V65" s="881"/>
      <c r="W65" s="881"/>
      <c r="Z65" s="881"/>
      <c r="AA65" s="881"/>
      <c r="AB65" s="881"/>
      <c r="AC65" s="881"/>
      <c r="AD65" s="1342"/>
      <c r="AE65" s="1342"/>
      <c r="AF65" s="881"/>
      <c r="AG65" s="881"/>
      <c r="AH65" s="881"/>
      <c r="AI65" s="881"/>
      <c r="AJ65" s="881"/>
      <c r="AK65" s="881"/>
      <c r="AT65" s="1342"/>
    </row>
    <row r="66" spans="1:46" s="1304" customFormat="1" ht="11.25">
      <c r="A66" s="1342"/>
      <c r="B66" s="881"/>
      <c r="L66" s="881"/>
      <c r="M66" s="881"/>
      <c r="N66" s="881"/>
      <c r="O66" s="881"/>
      <c r="P66" s="1342"/>
      <c r="Q66" s="1342"/>
      <c r="R66" s="881"/>
      <c r="S66" s="881"/>
      <c r="T66" s="881"/>
      <c r="U66" s="881"/>
      <c r="V66" s="881"/>
      <c r="W66" s="881"/>
      <c r="Z66" s="881"/>
      <c r="AA66" s="881"/>
      <c r="AB66" s="881"/>
      <c r="AC66" s="881"/>
      <c r="AD66" s="1342"/>
      <c r="AE66" s="1342"/>
      <c r="AF66" s="881"/>
      <c r="AG66" s="881"/>
      <c r="AH66" s="881"/>
      <c r="AI66" s="881"/>
      <c r="AJ66" s="881"/>
      <c r="AK66" s="881"/>
      <c r="AT66" s="1342"/>
    </row>
    <row r="67" spans="1:46" s="1304" customFormat="1" ht="11.25">
      <c r="A67" s="1342"/>
      <c r="B67" s="881"/>
      <c r="L67" s="881"/>
      <c r="M67" s="881"/>
      <c r="N67" s="881"/>
      <c r="O67" s="881"/>
      <c r="P67" s="1342"/>
      <c r="Q67" s="1342"/>
      <c r="R67" s="881"/>
      <c r="S67" s="881"/>
      <c r="T67" s="881"/>
      <c r="U67" s="881"/>
      <c r="V67" s="881"/>
      <c r="W67" s="881"/>
      <c r="Z67" s="881"/>
      <c r="AA67" s="881"/>
      <c r="AB67" s="881"/>
      <c r="AC67" s="881"/>
      <c r="AD67" s="1342"/>
      <c r="AE67" s="1342"/>
      <c r="AF67" s="881"/>
      <c r="AG67" s="881"/>
      <c r="AH67" s="881"/>
      <c r="AI67" s="881"/>
      <c r="AJ67" s="881"/>
      <c r="AK67" s="881"/>
      <c r="AT67" s="1342"/>
    </row>
    <row r="68" spans="1:46" s="1304" customFormat="1" ht="11.25">
      <c r="A68" s="1342"/>
      <c r="B68" s="881"/>
      <c r="L68" s="881"/>
      <c r="M68" s="881"/>
      <c r="N68" s="881"/>
      <c r="O68" s="881"/>
      <c r="P68" s="1342"/>
      <c r="Q68" s="1342"/>
      <c r="R68" s="881"/>
      <c r="S68" s="881"/>
      <c r="T68" s="881"/>
      <c r="U68" s="881"/>
      <c r="V68" s="881"/>
      <c r="W68" s="881"/>
      <c r="Z68" s="881"/>
      <c r="AA68" s="881"/>
      <c r="AB68" s="881"/>
      <c r="AC68" s="881"/>
      <c r="AD68" s="1342"/>
      <c r="AE68" s="1342"/>
      <c r="AF68" s="881"/>
      <c r="AG68" s="881"/>
      <c r="AH68" s="881"/>
      <c r="AI68" s="881"/>
      <c r="AJ68" s="881"/>
      <c r="AK68" s="881"/>
      <c r="AT68" s="1342"/>
    </row>
    <row r="69" spans="1:46" s="1304" customFormat="1" ht="11.25">
      <c r="A69" s="1342"/>
      <c r="B69" s="881"/>
      <c r="L69" s="881"/>
      <c r="M69" s="881"/>
      <c r="N69" s="881"/>
      <c r="O69" s="881"/>
      <c r="P69" s="1342"/>
      <c r="Q69" s="1342"/>
      <c r="R69" s="881"/>
      <c r="S69" s="881"/>
      <c r="T69" s="881"/>
      <c r="U69" s="881"/>
      <c r="V69" s="881"/>
      <c r="W69" s="881"/>
      <c r="Z69" s="881"/>
      <c r="AA69" s="881"/>
      <c r="AB69" s="881"/>
      <c r="AC69" s="881"/>
      <c r="AD69" s="1342"/>
      <c r="AE69" s="1342"/>
      <c r="AF69" s="881"/>
      <c r="AG69" s="881"/>
      <c r="AH69" s="881"/>
      <c r="AI69" s="881"/>
      <c r="AJ69" s="881"/>
      <c r="AK69" s="881"/>
      <c r="AT69" s="1342"/>
    </row>
    <row r="70" spans="1:46" s="1304" customFormat="1" ht="11.25">
      <c r="A70" s="1342"/>
      <c r="B70" s="881"/>
      <c r="L70" s="881"/>
      <c r="M70" s="881"/>
      <c r="N70" s="881"/>
      <c r="O70" s="881"/>
      <c r="P70" s="1342"/>
      <c r="Q70" s="1342"/>
      <c r="R70" s="881"/>
      <c r="S70" s="881"/>
      <c r="T70" s="881"/>
      <c r="U70" s="881"/>
      <c r="V70" s="881"/>
      <c r="W70" s="881"/>
      <c r="Z70" s="881"/>
      <c r="AA70" s="881"/>
      <c r="AB70" s="881"/>
      <c r="AC70" s="881"/>
      <c r="AD70" s="1342"/>
      <c r="AE70" s="1342"/>
      <c r="AF70" s="881"/>
      <c r="AG70" s="881"/>
      <c r="AH70" s="881"/>
      <c r="AI70" s="881"/>
      <c r="AJ70" s="881"/>
      <c r="AK70" s="881"/>
      <c r="AT70" s="1342"/>
    </row>
    <row r="71" spans="1:46" s="1304" customFormat="1" ht="11.25">
      <c r="A71" s="1342"/>
      <c r="B71" s="881"/>
      <c r="L71" s="881"/>
      <c r="M71" s="881"/>
      <c r="N71" s="881"/>
      <c r="O71" s="881"/>
      <c r="P71" s="1342"/>
      <c r="Q71" s="1342"/>
      <c r="R71" s="881"/>
      <c r="S71" s="881"/>
      <c r="T71" s="881"/>
      <c r="U71" s="881"/>
      <c r="V71" s="881"/>
      <c r="W71" s="881"/>
      <c r="Z71" s="881"/>
      <c r="AA71" s="881"/>
      <c r="AB71" s="881"/>
      <c r="AC71" s="881"/>
      <c r="AD71" s="1342"/>
      <c r="AE71" s="1342"/>
      <c r="AF71" s="881"/>
      <c r="AG71" s="881"/>
      <c r="AH71" s="881"/>
      <c r="AI71" s="881"/>
      <c r="AJ71" s="881"/>
      <c r="AK71" s="881"/>
      <c r="AT71" s="1342"/>
    </row>
    <row r="72" spans="1:46" s="1304" customFormat="1" ht="11.25">
      <c r="A72" s="1342"/>
      <c r="B72" s="881"/>
      <c r="L72" s="881"/>
      <c r="M72" s="881"/>
      <c r="N72" s="881"/>
      <c r="O72" s="881"/>
      <c r="P72" s="1342"/>
      <c r="Q72" s="1342"/>
      <c r="R72" s="881"/>
      <c r="S72" s="881"/>
      <c r="T72" s="881"/>
      <c r="U72" s="881"/>
      <c r="V72" s="881"/>
      <c r="W72" s="881"/>
      <c r="Z72" s="881"/>
      <c r="AA72" s="881"/>
      <c r="AB72" s="881"/>
      <c r="AC72" s="881"/>
      <c r="AD72" s="1342"/>
      <c r="AE72" s="1342"/>
      <c r="AF72" s="881"/>
      <c r="AG72" s="881"/>
      <c r="AH72" s="881"/>
      <c r="AI72" s="881"/>
      <c r="AJ72" s="881"/>
      <c r="AK72" s="881"/>
      <c r="AT72" s="1342"/>
    </row>
    <row r="73" spans="1:46" s="1304" customFormat="1" ht="11.25">
      <c r="A73" s="1342"/>
      <c r="B73" s="881"/>
      <c r="L73" s="881"/>
      <c r="M73" s="881"/>
      <c r="N73" s="881"/>
      <c r="O73" s="881"/>
      <c r="P73" s="1342"/>
      <c r="Q73" s="1342"/>
      <c r="R73" s="881"/>
      <c r="S73" s="881"/>
      <c r="T73" s="881"/>
      <c r="U73" s="881"/>
      <c r="V73" s="881"/>
      <c r="W73" s="881"/>
      <c r="Z73" s="881"/>
      <c r="AA73" s="881"/>
      <c r="AB73" s="881"/>
      <c r="AC73" s="881"/>
      <c r="AD73" s="1342"/>
      <c r="AE73" s="1342"/>
      <c r="AF73" s="881"/>
      <c r="AG73" s="881"/>
      <c r="AH73" s="881"/>
      <c r="AI73" s="881"/>
      <c r="AJ73" s="881"/>
      <c r="AK73" s="881"/>
      <c r="AT73" s="1342"/>
    </row>
    <row r="74" spans="1:46" s="1304" customFormat="1" ht="11.25">
      <c r="A74" s="1342"/>
      <c r="B74" s="881"/>
      <c r="L74" s="881"/>
      <c r="M74" s="881"/>
      <c r="N74" s="881"/>
      <c r="O74" s="881"/>
      <c r="P74" s="1342"/>
      <c r="Q74" s="1342"/>
      <c r="R74" s="881"/>
      <c r="S74" s="881"/>
      <c r="T74" s="881"/>
      <c r="U74" s="881"/>
      <c r="V74" s="881"/>
      <c r="W74" s="881"/>
      <c r="Z74" s="881"/>
      <c r="AA74" s="881"/>
      <c r="AB74" s="881"/>
      <c r="AC74" s="881"/>
      <c r="AD74" s="1342"/>
      <c r="AE74" s="1342"/>
      <c r="AF74" s="881"/>
      <c r="AG74" s="881"/>
      <c r="AH74" s="881"/>
      <c r="AI74" s="881"/>
      <c r="AJ74" s="881"/>
      <c r="AK74" s="881"/>
      <c r="AT74" s="1342"/>
    </row>
    <row r="75" spans="1:46" s="1304" customFormat="1" ht="11.25">
      <c r="A75" s="1342"/>
      <c r="B75" s="881"/>
      <c r="L75" s="881"/>
      <c r="M75" s="881"/>
      <c r="N75" s="881"/>
      <c r="O75" s="881"/>
      <c r="P75" s="1342"/>
      <c r="Q75" s="1342"/>
      <c r="R75" s="881"/>
      <c r="S75" s="881"/>
      <c r="T75" s="881"/>
      <c r="U75" s="881"/>
      <c r="V75" s="881"/>
      <c r="W75" s="881"/>
      <c r="Z75" s="881"/>
      <c r="AA75" s="881"/>
      <c r="AB75" s="881"/>
      <c r="AC75" s="881"/>
      <c r="AD75" s="1342"/>
      <c r="AE75" s="1342"/>
      <c r="AF75" s="881"/>
      <c r="AG75" s="881"/>
      <c r="AH75" s="881"/>
      <c r="AI75" s="881"/>
      <c r="AJ75" s="881"/>
      <c r="AK75" s="881"/>
      <c r="AT75" s="1342"/>
    </row>
    <row r="76" spans="1:46" s="1304" customFormat="1" ht="11.25">
      <c r="A76" s="1342"/>
      <c r="B76" s="881"/>
      <c r="L76" s="881"/>
      <c r="M76" s="881"/>
      <c r="N76" s="881"/>
      <c r="O76" s="881"/>
      <c r="P76" s="1342"/>
      <c r="Q76" s="1342"/>
      <c r="R76" s="881"/>
      <c r="S76" s="881"/>
      <c r="T76" s="881"/>
      <c r="U76" s="881"/>
      <c r="V76" s="881"/>
      <c r="W76" s="881"/>
      <c r="Z76" s="881"/>
      <c r="AA76" s="881"/>
      <c r="AB76" s="881"/>
      <c r="AC76" s="881"/>
      <c r="AD76" s="1342"/>
      <c r="AE76" s="1342"/>
      <c r="AF76" s="881"/>
      <c r="AG76" s="881"/>
      <c r="AH76" s="881"/>
      <c r="AI76" s="881"/>
      <c r="AJ76" s="881"/>
      <c r="AK76" s="881"/>
      <c r="AT76" s="1342"/>
    </row>
    <row r="77" spans="1:46" s="1304" customFormat="1" ht="11.25">
      <c r="A77" s="1342"/>
      <c r="B77" s="881"/>
      <c r="L77" s="881"/>
      <c r="M77" s="881"/>
      <c r="N77" s="881"/>
      <c r="O77" s="881"/>
      <c r="P77" s="1342"/>
      <c r="Q77" s="1342"/>
      <c r="R77" s="881"/>
      <c r="S77" s="881"/>
      <c r="T77" s="881"/>
      <c r="U77" s="881"/>
      <c r="V77" s="881"/>
      <c r="W77" s="881"/>
      <c r="Z77" s="881"/>
      <c r="AA77" s="881"/>
      <c r="AB77" s="881"/>
      <c r="AC77" s="881"/>
      <c r="AD77" s="1342"/>
      <c r="AE77" s="1342"/>
      <c r="AF77" s="881"/>
      <c r="AG77" s="881"/>
      <c r="AH77" s="881"/>
      <c r="AI77" s="881"/>
      <c r="AJ77" s="881"/>
      <c r="AK77" s="881"/>
      <c r="AT77" s="1342"/>
    </row>
    <row r="78" spans="1:46" s="1304" customFormat="1" ht="11.25">
      <c r="A78" s="1342"/>
      <c r="B78" s="881"/>
      <c r="L78" s="881"/>
      <c r="M78" s="881"/>
      <c r="N78" s="881"/>
      <c r="O78" s="881"/>
      <c r="P78" s="1342"/>
      <c r="Q78" s="1342"/>
      <c r="R78" s="881"/>
      <c r="S78" s="881"/>
      <c r="T78" s="881"/>
      <c r="U78" s="881"/>
      <c r="V78" s="881"/>
      <c r="W78" s="881"/>
      <c r="Z78" s="881"/>
      <c r="AA78" s="881"/>
      <c r="AB78" s="881"/>
      <c r="AC78" s="881"/>
      <c r="AD78" s="1342"/>
      <c r="AE78" s="1342"/>
      <c r="AF78" s="881"/>
      <c r="AG78" s="881"/>
      <c r="AH78" s="881"/>
      <c r="AI78" s="881"/>
      <c r="AJ78" s="881"/>
      <c r="AK78" s="881"/>
      <c r="AT78" s="1342"/>
    </row>
    <row r="79" spans="1:46" s="1304" customFormat="1" ht="11.25">
      <c r="A79" s="1342"/>
      <c r="B79" s="881"/>
      <c r="L79" s="881"/>
      <c r="M79" s="881"/>
      <c r="N79" s="881"/>
      <c r="O79" s="881"/>
      <c r="P79" s="1342"/>
      <c r="Q79" s="1342"/>
      <c r="R79" s="881"/>
      <c r="S79" s="881"/>
      <c r="T79" s="881"/>
      <c r="U79" s="881"/>
      <c r="V79" s="881"/>
      <c r="W79" s="881"/>
      <c r="Z79" s="881"/>
      <c r="AA79" s="881"/>
      <c r="AB79" s="881"/>
      <c r="AC79" s="881"/>
      <c r="AD79" s="1342"/>
      <c r="AE79" s="1342"/>
      <c r="AF79" s="881"/>
      <c r="AG79" s="881"/>
      <c r="AH79" s="881"/>
      <c r="AI79" s="881"/>
      <c r="AJ79" s="881"/>
      <c r="AK79" s="881"/>
      <c r="AT79" s="1342"/>
    </row>
    <row r="80" spans="1:46" s="1304" customFormat="1" ht="11.25">
      <c r="A80" s="1342"/>
      <c r="B80" s="881"/>
      <c r="L80" s="881"/>
      <c r="M80" s="881"/>
      <c r="N80" s="881"/>
      <c r="O80" s="881"/>
      <c r="P80" s="1342"/>
      <c r="Q80" s="1342"/>
      <c r="R80" s="881"/>
      <c r="S80" s="881"/>
      <c r="T80" s="881"/>
      <c r="U80" s="881"/>
      <c r="V80" s="881"/>
      <c r="W80" s="881"/>
      <c r="Z80" s="881"/>
      <c r="AA80" s="881"/>
      <c r="AB80" s="881"/>
      <c r="AC80" s="881"/>
      <c r="AD80" s="1342"/>
      <c r="AE80" s="1342"/>
      <c r="AF80" s="881"/>
      <c r="AG80" s="881"/>
      <c r="AH80" s="881"/>
      <c r="AI80" s="881"/>
      <c r="AJ80" s="881"/>
      <c r="AK80" s="881"/>
      <c r="AT80" s="1342"/>
    </row>
    <row r="81" spans="1:46" s="1304" customFormat="1" ht="11.25">
      <c r="A81" s="1342"/>
      <c r="B81" s="881"/>
      <c r="L81" s="881"/>
      <c r="M81" s="881"/>
      <c r="N81" s="881"/>
      <c r="O81" s="881"/>
      <c r="P81" s="1342"/>
      <c r="Q81" s="1342"/>
      <c r="R81" s="881"/>
      <c r="S81" s="881"/>
      <c r="T81" s="881"/>
      <c r="U81" s="881"/>
      <c r="V81" s="881"/>
      <c r="W81" s="881"/>
      <c r="Z81" s="881"/>
      <c r="AA81" s="881"/>
      <c r="AB81" s="881"/>
      <c r="AC81" s="881"/>
      <c r="AD81" s="1342"/>
      <c r="AE81" s="1342"/>
      <c r="AF81" s="881"/>
      <c r="AG81" s="881"/>
      <c r="AH81" s="881"/>
      <c r="AI81" s="881"/>
      <c r="AJ81" s="881"/>
      <c r="AK81" s="881"/>
      <c r="AT81" s="1342"/>
    </row>
    <row r="82" spans="1:46" s="1304" customFormat="1" ht="11.25">
      <c r="A82" s="1342"/>
      <c r="B82" s="881"/>
      <c r="L82" s="881"/>
      <c r="M82" s="881"/>
      <c r="N82" s="881"/>
      <c r="O82" s="881"/>
      <c r="P82" s="1342"/>
      <c r="Q82" s="1342"/>
      <c r="R82" s="881"/>
      <c r="S82" s="881"/>
      <c r="T82" s="881"/>
      <c r="U82" s="881"/>
      <c r="V82" s="881"/>
      <c r="W82" s="881"/>
      <c r="Z82" s="881"/>
      <c r="AA82" s="881"/>
      <c r="AB82" s="881"/>
      <c r="AC82" s="881"/>
      <c r="AD82" s="1342"/>
      <c r="AE82" s="1342"/>
      <c r="AF82" s="881"/>
      <c r="AG82" s="881"/>
      <c r="AH82" s="881"/>
      <c r="AI82" s="881"/>
      <c r="AJ82" s="881"/>
      <c r="AK82" s="881"/>
      <c r="AT82" s="1342"/>
    </row>
    <row r="83" spans="1:46" s="1304" customFormat="1" ht="11.25">
      <c r="A83" s="1342"/>
      <c r="B83" s="881"/>
      <c r="L83" s="881"/>
      <c r="M83" s="881"/>
      <c r="N83" s="881"/>
      <c r="O83" s="881"/>
      <c r="P83" s="1342"/>
      <c r="Q83" s="1342"/>
      <c r="R83" s="881"/>
      <c r="S83" s="881"/>
      <c r="T83" s="881"/>
      <c r="U83" s="881"/>
      <c r="V83" s="881"/>
      <c r="W83" s="881"/>
      <c r="Z83" s="881"/>
      <c r="AA83" s="881"/>
      <c r="AB83" s="881"/>
      <c r="AC83" s="881"/>
      <c r="AD83" s="1342"/>
      <c r="AE83" s="1342"/>
      <c r="AF83" s="881"/>
      <c r="AG83" s="881"/>
      <c r="AH83" s="881"/>
      <c r="AI83" s="881"/>
      <c r="AJ83" s="881"/>
      <c r="AK83" s="881"/>
      <c r="AT83" s="1342"/>
    </row>
    <row r="84" spans="1:46" s="1304" customFormat="1" ht="11.25">
      <c r="A84" s="1342"/>
      <c r="B84" s="881"/>
      <c r="L84" s="881"/>
      <c r="M84" s="881"/>
      <c r="N84" s="881"/>
      <c r="O84" s="881"/>
      <c r="P84" s="1342"/>
      <c r="Q84" s="1342"/>
      <c r="R84" s="881"/>
      <c r="S84" s="881"/>
      <c r="T84" s="881"/>
      <c r="U84" s="881"/>
      <c r="V84" s="881"/>
      <c r="W84" s="881"/>
      <c r="Z84" s="881"/>
      <c r="AA84" s="881"/>
      <c r="AB84" s="881"/>
      <c r="AC84" s="881"/>
      <c r="AD84" s="1342"/>
      <c r="AE84" s="1342"/>
      <c r="AF84" s="881"/>
      <c r="AG84" s="881"/>
      <c r="AH84" s="881"/>
      <c r="AI84" s="881"/>
      <c r="AJ84" s="881"/>
      <c r="AK84" s="881"/>
      <c r="AT84" s="1342"/>
    </row>
    <row r="85" spans="1:46" s="1304" customFormat="1" ht="11.25">
      <c r="A85" s="1342"/>
      <c r="B85" s="881"/>
      <c r="L85" s="881"/>
      <c r="M85" s="881"/>
      <c r="N85" s="881"/>
      <c r="O85" s="881"/>
      <c r="P85" s="1342"/>
      <c r="Q85" s="1342"/>
      <c r="R85" s="881"/>
      <c r="S85" s="881"/>
      <c r="T85" s="881"/>
      <c r="U85" s="881"/>
      <c r="V85" s="881"/>
      <c r="W85" s="881"/>
      <c r="Z85" s="881"/>
      <c r="AA85" s="881"/>
      <c r="AB85" s="881"/>
      <c r="AC85" s="881"/>
      <c r="AD85" s="1342"/>
      <c r="AE85" s="1342"/>
      <c r="AF85" s="881"/>
      <c r="AG85" s="881"/>
      <c r="AH85" s="881"/>
      <c r="AI85" s="881"/>
      <c r="AJ85" s="881"/>
      <c r="AK85" s="881"/>
      <c r="AT85" s="1342"/>
    </row>
    <row r="86" spans="1:46" s="1304" customFormat="1" ht="11.25">
      <c r="A86" s="1342"/>
      <c r="B86" s="881"/>
      <c r="L86" s="881"/>
      <c r="M86" s="881"/>
      <c r="N86" s="881"/>
      <c r="O86" s="881"/>
      <c r="P86" s="1342"/>
      <c r="Q86" s="1342"/>
      <c r="R86" s="881"/>
      <c r="S86" s="881"/>
      <c r="T86" s="881"/>
      <c r="U86" s="881"/>
      <c r="V86" s="881"/>
      <c r="W86" s="881"/>
      <c r="Z86" s="881"/>
      <c r="AA86" s="881"/>
      <c r="AB86" s="881"/>
      <c r="AC86" s="881"/>
      <c r="AD86" s="1342"/>
      <c r="AE86" s="1342"/>
      <c r="AF86" s="881"/>
      <c r="AG86" s="881"/>
      <c r="AH86" s="881"/>
      <c r="AI86" s="881"/>
      <c r="AJ86" s="881"/>
      <c r="AK86" s="881"/>
      <c r="AT86" s="1342"/>
    </row>
    <row r="87" spans="1:46" s="1304" customFormat="1" ht="11.25">
      <c r="A87" s="1342"/>
      <c r="B87" s="881"/>
      <c r="L87" s="881"/>
      <c r="M87" s="881"/>
      <c r="N87" s="881"/>
      <c r="O87" s="881"/>
      <c r="P87" s="1342"/>
      <c r="Q87" s="1342"/>
      <c r="R87" s="881"/>
      <c r="S87" s="881"/>
      <c r="T87" s="881"/>
      <c r="U87" s="881"/>
      <c r="V87" s="881"/>
      <c r="W87" s="881"/>
      <c r="Z87" s="881"/>
      <c r="AA87" s="881"/>
      <c r="AB87" s="881"/>
      <c r="AC87" s="881"/>
      <c r="AD87" s="1342"/>
      <c r="AE87" s="1342"/>
      <c r="AF87" s="881"/>
      <c r="AG87" s="881"/>
      <c r="AH87" s="881"/>
      <c r="AI87" s="881"/>
      <c r="AJ87" s="881"/>
      <c r="AK87" s="881"/>
      <c r="AT87" s="1342"/>
    </row>
    <row r="88" spans="1:46" s="1304" customFormat="1" ht="11.25">
      <c r="A88" s="1342"/>
      <c r="B88" s="881"/>
      <c r="L88" s="881"/>
      <c r="M88" s="881"/>
      <c r="N88" s="881"/>
      <c r="O88" s="881"/>
      <c r="P88" s="1342"/>
      <c r="Q88" s="1342"/>
      <c r="R88" s="881"/>
      <c r="S88" s="881"/>
      <c r="T88" s="881"/>
      <c r="U88" s="881"/>
      <c r="V88" s="881"/>
      <c r="W88" s="881"/>
      <c r="Z88" s="881"/>
      <c r="AA88" s="881"/>
      <c r="AB88" s="881"/>
      <c r="AC88" s="881"/>
      <c r="AD88" s="1342"/>
      <c r="AE88" s="1342"/>
      <c r="AF88" s="881"/>
      <c r="AG88" s="881"/>
      <c r="AH88" s="881"/>
      <c r="AI88" s="881"/>
      <c r="AJ88" s="881"/>
      <c r="AK88" s="881"/>
      <c r="AT88" s="1342"/>
    </row>
    <row r="89" spans="1:46" s="1304" customFormat="1" ht="11.25">
      <c r="A89" s="1342"/>
      <c r="B89" s="881"/>
      <c r="L89" s="881"/>
      <c r="M89" s="881"/>
      <c r="N89" s="881"/>
      <c r="O89" s="881"/>
      <c r="P89" s="1342"/>
      <c r="Q89" s="1342"/>
      <c r="R89" s="881"/>
      <c r="S89" s="881"/>
      <c r="T89" s="881"/>
      <c r="U89" s="881"/>
      <c r="V89" s="881"/>
      <c r="W89" s="881"/>
      <c r="Z89" s="881"/>
      <c r="AA89" s="881"/>
      <c r="AB89" s="881"/>
      <c r="AC89" s="881"/>
      <c r="AD89" s="1342"/>
      <c r="AE89" s="1342"/>
      <c r="AF89" s="881"/>
      <c r="AG89" s="881"/>
      <c r="AH89" s="881"/>
      <c r="AI89" s="881"/>
      <c r="AJ89" s="881"/>
      <c r="AK89" s="881"/>
      <c r="AT89" s="1342"/>
    </row>
    <row r="90" spans="1:46" s="1304" customFormat="1" ht="11.25">
      <c r="A90" s="1342"/>
      <c r="B90" s="881"/>
      <c r="L90" s="881"/>
      <c r="M90" s="881"/>
      <c r="N90" s="881"/>
      <c r="O90" s="881"/>
      <c r="P90" s="1342"/>
      <c r="Q90" s="1342"/>
      <c r="R90" s="881"/>
      <c r="S90" s="881"/>
      <c r="T90" s="881"/>
      <c r="U90" s="881"/>
      <c r="V90" s="881"/>
      <c r="W90" s="881"/>
      <c r="Z90" s="881"/>
      <c r="AA90" s="881"/>
      <c r="AB90" s="881"/>
      <c r="AC90" s="881"/>
      <c r="AD90" s="1342"/>
      <c r="AE90" s="1342"/>
      <c r="AF90" s="881"/>
      <c r="AG90" s="881"/>
      <c r="AH90" s="881"/>
      <c r="AI90" s="881"/>
      <c r="AJ90" s="881"/>
      <c r="AK90" s="881"/>
      <c r="AT90" s="1342"/>
    </row>
    <row r="91" spans="1:46" s="1304" customFormat="1" ht="11.25">
      <c r="A91" s="1342"/>
      <c r="B91" s="881"/>
      <c r="L91" s="881"/>
      <c r="M91" s="881"/>
      <c r="N91" s="881"/>
      <c r="O91" s="881"/>
      <c r="P91" s="1342"/>
      <c r="Q91" s="1342"/>
      <c r="R91" s="881"/>
      <c r="S91" s="881"/>
      <c r="T91" s="881"/>
      <c r="U91" s="881"/>
      <c r="V91" s="881"/>
      <c r="W91" s="881"/>
      <c r="Z91" s="881"/>
      <c r="AA91" s="881"/>
      <c r="AB91" s="881"/>
      <c r="AC91" s="881"/>
      <c r="AD91" s="1342"/>
      <c r="AE91" s="1342"/>
      <c r="AF91" s="881"/>
      <c r="AG91" s="881"/>
      <c r="AH91" s="881"/>
      <c r="AI91" s="881"/>
      <c r="AJ91" s="881"/>
      <c r="AK91" s="881"/>
      <c r="AT91" s="1342"/>
    </row>
    <row r="92" spans="1:46" s="1304" customFormat="1" ht="11.25">
      <c r="A92" s="1342"/>
      <c r="B92" s="881"/>
      <c r="L92" s="881"/>
      <c r="M92" s="881"/>
      <c r="N92" s="881"/>
      <c r="O92" s="881"/>
      <c r="P92" s="1342"/>
      <c r="Q92" s="1342"/>
      <c r="R92" s="881"/>
      <c r="S92" s="881"/>
      <c r="T92" s="881"/>
      <c r="U92" s="881"/>
      <c r="V92" s="881"/>
      <c r="W92" s="881"/>
      <c r="Z92" s="881"/>
      <c r="AA92" s="881"/>
      <c r="AB92" s="881"/>
      <c r="AC92" s="881"/>
      <c r="AD92" s="1342"/>
      <c r="AE92" s="1342"/>
      <c r="AF92" s="881"/>
      <c r="AG92" s="881"/>
      <c r="AH92" s="881"/>
      <c r="AI92" s="881"/>
      <c r="AJ92" s="881"/>
      <c r="AK92" s="881"/>
      <c r="AT92" s="1342"/>
    </row>
    <row r="93" spans="1:46" s="1304" customFormat="1" ht="11.25">
      <c r="A93" s="1342"/>
      <c r="B93" s="881"/>
      <c r="L93" s="881"/>
      <c r="M93" s="881"/>
      <c r="N93" s="881"/>
      <c r="O93" s="881"/>
      <c r="P93" s="1342"/>
      <c r="Q93" s="1342"/>
      <c r="R93" s="881"/>
      <c r="S93" s="881"/>
      <c r="T93" s="881"/>
      <c r="U93" s="881"/>
      <c r="V93" s="881"/>
      <c r="W93" s="881"/>
      <c r="Z93" s="881"/>
      <c r="AA93" s="881"/>
      <c r="AB93" s="881"/>
      <c r="AC93" s="881"/>
      <c r="AD93" s="1342"/>
      <c r="AE93" s="1342"/>
      <c r="AF93" s="881"/>
      <c r="AG93" s="881"/>
      <c r="AH93" s="881"/>
      <c r="AI93" s="881"/>
      <c r="AJ93" s="881"/>
      <c r="AK93" s="881"/>
      <c r="AT93" s="1342"/>
    </row>
    <row r="94" spans="1:46" s="1304" customFormat="1" ht="11.25">
      <c r="A94" s="1342"/>
      <c r="B94" s="881"/>
      <c r="L94" s="881"/>
      <c r="M94" s="881"/>
      <c r="N94" s="881"/>
      <c r="O94" s="881"/>
      <c r="P94" s="1342"/>
      <c r="Q94" s="1342"/>
      <c r="R94" s="881"/>
      <c r="S94" s="881"/>
      <c r="T94" s="881"/>
      <c r="U94" s="881"/>
      <c r="V94" s="881"/>
      <c r="W94" s="881"/>
      <c r="Z94" s="881"/>
      <c r="AA94" s="881"/>
      <c r="AB94" s="881"/>
      <c r="AC94" s="881"/>
      <c r="AD94" s="1342"/>
      <c r="AE94" s="1342"/>
      <c r="AF94" s="881"/>
      <c r="AG94" s="881"/>
      <c r="AH94" s="881"/>
      <c r="AI94" s="881"/>
      <c r="AJ94" s="881"/>
      <c r="AK94" s="881"/>
      <c r="AT94" s="1342"/>
    </row>
    <row r="95" spans="1:46" s="1304" customFormat="1" ht="11.25">
      <c r="A95" s="1342"/>
      <c r="B95" s="881"/>
      <c r="L95" s="881"/>
      <c r="M95" s="881"/>
      <c r="N95" s="881"/>
      <c r="O95" s="881"/>
      <c r="P95" s="1342"/>
      <c r="Q95" s="1342"/>
      <c r="R95" s="881"/>
      <c r="S95" s="881"/>
      <c r="T95" s="881"/>
      <c r="U95" s="881"/>
      <c r="V95" s="881"/>
      <c r="W95" s="881"/>
      <c r="Z95" s="881"/>
      <c r="AA95" s="881"/>
      <c r="AB95" s="881"/>
      <c r="AC95" s="881"/>
      <c r="AD95" s="1342"/>
      <c r="AE95" s="1342"/>
      <c r="AF95" s="881"/>
      <c r="AG95" s="881"/>
      <c r="AH95" s="881"/>
      <c r="AI95" s="881"/>
      <c r="AJ95" s="881"/>
      <c r="AK95" s="881"/>
      <c r="AT95" s="1342"/>
    </row>
    <row r="96" spans="1:46" s="1304" customFormat="1" ht="11.25">
      <c r="A96" s="1342"/>
      <c r="B96" s="881"/>
      <c r="L96" s="881"/>
      <c r="M96" s="881"/>
      <c r="N96" s="881"/>
      <c r="O96" s="881"/>
      <c r="P96" s="1342"/>
      <c r="Q96" s="1342"/>
      <c r="R96" s="881"/>
      <c r="S96" s="881"/>
      <c r="T96" s="881"/>
      <c r="U96" s="881"/>
      <c r="V96" s="881"/>
      <c r="W96" s="881"/>
      <c r="Z96" s="881"/>
      <c r="AA96" s="881"/>
      <c r="AB96" s="881"/>
      <c r="AC96" s="881"/>
      <c r="AD96" s="1342"/>
      <c r="AE96" s="1342"/>
      <c r="AF96" s="881"/>
      <c r="AG96" s="881"/>
      <c r="AH96" s="881"/>
      <c r="AI96" s="881"/>
      <c r="AJ96" s="881"/>
      <c r="AK96" s="881"/>
      <c r="AT96" s="1342"/>
    </row>
    <row r="97" spans="1:46" s="1304" customFormat="1" ht="11.25">
      <c r="A97" s="1342"/>
      <c r="B97" s="881"/>
      <c r="L97" s="881"/>
      <c r="M97" s="881"/>
      <c r="N97" s="881"/>
      <c r="O97" s="881"/>
      <c r="P97" s="1342"/>
      <c r="Q97" s="1342"/>
      <c r="R97" s="881"/>
      <c r="S97" s="881"/>
      <c r="T97" s="881"/>
      <c r="U97" s="881"/>
      <c r="V97" s="881"/>
      <c r="W97" s="881"/>
      <c r="Z97" s="881"/>
      <c r="AA97" s="881"/>
      <c r="AB97" s="881"/>
      <c r="AC97" s="881"/>
      <c r="AD97" s="1342"/>
      <c r="AE97" s="1342"/>
      <c r="AF97" s="881"/>
      <c r="AG97" s="881"/>
      <c r="AH97" s="881"/>
      <c r="AI97" s="881"/>
      <c r="AJ97" s="881"/>
      <c r="AK97" s="881"/>
      <c r="AT97" s="1342"/>
    </row>
    <row r="98" spans="1:46" s="1304" customFormat="1" ht="11.25">
      <c r="A98" s="1342"/>
      <c r="B98" s="881"/>
      <c r="L98" s="881"/>
      <c r="M98" s="881"/>
      <c r="N98" s="881"/>
      <c r="O98" s="881"/>
      <c r="P98" s="1342"/>
      <c r="Q98" s="1342"/>
      <c r="R98" s="881"/>
      <c r="S98" s="881"/>
      <c r="T98" s="881"/>
      <c r="U98" s="881"/>
      <c r="V98" s="881"/>
      <c r="W98" s="881"/>
      <c r="Z98" s="881"/>
      <c r="AA98" s="881"/>
      <c r="AB98" s="881"/>
      <c r="AC98" s="881"/>
      <c r="AD98" s="1342"/>
      <c r="AE98" s="1342"/>
      <c r="AF98" s="881"/>
      <c r="AG98" s="881"/>
      <c r="AH98" s="881"/>
      <c r="AI98" s="881"/>
      <c r="AJ98" s="881"/>
      <c r="AK98" s="881"/>
      <c r="AT98" s="1342"/>
    </row>
    <row r="99" spans="1:46" s="1304" customFormat="1" ht="11.25">
      <c r="A99" s="1342"/>
      <c r="B99" s="881"/>
      <c r="L99" s="881"/>
      <c r="M99" s="881"/>
      <c r="N99" s="881"/>
      <c r="O99" s="881"/>
      <c r="P99" s="1342"/>
      <c r="Q99" s="1342"/>
      <c r="R99" s="881"/>
      <c r="S99" s="881"/>
      <c r="T99" s="881"/>
      <c r="U99" s="881"/>
      <c r="V99" s="881"/>
      <c r="W99" s="881"/>
      <c r="Z99" s="881"/>
      <c r="AA99" s="881"/>
      <c r="AB99" s="881"/>
      <c r="AC99" s="881"/>
      <c r="AD99" s="1342"/>
      <c r="AE99" s="1342"/>
      <c r="AF99" s="881"/>
      <c r="AG99" s="881"/>
      <c r="AH99" s="881"/>
      <c r="AI99" s="881"/>
      <c r="AJ99" s="881"/>
      <c r="AK99" s="881"/>
      <c r="AT99" s="1342"/>
    </row>
    <row r="100" spans="1:46" s="1304" customFormat="1" ht="11.25">
      <c r="A100" s="1342"/>
      <c r="B100" s="881"/>
      <c r="L100" s="881"/>
      <c r="M100" s="881"/>
      <c r="N100" s="881"/>
      <c r="O100" s="881"/>
      <c r="P100" s="1342"/>
      <c r="Q100" s="1342"/>
      <c r="R100" s="881"/>
      <c r="S100" s="881"/>
      <c r="T100" s="881"/>
      <c r="U100" s="881"/>
      <c r="V100" s="881"/>
      <c r="W100" s="881"/>
      <c r="Z100" s="881"/>
      <c r="AA100" s="881"/>
      <c r="AB100" s="881"/>
      <c r="AC100" s="881"/>
      <c r="AD100" s="1342"/>
      <c r="AE100" s="1342"/>
      <c r="AF100" s="881"/>
      <c r="AG100" s="881"/>
      <c r="AH100" s="881"/>
      <c r="AI100" s="881"/>
      <c r="AJ100" s="881"/>
      <c r="AK100" s="881"/>
      <c r="AT100" s="1342"/>
    </row>
    <row r="101" spans="1:46" s="1304" customFormat="1" ht="11.25">
      <c r="A101" s="1342"/>
      <c r="B101" s="881"/>
      <c r="L101" s="881"/>
      <c r="M101" s="881"/>
      <c r="N101" s="881"/>
      <c r="O101" s="881"/>
      <c r="P101" s="1342"/>
      <c r="Q101" s="1342"/>
      <c r="R101" s="881"/>
      <c r="S101" s="881"/>
      <c r="T101" s="881"/>
      <c r="U101" s="881"/>
      <c r="V101" s="881"/>
      <c r="W101" s="881"/>
      <c r="Z101" s="881"/>
      <c r="AA101" s="881"/>
      <c r="AB101" s="881"/>
      <c r="AC101" s="881"/>
      <c r="AD101" s="1342"/>
      <c r="AE101" s="1342"/>
      <c r="AF101" s="881"/>
      <c r="AG101" s="881"/>
      <c r="AH101" s="881"/>
      <c r="AI101" s="881"/>
      <c r="AJ101" s="881"/>
      <c r="AK101" s="881"/>
      <c r="AT101" s="1342"/>
    </row>
    <row r="102" spans="1:46" s="1304" customFormat="1" ht="11.25">
      <c r="A102" s="1342"/>
      <c r="B102" s="881"/>
      <c r="L102" s="881"/>
      <c r="M102" s="881"/>
      <c r="N102" s="881"/>
      <c r="O102" s="881"/>
      <c r="P102" s="1342"/>
      <c r="Q102" s="1342"/>
      <c r="R102" s="881"/>
      <c r="S102" s="881"/>
      <c r="T102" s="881"/>
      <c r="U102" s="881"/>
      <c r="V102" s="881"/>
      <c r="W102" s="881"/>
      <c r="Z102" s="881"/>
      <c r="AA102" s="881"/>
      <c r="AB102" s="881"/>
      <c r="AC102" s="881"/>
      <c r="AD102" s="1342"/>
      <c r="AE102" s="1342"/>
      <c r="AF102" s="881"/>
      <c r="AG102" s="881"/>
      <c r="AH102" s="881"/>
      <c r="AI102" s="881"/>
      <c r="AJ102" s="881"/>
      <c r="AK102" s="881"/>
      <c r="AT102" s="1342"/>
    </row>
    <row r="103" spans="1:46" s="1304" customFormat="1" ht="11.25">
      <c r="A103" s="1342"/>
      <c r="B103" s="881"/>
      <c r="L103" s="881"/>
      <c r="M103" s="881"/>
      <c r="N103" s="881"/>
      <c r="O103" s="881"/>
      <c r="P103" s="1342"/>
      <c r="Q103" s="1342"/>
      <c r="R103" s="881"/>
      <c r="S103" s="881"/>
      <c r="T103" s="881"/>
      <c r="U103" s="881"/>
      <c r="V103" s="881"/>
      <c r="W103" s="881"/>
      <c r="Z103" s="881"/>
      <c r="AA103" s="881"/>
      <c r="AB103" s="881"/>
      <c r="AC103" s="881"/>
      <c r="AD103" s="1342"/>
      <c r="AE103" s="1342"/>
      <c r="AF103" s="881"/>
      <c r="AG103" s="881"/>
      <c r="AH103" s="881"/>
      <c r="AI103" s="881"/>
      <c r="AJ103" s="881"/>
      <c r="AK103" s="881"/>
      <c r="AT103" s="1342"/>
    </row>
    <row r="104" spans="1:46" s="1304" customFormat="1" ht="11.25">
      <c r="A104" s="1342"/>
      <c r="B104" s="881"/>
      <c r="L104" s="881"/>
      <c r="M104" s="881"/>
      <c r="N104" s="881"/>
      <c r="O104" s="881"/>
      <c r="P104" s="1342"/>
      <c r="Q104" s="1342"/>
      <c r="R104" s="881"/>
      <c r="S104" s="881"/>
      <c r="T104" s="881"/>
      <c r="U104" s="881"/>
      <c r="V104" s="881"/>
      <c r="W104" s="881"/>
      <c r="Z104" s="881"/>
      <c r="AA104" s="881"/>
      <c r="AB104" s="881"/>
      <c r="AC104" s="881"/>
      <c r="AD104" s="1342"/>
      <c r="AE104" s="1342"/>
      <c r="AF104" s="881"/>
      <c r="AG104" s="881"/>
      <c r="AH104" s="881"/>
      <c r="AI104" s="881"/>
      <c r="AJ104" s="881"/>
      <c r="AK104" s="881"/>
      <c r="AT104" s="1342"/>
    </row>
    <row r="105" spans="1:46" s="1304" customFormat="1" ht="11.25">
      <c r="A105" s="1342"/>
      <c r="B105" s="881"/>
      <c r="L105" s="881"/>
      <c r="M105" s="881"/>
      <c r="N105" s="881"/>
      <c r="O105" s="881"/>
      <c r="P105" s="1342"/>
      <c r="Q105" s="1342"/>
      <c r="R105" s="881"/>
      <c r="S105" s="881"/>
      <c r="T105" s="881"/>
      <c r="U105" s="881"/>
      <c r="V105" s="881"/>
      <c r="W105" s="881"/>
      <c r="Z105" s="881"/>
      <c r="AA105" s="881"/>
      <c r="AB105" s="881"/>
      <c r="AC105" s="881"/>
      <c r="AD105" s="1342"/>
      <c r="AE105" s="1342"/>
      <c r="AF105" s="881"/>
      <c r="AG105" s="881"/>
      <c r="AH105" s="881"/>
      <c r="AI105" s="881"/>
      <c r="AJ105" s="881"/>
      <c r="AK105" s="881"/>
      <c r="AT105" s="1342"/>
    </row>
  </sheetData>
  <sheetProtection selectLockedCells="1"/>
  <mergeCells count="73">
    <mergeCell ref="AC10:AC12"/>
    <mergeCell ref="AF10:AF12"/>
    <mergeCell ref="AG10:AG12"/>
    <mergeCell ref="AH10:AH12"/>
    <mergeCell ref="AI10:AI12"/>
    <mergeCell ref="AB8:AC9"/>
    <mergeCell ref="T10:T12"/>
    <mergeCell ref="U10:U12"/>
    <mergeCell ref="V10:V12"/>
    <mergeCell ref="L10:L12"/>
    <mergeCell ref="M10:M12"/>
    <mergeCell ref="N10:N12"/>
    <mergeCell ref="O10:O12"/>
    <mergeCell ref="R10:R12"/>
    <mergeCell ref="P6:P12"/>
    <mergeCell ref="W10:W12"/>
    <mergeCell ref="X10:X12"/>
    <mergeCell ref="Y10:Y12"/>
    <mergeCell ref="Z10:Z12"/>
    <mergeCell ref="AA10:AA12"/>
    <mergeCell ref="AB10:AB12"/>
    <mergeCell ref="AP8:AS9"/>
    <mergeCell ref="AE6:AE12"/>
    <mergeCell ref="AJ10:AJ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F6:AL7"/>
    <mergeCell ref="AM6:AS7"/>
    <mergeCell ref="AT6:AT12"/>
    <mergeCell ref="I8:I9"/>
    <mergeCell ref="J8:M9"/>
    <mergeCell ref="N8:O9"/>
    <mergeCell ref="R8:S9"/>
    <mergeCell ref="T8:W9"/>
    <mergeCell ref="X8:AA9"/>
    <mergeCell ref="Q6:Q12"/>
    <mergeCell ref="R6:W7"/>
    <mergeCell ref="X6:AA7"/>
    <mergeCell ref="AB6:AC7"/>
    <mergeCell ref="AD6:AD12"/>
    <mergeCell ref="S10:S12"/>
    <mergeCell ref="AF8:AG9"/>
    <mergeCell ref="AH8:AK9"/>
    <mergeCell ref="AM8:AO9"/>
    <mergeCell ref="A4:K4"/>
    <mergeCell ref="A6:A12"/>
    <mergeCell ref="B6:E9"/>
    <mergeCell ref="F6:H7"/>
    <mergeCell ref="I6:O7"/>
    <mergeCell ref="H10:H12"/>
    <mergeCell ref="I10:I12"/>
    <mergeCell ref="J10:J12"/>
    <mergeCell ref="K10:K12"/>
    <mergeCell ref="G10:G12"/>
    <mergeCell ref="B10:B12"/>
    <mergeCell ref="C10:C12"/>
    <mergeCell ref="D10:D12"/>
    <mergeCell ref="E10:E12"/>
    <mergeCell ref="F10:F12"/>
    <mergeCell ref="F8:H9"/>
    <mergeCell ref="AM3:AT3"/>
    <mergeCell ref="A3:H3"/>
    <mergeCell ref="I3:P3"/>
    <mergeCell ref="Q3:W3"/>
    <mergeCell ref="X3:AD3"/>
    <mergeCell ref="AE3:AL3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8" max="42" man="1"/>
    <brk id="16" max="42" man="1"/>
    <brk id="23" max="42" man="1"/>
    <brk id="30" max="42" man="1"/>
    <brk id="38" max="42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08"/>
  <sheetViews>
    <sheetView view="pageBreakPreview" zoomScaleNormal="100" zoomScaleSheetLayoutView="100" workbookViewId="0">
      <selection activeCell="AD2" sqref="AD2"/>
    </sheetView>
  </sheetViews>
  <sheetFormatPr defaultColWidth="10.125" defaultRowHeight="14.25"/>
  <cols>
    <col min="1" max="1" width="8.125" style="319" customWidth="1"/>
    <col min="2" max="2" width="9.125" style="1018" customWidth="1"/>
    <col min="3" max="5" width="9.5" style="344" customWidth="1"/>
    <col min="6" max="6" width="9.375" style="344" customWidth="1"/>
    <col min="7" max="7" width="9" style="344" customWidth="1"/>
    <col min="8" max="8" width="9.125" style="344" customWidth="1"/>
    <col min="9" max="9" width="9" style="344" customWidth="1"/>
    <col min="10" max="10" width="10" style="344" customWidth="1"/>
    <col min="11" max="11" width="12.125" style="344" customWidth="1"/>
    <col min="12" max="12" width="10.875" style="344" customWidth="1"/>
    <col min="13" max="13" width="12" style="344" customWidth="1"/>
    <col min="14" max="14" width="12.25" style="344" customWidth="1"/>
    <col min="15" max="15" width="12.5" style="344" customWidth="1"/>
    <col min="16" max="16" width="12.75" style="319" customWidth="1"/>
    <col min="17" max="16384" width="10.125" style="344"/>
  </cols>
  <sheetData>
    <row r="1" spans="1:17" s="813" customFormat="1" ht="14.1" customHeight="1">
      <c r="A1" s="173" t="s">
        <v>1565</v>
      </c>
      <c r="B1" s="173"/>
      <c r="C1" s="393"/>
      <c r="D1" s="803"/>
      <c r="E1" s="803"/>
      <c r="F1" s="803"/>
      <c r="G1" s="803"/>
      <c r="I1" s="392"/>
      <c r="K1" s="813" t="s">
        <v>46</v>
      </c>
      <c r="L1" s="813" t="s">
        <v>46</v>
      </c>
      <c r="N1" s="392"/>
      <c r="O1" s="392"/>
      <c r="P1" s="392" t="s">
        <v>1566</v>
      </c>
    </row>
    <row r="2" spans="1:17" s="291" customFormat="1" ht="14.1" customHeight="1">
      <c r="A2" s="94"/>
      <c r="B2" s="94"/>
      <c r="C2" s="53"/>
      <c r="D2" s="205"/>
      <c r="E2" s="205"/>
      <c r="F2" s="205"/>
      <c r="G2" s="205"/>
      <c r="I2" s="1023"/>
      <c r="M2" s="2183"/>
      <c r="N2" s="2183"/>
      <c r="O2" s="2183"/>
      <c r="P2" s="2183"/>
    </row>
    <row r="3" spans="1:17" s="292" customFormat="1" ht="20.100000000000001" customHeight="1">
      <c r="A3" s="2184" t="s">
        <v>630</v>
      </c>
      <c r="B3" s="2184"/>
      <c r="C3" s="2184"/>
      <c r="D3" s="2184"/>
      <c r="E3" s="2184"/>
      <c r="F3" s="2184"/>
      <c r="G3" s="2184"/>
      <c r="H3" s="2184"/>
      <c r="I3" s="2184"/>
      <c r="J3" s="2184" t="s">
        <v>631</v>
      </c>
      <c r="K3" s="2184"/>
      <c r="L3" s="2184"/>
      <c r="M3" s="2184"/>
      <c r="N3" s="2184"/>
      <c r="O3" s="2184"/>
      <c r="P3" s="2184"/>
    </row>
    <row r="4" spans="1:17" s="293" customFormat="1" ht="20.100000000000001" customHeight="1">
      <c r="A4" s="335"/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6"/>
      <c r="Q4" s="336"/>
    </row>
    <row r="5" spans="1:17" s="295" customFormat="1" ht="18" customHeight="1" thickBot="1">
      <c r="A5" s="295" t="s">
        <v>1076</v>
      </c>
      <c r="B5" s="67"/>
      <c r="I5" s="1020"/>
      <c r="L5" s="295" t="s">
        <v>46</v>
      </c>
      <c r="M5" s="337" t="s">
        <v>46</v>
      </c>
      <c r="P5" s="337" t="s">
        <v>1077</v>
      </c>
    </row>
    <row r="6" spans="1:17" s="291" customFormat="1" ht="20.100000000000001" customHeight="1">
      <c r="A6" s="2185" t="s">
        <v>1078</v>
      </c>
      <c r="B6" s="1941" t="s">
        <v>1079</v>
      </c>
      <c r="C6" s="1676"/>
      <c r="D6" s="1676"/>
      <c r="E6" s="1676"/>
      <c r="F6" s="1676"/>
      <c r="G6" s="1676"/>
      <c r="H6" s="1676"/>
      <c r="I6" s="1676"/>
      <c r="J6" s="2188" t="s">
        <v>1080</v>
      </c>
      <c r="K6" s="2188"/>
      <c r="L6" s="2188"/>
      <c r="M6" s="2188"/>
      <c r="N6" s="2188"/>
      <c r="O6" s="2188"/>
      <c r="P6" s="2191" t="s">
        <v>1081</v>
      </c>
    </row>
    <row r="7" spans="1:17" s="291" customFormat="1" ht="35.25" customHeight="1">
      <c r="A7" s="2186"/>
      <c r="B7" s="2194" t="s">
        <v>1326</v>
      </c>
      <c r="C7" s="1529"/>
      <c r="D7" s="1526" t="s">
        <v>1082</v>
      </c>
      <c r="E7" s="1529"/>
      <c r="F7" s="1526" t="s">
        <v>1083</v>
      </c>
      <c r="G7" s="1529"/>
      <c r="H7" s="1526" t="s">
        <v>1084</v>
      </c>
      <c r="I7" s="1547"/>
      <c r="J7" s="2189"/>
      <c r="K7" s="2190"/>
      <c r="L7" s="2190"/>
      <c r="M7" s="2190"/>
      <c r="N7" s="2190"/>
      <c r="O7" s="2190"/>
      <c r="P7" s="2192"/>
    </row>
    <row r="8" spans="1:17" s="291" customFormat="1" ht="15.6" customHeight="1">
      <c r="A8" s="2186"/>
      <c r="B8" s="1679" t="s">
        <v>1085</v>
      </c>
      <c r="C8" s="1671" t="s">
        <v>1086</v>
      </c>
      <c r="D8" s="1671" t="s">
        <v>1085</v>
      </c>
      <c r="E8" s="1671" t="s">
        <v>1086</v>
      </c>
      <c r="F8" s="1671" t="s">
        <v>1085</v>
      </c>
      <c r="G8" s="1671" t="s">
        <v>1086</v>
      </c>
      <c r="H8" s="1671" t="s">
        <v>1085</v>
      </c>
      <c r="I8" s="1669" t="s">
        <v>1086</v>
      </c>
      <c r="J8" s="2206"/>
      <c r="K8" s="1671" t="s">
        <v>1327</v>
      </c>
      <c r="L8" s="1671" t="s">
        <v>1328</v>
      </c>
      <c r="M8" s="1671" t="s">
        <v>1087</v>
      </c>
      <c r="N8" s="2195" t="s">
        <v>1088</v>
      </c>
      <c r="O8" s="2198" t="s">
        <v>1089</v>
      </c>
      <c r="P8" s="2192"/>
    </row>
    <row r="9" spans="1:17" s="291" customFormat="1" ht="15.6" customHeight="1">
      <c r="A9" s="2186"/>
      <c r="B9" s="2201"/>
      <c r="C9" s="1824"/>
      <c r="D9" s="1824"/>
      <c r="E9" s="1824"/>
      <c r="F9" s="1824"/>
      <c r="G9" s="1824"/>
      <c r="H9" s="1824"/>
      <c r="I9" s="2136"/>
      <c r="J9" s="2206"/>
      <c r="K9" s="1670"/>
      <c r="L9" s="1670"/>
      <c r="M9" s="1670"/>
      <c r="N9" s="2196"/>
      <c r="O9" s="2199"/>
      <c r="P9" s="2192"/>
    </row>
    <row r="10" spans="1:17" s="291" customFormat="1" ht="15.6" customHeight="1">
      <c r="A10" s="2186"/>
      <c r="B10" s="2201"/>
      <c r="C10" s="1824"/>
      <c r="D10" s="1824"/>
      <c r="E10" s="1824"/>
      <c r="F10" s="1824"/>
      <c r="G10" s="1824"/>
      <c r="H10" s="1824"/>
      <c r="I10" s="2136"/>
      <c r="J10" s="2206"/>
      <c r="K10" s="1670"/>
      <c r="L10" s="1670"/>
      <c r="M10" s="1670"/>
      <c r="N10" s="2196"/>
      <c r="O10" s="2199"/>
      <c r="P10" s="2192"/>
    </row>
    <row r="11" spans="1:17" s="291" customFormat="1" ht="15.6" customHeight="1">
      <c r="A11" s="2187"/>
      <c r="B11" s="2202"/>
      <c r="C11" s="1825"/>
      <c r="D11" s="1825"/>
      <c r="E11" s="1825"/>
      <c r="F11" s="1825"/>
      <c r="G11" s="1825"/>
      <c r="H11" s="1825"/>
      <c r="I11" s="2203"/>
      <c r="J11" s="2207"/>
      <c r="K11" s="1672"/>
      <c r="L11" s="1672"/>
      <c r="M11" s="1672"/>
      <c r="N11" s="2197"/>
      <c r="O11" s="2200"/>
      <c r="P11" s="2193"/>
    </row>
    <row r="12" spans="1:17" s="338" customFormat="1" ht="17.25" customHeight="1">
      <c r="A12" s="214" t="s">
        <v>701</v>
      </c>
      <c r="B12" s="46">
        <v>40</v>
      </c>
      <c r="C12" s="46">
        <v>30457</v>
      </c>
      <c r="D12" s="46">
        <v>25</v>
      </c>
      <c r="E12" s="46">
        <v>17333</v>
      </c>
      <c r="F12" s="46">
        <v>14</v>
      </c>
      <c r="G12" s="46">
        <v>6598</v>
      </c>
      <c r="H12" s="46">
        <v>1</v>
      </c>
      <c r="I12" s="46">
        <v>6526</v>
      </c>
      <c r="J12" s="46">
        <v>29024</v>
      </c>
      <c r="K12" s="46">
        <v>16169</v>
      </c>
      <c r="L12" s="46">
        <v>3689</v>
      </c>
      <c r="M12" s="46">
        <v>809</v>
      </c>
      <c r="N12" s="46">
        <v>910</v>
      </c>
      <c r="O12" s="46">
        <v>7447</v>
      </c>
      <c r="P12" s="339" t="s">
        <v>701</v>
      </c>
    </row>
    <row r="13" spans="1:17" s="338" customFormat="1" ht="17.25" customHeight="1">
      <c r="A13" s="214" t="s">
        <v>951</v>
      </c>
      <c r="B13" s="46">
        <v>32</v>
      </c>
      <c r="C13" s="46">
        <v>31802</v>
      </c>
      <c r="D13" s="46">
        <v>20</v>
      </c>
      <c r="E13" s="46">
        <v>18359</v>
      </c>
      <c r="F13" s="46">
        <v>11</v>
      </c>
      <c r="G13" s="46">
        <v>6852</v>
      </c>
      <c r="H13" s="46">
        <v>1</v>
      </c>
      <c r="I13" s="46">
        <v>6591</v>
      </c>
      <c r="J13" s="46">
        <v>25008</v>
      </c>
      <c r="K13" s="46">
        <v>11749</v>
      </c>
      <c r="L13" s="46">
        <v>3069</v>
      </c>
      <c r="M13" s="46">
        <v>1140</v>
      </c>
      <c r="N13" s="46">
        <v>525</v>
      </c>
      <c r="O13" s="46">
        <v>8525</v>
      </c>
      <c r="P13" s="339" t="s">
        <v>951</v>
      </c>
    </row>
    <row r="14" spans="1:17" s="338" customFormat="1" ht="17.25" customHeight="1">
      <c r="A14" s="214" t="s">
        <v>952</v>
      </c>
      <c r="B14" s="46">
        <v>37</v>
      </c>
      <c r="C14" s="46">
        <v>30742</v>
      </c>
      <c r="D14" s="46">
        <v>23</v>
      </c>
      <c r="E14" s="46">
        <v>17398</v>
      </c>
      <c r="F14" s="46">
        <v>12</v>
      </c>
      <c r="G14" s="46">
        <v>6633</v>
      </c>
      <c r="H14" s="46">
        <v>2</v>
      </c>
      <c r="I14" s="46">
        <v>6711</v>
      </c>
      <c r="J14" s="46">
        <v>38679</v>
      </c>
      <c r="K14" s="46">
        <v>21829</v>
      </c>
      <c r="L14" s="46">
        <v>5468</v>
      </c>
      <c r="M14" s="46">
        <v>963</v>
      </c>
      <c r="N14" s="46">
        <v>653</v>
      </c>
      <c r="O14" s="46">
        <v>9766</v>
      </c>
      <c r="P14" s="339" t="s">
        <v>952</v>
      </c>
    </row>
    <row r="15" spans="1:17" s="338" customFormat="1" ht="17.25" customHeight="1">
      <c r="A15" s="214" t="s">
        <v>1049</v>
      </c>
      <c r="B15" s="46">
        <v>31</v>
      </c>
      <c r="C15" s="46">
        <v>28511</v>
      </c>
      <c r="D15" s="46">
        <v>20</v>
      </c>
      <c r="E15" s="46">
        <v>13407</v>
      </c>
      <c r="F15" s="46">
        <v>10</v>
      </c>
      <c r="G15" s="46">
        <v>11563</v>
      </c>
      <c r="H15" s="46">
        <v>1</v>
      </c>
      <c r="I15" s="46">
        <v>3541</v>
      </c>
      <c r="J15" s="46">
        <v>24367</v>
      </c>
      <c r="K15" s="46">
        <v>13907</v>
      </c>
      <c r="L15" s="46">
        <v>3577</v>
      </c>
      <c r="M15" s="46">
        <v>851</v>
      </c>
      <c r="N15" s="46">
        <v>1203</v>
      </c>
      <c r="O15" s="46">
        <v>4829</v>
      </c>
      <c r="P15" s="339" t="s">
        <v>1049</v>
      </c>
    </row>
    <row r="16" spans="1:17" s="338" customFormat="1" ht="17.25" customHeight="1">
      <c r="A16" s="1019">
        <v>2017</v>
      </c>
      <c r="B16" s="42">
        <f>SUM(B18:B40)</f>
        <v>31</v>
      </c>
      <c r="C16" s="42">
        <f t="shared" ref="C16:O16" si="0">SUM(C18:C40)</f>
        <v>32229</v>
      </c>
      <c r="D16" s="42">
        <f t="shared" si="0"/>
        <v>20</v>
      </c>
      <c r="E16" s="42">
        <f t="shared" si="0"/>
        <v>14495</v>
      </c>
      <c r="F16" s="42">
        <f t="shared" si="0"/>
        <v>10</v>
      </c>
      <c r="G16" s="42">
        <f t="shared" si="0"/>
        <v>14319</v>
      </c>
      <c r="H16" s="42">
        <f t="shared" si="0"/>
        <v>1</v>
      </c>
      <c r="I16" s="42">
        <f t="shared" si="0"/>
        <v>3415</v>
      </c>
      <c r="J16" s="42">
        <f t="shared" si="0"/>
        <v>22353</v>
      </c>
      <c r="K16" s="42">
        <f t="shared" si="0"/>
        <v>13727</v>
      </c>
      <c r="L16" s="42">
        <f t="shared" si="0"/>
        <v>2526</v>
      </c>
      <c r="M16" s="42">
        <f t="shared" si="0"/>
        <v>760</v>
      </c>
      <c r="N16" s="42">
        <f t="shared" si="0"/>
        <v>762</v>
      </c>
      <c r="O16" s="42">
        <f t="shared" si="0"/>
        <v>4578</v>
      </c>
      <c r="P16" s="1031">
        <v>2017</v>
      </c>
    </row>
    <row r="17" spans="1:16" s="291" customFormat="1" ht="14.85" customHeight="1">
      <c r="A17" s="17"/>
      <c r="B17" s="340"/>
      <c r="C17" s="340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P17" s="1032"/>
    </row>
    <row r="18" spans="1:16" s="291" customFormat="1" ht="16.149999999999999" customHeight="1">
      <c r="A18" s="17" t="s">
        <v>240</v>
      </c>
      <c r="B18" s="46">
        <f>SUM(D18,F18,H18)</f>
        <v>10</v>
      </c>
      <c r="C18" s="46">
        <f>SUM(E18,G18,I18)</f>
        <v>10582</v>
      </c>
      <c r="D18" s="722">
        <v>8</v>
      </c>
      <c r="E18" s="722">
        <v>6351</v>
      </c>
      <c r="F18" s="722">
        <v>1</v>
      </c>
      <c r="G18" s="722">
        <v>816</v>
      </c>
      <c r="H18" s="722">
        <v>1</v>
      </c>
      <c r="I18" s="722">
        <v>3415</v>
      </c>
      <c r="J18" s="46">
        <f>SUM(K18:O18)</f>
        <v>9621</v>
      </c>
      <c r="K18" s="722">
        <v>5400</v>
      </c>
      <c r="L18" s="722">
        <v>692</v>
      </c>
      <c r="M18" s="722">
        <v>181</v>
      </c>
      <c r="N18" s="722">
        <v>41</v>
      </c>
      <c r="O18" s="722">
        <v>3307</v>
      </c>
      <c r="P18" s="1030" t="s">
        <v>5</v>
      </c>
    </row>
    <row r="19" spans="1:16" s="291" customFormat="1" ht="16.149999999999999" customHeight="1">
      <c r="A19" s="17" t="s">
        <v>242</v>
      </c>
      <c r="B19" s="46">
        <f t="shared" ref="B19:C40" si="1">SUM(D19,F19,H19)</f>
        <v>2</v>
      </c>
      <c r="C19" s="46">
        <f t="shared" si="1"/>
        <v>929</v>
      </c>
      <c r="D19" s="722">
        <v>1</v>
      </c>
      <c r="E19" s="722">
        <v>385</v>
      </c>
      <c r="F19" s="722">
        <v>1</v>
      </c>
      <c r="G19" s="722">
        <v>544</v>
      </c>
      <c r="H19" s="722">
        <v>0</v>
      </c>
      <c r="I19" s="722">
        <v>0</v>
      </c>
      <c r="J19" s="46">
        <f t="shared" ref="J19:J40" si="2">SUM(K19:O19)</f>
        <v>705</v>
      </c>
      <c r="K19" s="722">
        <v>614</v>
      </c>
      <c r="L19" s="722">
        <v>39</v>
      </c>
      <c r="M19" s="722">
        <v>6</v>
      </c>
      <c r="N19" s="722">
        <v>18</v>
      </c>
      <c r="O19" s="722">
        <v>28</v>
      </c>
      <c r="P19" s="1030" t="s">
        <v>6</v>
      </c>
    </row>
    <row r="20" spans="1:16" s="291" customFormat="1" ht="16.149999999999999" customHeight="1">
      <c r="A20" s="17" t="s">
        <v>244</v>
      </c>
      <c r="B20" s="46">
        <f t="shared" si="1"/>
        <v>1</v>
      </c>
      <c r="C20" s="46">
        <f t="shared" si="1"/>
        <v>715</v>
      </c>
      <c r="D20" s="722">
        <v>1</v>
      </c>
      <c r="E20" s="722">
        <v>715</v>
      </c>
      <c r="F20" s="722">
        <v>0</v>
      </c>
      <c r="G20" s="722">
        <v>0</v>
      </c>
      <c r="H20" s="722">
        <v>0</v>
      </c>
      <c r="I20" s="722">
        <v>0</v>
      </c>
      <c r="J20" s="46">
        <f t="shared" si="2"/>
        <v>270</v>
      </c>
      <c r="K20" s="722">
        <v>260</v>
      </c>
      <c r="L20" s="722">
        <v>1</v>
      </c>
      <c r="M20" s="722">
        <v>1</v>
      </c>
      <c r="N20" s="722">
        <v>2</v>
      </c>
      <c r="O20" s="722">
        <v>6</v>
      </c>
      <c r="P20" s="1030" t="s">
        <v>7</v>
      </c>
    </row>
    <row r="21" spans="1:16" s="291" customFormat="1" ht="16.149999999999999" customHeight="1">
      <c r="A21" s="17" t="s">
        <v>246</v>
      </c>
      <c r="B21" s="46">
        <f t="shared" si="1"/>
        <v>2</v>
      </c>
      <c r="C21" s="46">
        <f t="shared" si="1"/>
        <v>2648</v>
      </c>
      <c r="D21" s="759">
        <v>1</v>
      </c>
      <c r="E21" s="759">
        <v>1142</v>
      </c>
      <c r="F21" s="759">
        <v>1</v>
      </c>
      <c r="G21" s="759">
        <v>1506</v>
      </c>
      <c r="H21" s="759">
        <v>0</v>
      </c>
      <c r="I21" s="759">
        <v>0</v>
      </c>
      <c r="J21" s="46">
        <f t="shared" si="2"/>
        <v>2021</v>
      </c>
      <c r="K21" s="759">
        <v>1214</v>
      </c>
      <c r="L21" s="759">
        <v>504</v>
      </c>
      <c r="M21" s="759">
        <v>145</v>
      </c>
      <c r="N21" s="759">
        <v>84</v>
      </c>
      <c r="O21" s="759">
        <v>74</v>
      </c>
      <c r="P21" s="1030" t="s">
        <v>8</v>
      </c>
    </row>
    <row r="22" spans="1:16" s="291" customFormat="1" ht="16.149999999999999" customHeight="1">
      <c r="A22" s="17" t="s">
        <v>248</v>
      </c>
      <c r="B22" s="46">
        <f t="shared" si="1"/>
        <v>2</v>
      </c>
      <c r="C22" s="46">
        <f t="shared" si="1"/>
        <v>5074</v>
      </c>
      <c r="D22" s="722">
        <v>0</v>
      </c>
      <c r="E22" s="722">
        <v>0</v>
      </c>
      <c r="F22" s="722">
        <v>2</v>
      </c>
      <c r="G22" s="722">
        <v>5074</v>
      </c>
      <c r="H22" s="722">
        <v>0</v>
      </c>
      <c r="I22" s="722">
        <v>0</v>
      </c>
      <c r="J22" s="46">
        <f t="shared" si="2"/>
        <v>2170</v>
      </c>
      <c r="K22" s="722">
        <v>619</v>
      </c>
      <c r="L22" s="722">
        <v>438</v>
      </c>
      <c r="M22" s="722">
        <v>218</v>
      </c>
      <c r="N22" s="722">
        <v>496</v>
      </c>
      <c r="O22" s="722">
        <v>399</v>
      </c>
      <c r="P22" s="1030" t="s">
        <v>9</v>
      </c>
    </row>
    <row r="23" spans="1:16" s="291" customFormat="1" ht="16.149999999999999" customHeight="1">
      <c r="A23" s="17" t="s">
        <v>250</v>
      </c>
      <c r="B23" s="46">
        <f t="shared" si="1"/>
        <v>2</v>
      </c>
      <c r="C23" s="46">
        <f t="shared" si="1"/>
        <v>1396</v>
      </c>
      <c r="D23" s="722">
        <v>2</v>
      </c>
      <c r="E23" s="722">
        <v>1396</v>
      </c>
      <c r="F23" s="722">
        <v>0</v>
      </c>
      <c r="G23" s="722">
        <v>0</v>
      </c>
      <c r="H23" s="722">
        <v>0</v>
      </c>
      <c r="I23" s="722">
        <v>0</v>
      </c>
      <c r="J23" s="46">
        <f t="shared" si="2"/>
        <v>887</v>
      </c>
      <c r="K23" s="722">
        <v>389</v>
      </c>
      <c r="L23" s="722">
        <v>22</v>
      </c>
      <c r="M23" s="722">
        <v>15</v>
      </c>
      <c r="N23" s="722">
        <v>16</v>
      </c>
      <c r="O23" s="722">
        <v>445</v>
      </c>
      <c r="P23" s="1030" t="s">
        <v>10</v>
      </c>
    </row>
    <row r="24" spans="1:16" s="291" customFormat="1" ht="16.149999999999999" customHeight="1">
      <c r="A24" s="17" t="s">
        <v>252</v>
      </c>
      <c r="B24" s="46">
        <f t="shared" si="1"/>
        <v>1</v>
      </c>
      <c r="C24" s="46">
        <f t="shared" si="1"/>
        <v>682</v>
      </c>
      <c r="D24" s="722">
        <v>1</v>
      </c>
      <c r="E24" s="722">
        <v>682</v>
      </c>
      <c r="F24" s="722">
        <v>0</v>
      </c>
      <c r="G24" s="722">
        <v>0</v>
      </c>
      <c r="H24" s="722">
        <v>0</v>
      </c>
      <c r="I24" s="722">
        <v>0</v>
      </c>
      <c r="J24" s="46">
        <f t="shared" si="2"/>
        <v>682</v>
      </c>
      <c r="K24" s="722">
        <v>598</v>
      </c>
      <c r="L24" s="722">
        <v>5</v>
      </c>
      <c r="M24" s="722">
        <v>0</v>
      </c>
      <c r="N24" s="722">
        <v>8</v>
      </c>
      <c r="O24" s="722">
        <v>71</v>
      </c>
      <c r="P24" s="1030" t="s">
        <v>11</v>
      </c>
    </row>
    <row r="25" spans="1:16" s="291" customFormat="1" ht="16.149999999999999" customHeight="1">
      <c r="A25" s="17" t="s">
        <v>254</v>
      </c>
      <c r="B25" s="46">
        <f t="shared" si="1"/>
        <v>2</v>
      </c>
      <c r="C25" s="46">
        <f t="shared" si="1"/>
        <v>2725</v>
      </c>
      <c r="D25" s="722">
        <v>1</v>
      </c>
      <c r="E25" s="722">
        <v>1218</v>
      </c>
      <c r="F25" s="722">
        <v>1</v>
      </c>
      <c r="G25" s="722">
        <v>1507</v>
      </c>
      <c r="H25" s="722">
        <v>0</v>
      </c>
      <c r="I25" s="722">
        <v>0</v>
      </c>
      <c r="J25" s="46">
        <f t="shared" si="2"/>
        <v>1514</v>
      </c>
      <c r="K25" s="722">
        <v>1029</v>
      </c>
      <c r="L25" s="722">
        <v>353</v>
      </c>
      <c r="M25" s="722">
        <v>11</v>
      </c>
      <c r="N25" s="722">
        <v>45</v>
      </c>
      <c r="O25" s="722">
        <v>76</v>
      </c>
      <c r="P25" s="1030" t="s">
        <v>12</v>
      </c>
    </row>
    <row r="26" spans="1:16" s="291" customFormat="1" ht="16.149999999999999" customHeight="1">
      <c r="A26" s="17" t="s">
        <v>256</v>
      </c>
      <c r="B26" s="46">
        <f t="shared" si="1"/>
        <v>2</v>
      </c>
      <c r="C26" s="46">
        <f t="shared" si="1"/>
        <v>357</v>
      </c>
      <c r="D26" s="759">
        <v>1</v>
      </c>
      <c r="E26" s="759">
        <v>244</v>
      </c>
      <c r="F26" s="759">
        <v>1</v>
      </c>
      <c r="G26" s="759">
        <v>113</v>
      </c>
      <c r="H26" s="759">
        <v>0</v>
      </c>
      <c r="I26" s="759">
        <v>0</v>
      </c>
      <c r="J26" s="46">
        <f t="shared" si="2"/>
        <v>341</v>
      </c>
      <c r="K26" s="759">
        <v>298</v>
      </c>
      <c r="L26" s="759">
        <v>26</v>
      </c>
      <c r="M26" s="759">
        <v>0</v>
      </c>
      <c r="N26" s="759">
        <v>2</v>
      </c>
      <c r="O26" s="759">
        <v>15</v>
      </c>
      <c r="P26" s="1030" t="s">
        <v>13</v>
      </c>
    </row>
    <row r="27" spans="1:16" s="291" customFormat="1" ht="16.149999999999999" customHeight="1">
      <c r="A27" s="17" t="s">
        <v>258</v>
      </c>
      <c r="B27" s="46">
        <f t="shared" si="1"/>
        <v>3</v>
      </c>
      <c r="C27" s="46">
        <f t="shared" si="1"/>
        <v>2331</v>
      </c>
      <c r="D27" s="722">
        <v>1</v>
      </c>
      <c r="E27" s="722">
        <v>1010</v>
      </c>
      <c r="F27" s="722">
        <v>2</v>
      </c>
      <c r="G27" s="722">
        <v>1321</v>
      </c>
      <c r="H27" s="722">
        <v>0</v>
      </c>
      <c r="I27" s="722">
        <v>0</v>
      </c>
      <c r="J27" s="46">
        <f t="shared" si="2"/>
        <v>2725</v>
      </c>
      <c r="K27" s="722">
        <v>2086</v>
      </c>
      <c r="L27" s="722">
        <v>333</v>
      </c>
      <c r="M27" s="722">
        <v>167</v>
      </c>
      <c r="N27" s="722">
        <v>8</v>
      </c>
      <c r="O27" s="722">
        <v>131</v>
      </c>
      <c r="P27" s="1030" t="s">
        <v>14</v>
      </c>
    </row>
    <row r="28" spans="1:16" s="291" customFormat="1" ht="16.149999999999999" customHeight="1">
      <c r="A28" s="17" t="s">
        <v>260</v>
      </c>
      <c r="B28" s="46">
        <f t="shared" si="1"/>
        <v>0</v>
      </c>
      <c r="C28" s="46">
        <f t="shared" si="1"/>
        <v>0</v>
      </c>
      <c r="D28" s="722">
        <v>0</v>
      </c>
      <c r="E28" s="722">
        <v>0</v>
      </c>
      <c r="F28" s="722">
        <v>0</v>
      </c>
      <c r="G28" s="722">
        <v>0</v>
      </c>
      <c r="H28" s="722">
        <v>0</v>
      </c>
      <c r="I28" s="722">
        <v>0</v>
      </c>
      <c r="J28" s="46">
        <f t="shared" si="2"/>
        <v>0</v>
      </c>
      <c r="K28" s="722">
        <v>0</v>
      </c>
      <c r="L28" s="722">
        <v>0</v>
      </c>
      <c r="M28" s="722">
        <v>0</v>
      </c>
      <c r="N28" s="722">
        <v>0</v>
      </c>
      <c r="O28" s="722">
        <v>0</v>
      </c>
      <c r="P28" s="1030" t="s">
        <v>15</v>
      </c>
    </row>
    <row r="29" spans="1:16" s="338" customFormat="1" ht="16.149999999999999" customHeight="1">
      <c r="A29" s="17" t="s">
        <v>262</v>
      </c>
      <c r="B29" s="46">
        <f t="shared" si="1"/>
        <v>2</v>
      </c>
      <c r="C29" s="46">
        <f t="shared" si="1"/>
        <v>1178</v>
      </c>
      <c r="D29" s="722">
        <v>2</v>
      </c>
      <c r="E29" s="722">
        <v>1178</v>
      </c>
      <c r="F29" s="722">
        <v>0</v>
      </c>
      <c r="G29" s="722">
        <v>0</v>
      </c>
      <c r="H29" s="722">
        <v>0</v>
      </c>
      <c r="I29" s="722">
        <v>0</v>
      </c>
      <c r="J29" s="46">
        <f t="shared" si="2"/>
        <v>418</v>
      </c>
      <c r="K29" s="722">
        <v>241</v>
      </c>
      <c r="L29" s="722">
        <v>98</v>
      </c>
      <c r="M29" s="722">
        <v>16</v>
      </c>
      <c r="N29" s="722">
        <v>37</v>
      </c>
      <c r="O29" s="722">
        <v>26</v>
      </c>
      <c r="P29" s="1030" t="s">
        <v>16</v>
      </c>
    </row>
    <row r="30" spans="1:16" s="1024" customFormat="1" ht="16.149999999999999" customHeight="1">
      <c r="A30" s="17" t="s">
        <v>264</v>
      </c>
      <c r="B30" s="46">
        <f t="shared" si="1"/>
        <v>0</v>
      </c>
      <c r="C30" s="46">
        <f t="shared" si="1"/>
        <v>0</v>
      </c>
      <c r="D30" s="722">
        <v>0</v>
      </c>
      <c r="E30" s="722">
        <v>0</v>
      </c>
      <c r="F30" s="722">
        <v>0</v>
      </c>
      <c r="G30" s="722">
        <v>0</v>
      </c>
      <c r="H30" s="722">
        <v>0</v>
      </c>
      <c r="I30" s="722">
        <v>0</v>
      </c>
      <c r="J30" s="46">
        <f t="shared" si="2"/>
        <v>0</v>
      </c>
      <c r="K30" s="722">
        <v>0</v>
      </c>
      <c r="L30" s="722">
        <v>0</v>
      </c>
      <c r="M30" s="722">
        <v>0</v>
      </c>
      <c r="N30" s="722">
        <v>0</v>
      </c>
      <c r="O30" s="722">
        <v>0</v>
      </c>
      <c r="P30" s="1030" t="s">
        <v>17</v>
      </c>
    </row>
    <row r="31" spans="1:16" s="1024" customFormat="1" ht="16.149999999999999" customHeight="1">
      <c r="A31" s="17" t="s">
        <v>266</v>
      </c>
      <c r="B31" s="46">
        <f t="shared" si="1"/>
        <v>0</v>
      </c>
      <c r="C31" s="46">
        <f t="shared" si="1"/>
        <v>0</v>
      </c>
      <c r="D31" s="722">
        <v>0</v>
      </c>
      <c r="E31" s="722">
        <v>0</v>
      </c>
      <c r="F31" s="722">
        <v>0</v>
      </c>
      <c r="G31" s="722">
        <v>0</v>
      </c>
      <c r="H31" s="722">
        <v>0</v>
      </c>
      <c r="I31" s="722">
        <v>0</v>
      </c>
      <c r="J31" s="46">
        <f t="shared" si="2"/>
        <v>0</v>
      </c>
      <c r="K31" s="722">
        <v>0</v>
      </c>
      <c r="L31" s="722">
        <v>0</v>
      </c>
      <c r="M31" s="722">
        <v>0</v>
      </c>
      <c r="N31" s="722">
        <v>0</v>
      </c>
      <c r="O31" s="722">
        <v>0</v>
      </c>
      <c r="P31" s="1030" t="s">
        <v>18</v>
      </c>
    </row>
    <row r="32" spans="1:16" s="291" customFormat="1" ht="16.149999999999999" customHeight="1">
      <c r="A32" s="17" t="s">
        <v>268</v>
      </c>
      <c r="B32" s="46">
        <f t="shared" si="1"/>
        <v>0</v>
      </c>
      <c r="C32" s="46">
        <f t="shared" si="1"/>
        <v>0</v>
      </c>
      <c r="D32" s="722">
        <v>0</v>
      </c>
      <c r="E32" s="722">
        <v>0</v>
      </c>
      <c r="F32" s="722">
        <v>0</v>
      </c>
      <c r="G32" s="722">
        <v>0</v>
      </c>
      <c r="H32" s="722">
        <v>0</v>
      </c>
      <c r="I32" s="722">
        <v>0</v>
      </c>
      <c r="J32" s="46">
        <f t="shared" si="2"/>
        <v>0</v>
      </c>
      <c r="K32" s="722">
        <v>0</v>
      </c>
      <c r="L32" s="722">
        <v>0</v>
      </c>
      <c r="M32" s="722">
        <v>0</v>
      </c>
      <c r="N32" s="722">
        <v>0</v>
      </c>
      <c r="O32" s="722">
        <v>0</v>
      </c>
      <c r="P32" s="1030" t="s">
        <v>19</v>
      </c>
    </row>
    <row r="33" spans="1:16" s="291" customFormat="1" ht="16.149999999999999" customHeight="1">
      <c r="A33" s="17" t="s">
        <v>270</v>
      </c>
      <c r="B33" s="46">
        <f t="shared" si="1"/>
        <v>0</v>
      </c>
      <c r="C33" s="46">
        <f t="shared" si="1"/>
        <v>0</v>
      </c>
      <c r="D33" s="722">
        <v>0</v>
      </c>
      <c r="E33" s="722">
        <v>0</v>
      </c>
      <c r="F33" s="722">
        <v>0</v>
      </c>
      <c r="G33" s="722">
        <v>0</v>
      </c>
      <c r="H33" s="722">
        <v>0</v>
      </c>
      <c r="I33" s="722">
        <v>0</v>
      </c>
      <c r="J33" s="46">
        <f t="shared" si="2"/>
        <v>0</v>
      </c>
      <c r="K33" s="722">
        <v>0</v>
      </c>
      <c r="L33" s="722">
        <v>0</v>
      </c>
      <c r="M33" s="722">
        <v>0</v>
      </c>
      <c r="N33" s="722">
        <v>0</v>
      </c>
      <c r="O33" s="722">
        <v>0</v>
      </c>
      <c r="P33" s="1030" t="s">
        <v>20</v>
      </c>
    </row>
    <row r="34" spans="1:16" s="291" customFormat="1" ht="16.149999999999999" customHeight="1">
      <c r="A34" s="17" t="s">
        <v>272</v>
      </c>
      <c r="B34" s="46">
        <f t="shared" si="1"/>
        <v>0</v>
      </c>
      <c r="C34" s="46">
        <f t="shared" si="1"/>
        <v>0</v>
      </c>
      <c r="D34" s="722">
        <v>0</v>
      </c>
      <c r="E34" s="722">
        <v>0</v>
      </c>
      <c r="F34" s="722">
        <v>0</v>
      </c>
      <c r="G34" s="722">
        <v>0</v>
      </c>
      <c r="H34" s="722">
        <v>0</v>
      </c>
      <c r="I34" s="722">
        <v>0</v>
      </c>
      <c r="J34" s="46">
        <f t="shared" si="2"/>
        <v>0</v>
      </c>
      <c r="K34" s="722">
        <v>0</v>
      </c>
      <c r="L34" s="722">
        <v>0</v>
      </c>
      <c r="M34" s="722">
        <v>0</v>
      </c>
      <c r="N34" s="722">
        <v>0</v>
      </c>
      <c r="O34" s="722">
        <v>0</v>
      </c>
      <c r="P34" s="1030" t="s">
        <v>21</v>
      </c>
    </row>
    <row r="35" spans="1:16" s="291" customFormat="1" ht="16.149999999999999" customHeight="1">
      <c r="A35" s="17" t="s">
        <v>274</v>
      </c>
      <c r="B35" s="46">
        <f t="shared" si="1"/>
        <v>0</v>
      </c>
      <c r="C35" s="46">
        <f t="shared" si="1"/>
        <v>0</v>
      </c>
      <c r="D35" s="722">
        <v>0</v>
      </c>
      <c r="E35" s="722">
        <v>0</v>
      </c>
      <c r="F35" s="722">
        <v>0</v>
      </c>
      <c r="G35" s="722">
        <v>0</v>
      </c>
      <c r="H35" s="722">
        <v>0</v>
      </c>
      <c r="I35" s="722">
        <v>0</v>
      </c>
      <c r="J35" s="46">
        <f t="shared" si="2"/>
        <v>0</v>
      </c>
      <c r="K35" s="722">
        <v>0</v>
      </c>
      <c r="L35" s="722">
        <v>0</v>
      </c>
      <c r="M35" s="722">
        <v>0</v>
      </c>
      <c r="N35" s="722">
        <v>0</v>
      </c>
      <c r="O35" s="722">
        <v>0</v>
      </c>
      <c r="P35" s="1030" t="s">
        <v>22</v>
      </c>
    </row>
    <row r="36" spans="1:16" s="291" customFormat="1" ht="16.149999999999999" customHeight="1">
      <c r="A36" s="17" t="s">
        <v>276</v>
      </c>
      <c r="B36" s="46">
        <f t="shared" si="1"/>
        <v>1</v>
      </c>
      <c r="C36" s="46">
        <f t="shared" si="1"/>
        <v>3438</v>
      </c>
      <c r="D36" s="722">
        <v>0</v>
      </c>
      <c r="E36" s="722">
        <v>0</v>
      </c>
      <c r="F36" s="722">
        <v>1</v>
      </c>
      <c r="G36" s="722">
        <v>3438</v>
      </c>
      <c r="H36" s="722">
        <v>0</v>
      </c>
      <c r="I36" s="722">
        <v>0</v>
      </c>
      <c r="J36" s="46">
        <f t="shared" si="2"/>
        <v>825</v>
      </c>
      <c r="K36" s="722">
        <v>825</v>
      </c>
      <c r="L36" s="722">
        <v>0</v>
      </c>
      <c r="M36" s="722">
        <v>0</v>
      </c>
      <c r="N36" s="722">
        <v>0</v>
      </c>
      <c r="O36" s="722">
        <v>0</v>
      </c>
      <c r="P36" s="1030" t="s">
        <v>23</v>
      </c>
    </row>
    <row r="37" spans="1:16" s="291" customFormat="1" ht="16.149999999999999" customHeight="1">
      <c r="A37" s="17" t="s">
        <v>278</v>
      </c>
      <c r="B37" s="46">
        <f t="shared" si="1"/>
        <v>0</v>
      </c>
      <c r="C37" s="46">
        <f t="shared" si="1"/>
        <v>0</v>
      </c>
      <c r="D37" s="722">
        <v>0</v>
      </c>
      <c r="E37" s="722">
        <v>0</v>
      </c>
      <c r="F37" s="722">
        <v>0</v>
      </c>
      <c r="G37" s="722">
        <v>0</v>
      </c>
      <c r="H37" s="722">
        <v>0</v>
      </c>
      <c r="I37" s="722">
        <v>0</v>
      </c>
      <c r="J37" s="46">
        <f t="shared" si="2"/>
        <v>0</v>
      </c>
      <c r="K37" s="722">
        <v>0</v>
      </c>
      <c r="L37" s="722">
        <v>0</v>
      </c>
      <c r="M37" s="722">
        <v>0</v>
      </c>
      <c r="N37" s="722">
        <v>0</v>
      </c>
      <c r="O37" s="722">
        <v>0</v>
      </c>
      <c r="P37" s="1030" t="s">
        <v>24</v>
      </c>
    </row>
    <row r="38" spans="1:16" s="291" customFormat="1" ht="16.149999999999999" customHeight="1">
      <c r="A38" s="17" t="s">
        <v>1090</v>
      </c>
      <c r="B38" s="46">
        <f t="shared" si="1"/>
        <v>0</v>
      </c>
      <c r="C38" s="46">
        <f t="shared" si="1"/>
        <v>0</v>
      </c>
      <c r="D38" s="722">
        <v>0</v>
      </c>
      <c r="E38" s="722">
        <v>0</v>
      </c>
      <c r="F38" s="722">
        <v>0</v>
      </c>
      <c r="G38" s="722">
        <v>0</v>
      </c>
      <c r="H38" s="722">
        <v>0</v>
      </c>
      <c r="I38" s="722">
        <v>0</v>
      </c>
      <c r="J38" s="46">
        <f t="shared" si="2"/>
        <v>0</v>
      </c>
      <c r="K38" s="722">
        <v>0</v>
      </c>
      <c r="L38" s="722">
        <v>0</v>
      </c>
      <c r="M38" s="722">
        <v>0</v>
      </c>
      <c r="N38" s="722">
        <v>0</v>
      </c>
      <c r="O38" s="722">
        <v>0</v>
      </c>
      <c r="P38" s="1030" t="s">
        <v>25</v>
      </c>
    </row>
    <row r="39" spans="1:16" s="291" customFormat="1" ht="16.149999999999999" customHeight="1">
      <c r="A39" s="17" t="s">
        <v>282</v>
      </c>
      <c r="B39" s="46">
        <f t="shared" si="1"/>
        <v>1</v>
      </c>
      <c r="C39" s="46">
        <f t="shared" si="1"/>
        <v>174</v>
      </c>
      <c r="D39" s="722">
        <v>1</v>
      </c>
      <c r="E39" s="722">
        <v>174</v>
      </c>
      <c r="F39" s="722">
        <v>0</v>
      </c>
      <c r="G39" s="722">
        <v>0</v>
      </c>
      <c r="H39" s="722">
        <v>0</v>
      </c>
      <c r="I39" s="722">
        <v>0</v>
      </c>
      <c r="J39" s="46">
        <f t="shared" si="2"/>
        <v>174</v>
      </c>
      <c r="K39" s="722">
        <v>154</v>
      </c>
      <c r="L39" s="722">
        <v>15</v>
      </c>
      <c r="M39" s="722">
        <v>0</v>
      </c>
      <c r="N39" s="722">
        <v>5</v>
      </c>
      <c r="O39" s="760">
        <v>0</v>
      </c>
      <c r="P39" s="1030" t="s">
        <v>26</v>
      </c>
    </row>
    <row r="40" spans="1:16" s="291" customFormat="1" ht="16.149999999999999" customHeight="1" thickBot="1">
      <c r="A40" s="226" t="s">
        <v>284</v>
      </c>
      <c r="B40" s="36">
        <f t="shared" si="1"/>
        <v>0</v>
      </c>
      <c r="C40" s="36">
        <f t="shared" si="1"/>
        <v>0</v>
      </c>
      <c r="D40" s="723">
        <v>0</v>
      </c>
      <c r="E40" s="723">
        <v>0</v>
      </c>
      <c r="F40" s="723">
        <v>0</v>
      </c>
      <c r="G40" s="723">
        <v>0</v>
      </c>
      <c r="H40" s="723">
        <v>0</v>
      </c>
      <c r="I40" s="723">
        <v>0</v>
      </c>
      <c r="J40" s="36">
        <f t="shared" si="2"/>
        <v>0</v>
      </c>
      <c r="K40" s="723">
        <v>0</v>
      </c>
      <c r="L40" s="723">
        <v>0</v>
      </c>
      <c r="M40" s="723">
        <v>0</v>
      </c>
      <c r="N40" s="723">
        <v>0</v>
      </c>
      <c r="O40" s="723">
        <v>0</v>
      </c>
      <c r="P40" s="343" t="s">
        <v>27</v>
      </c>
    </row>
    <row r="41" spans="1:16" s="291" customFormat="1" ht="12" customHeight="1">
      <c r="A41" s="2204" t="s">
        <v>767</v>
      </c>
      <c r="B41" s="2204"/>
      <c r="F41" s="2205"/>
      <c r="G41" s="2205"/>
      <c r="H41" s="2205"/>
      <c r="I41" s="2205"/>
      <c r="P41" s="1300" t="s">
        <v>1091</v>
      </c>
    </row>
    <row r="42" spans="1:16" s="291" customFormat="1" ht="11.25">
      <c r="A42" s="289"/>
      <c r="B42" s="53"/>
      <c r="P42" s="289"/>
    </row>
    <row r="43" spans="1:16" s="291" customFormat="1" ht="11.25">
      <c r="A43" s="289"/>
      <c r="B43" s="53"/>
      <c r="P43" s="289"/>
    </row>
    <row r="44" spans="1:16" s="291" customFormat="1" ht="11.25">
      <c r="A44" s="289"/>
      <c r="B44" s="53"/>
      <c r="P44" s="289"/>
    </row>
    <row r="45" spans="1:16" s="291" customFormat="1" ht="11.25">
      <c r="A45" s="289"/>
      <c r="B45" s="53"/>
      <c r="P45" s="289"/>
    </row>
    <row r="46" spans="1:16" s="291" customFormat="1" ht="11.25">
      <c r="A46" s="289"/>
      <c r="B46" s="53"/>
      <c r="P46" s="289"/>
    </row>
    <row r="47" spans="1:16" s="291" customFormat="1" ht="11.25">
      <c r="A47" s="289"/>
      <c r="B47" s="53"/>
      <c r="P47" s="289"/>
    </row>
    <row r="48" spans="1:16" s="291" customFormat="1" ht="11.25">
      <c r="A48" s="289"/>
      <c r="B48" s="53"/>
      <c r="P48" s="289"/>
    </row>
    <row r="49" spans="1:16" s="291" customFormat="1" ht="11.25">
      <c r="A49" s="289"/>
      <c r="B49" s="53"/>
      <c r="P49" s="289"/>
    </row>
    <row r="50" spans="1:16" s="291" customFormat="1" ht="11.25">
      <c r="A50" s="289"/>
      <c r="B50" s="53"/>
      <c r="P50" s="289"/>
    </row>
    <row r="51" spans="1:16" s="291" customFormat="1" ht="11.25">
      <c r="A51" s="289"/>
      <c r="B51" s="53"/>
      <c r="P51" s="289"/>
    </row>
    <row r="52" spans="1:16" s="291" customFormat="1" ht="11.25">
      <c r="A52" s="289"/>
      <c r="B52" s="53"/>
      <c r="P52" s="289"/>
    </row>
    <row r="53" spans="1:16" s="291" customFormat="1" ht="11.25">
      <c r="A53" s="289"/>
      <c r="B53" s="53"/>
      <c r="P53" s="289"/>
    </row>
    <row r="54" spans="1:16" s="291" customFormat="1" ht="11.25">
      <c r="A54" s="289"/>
      <c r="B54" s="53"/>
      <c r="P54" s="289"/>
    </row>
    <row r="55" spans="1:16" s="291" customFormat="1" ht="11.25">
      <c r="A55" s="289"/>
      <c r="B55" s="53"/>
      <c r="P55" s="289"/>
    </row>
    <row r="56" spans="1:16" s="291" customFormat="1" ht="11.25">
      <c r="A56" s="289"/>
      <c r="B56" s="53"/>
      <c r="P56" s="289"/>
    </row>
    <row r="57" spans="1:16" s="291" customFormat="1" ht="11.25">
      <c r="A57" s="289"/>
      <c r="B57" s="53"/>
      <c r="P57" s="289"/>
    </row>
    <row r="58" spans="1:16" s="291" customFormat="1" ht="11.25">
      <c r="A58" s="289"/>
      <c r="B58" s="53"/>
      <c r="P58" s="289"/>
    </row>
    <row r="59" spans="1:16" s="291" customFormat="1" ht="11.25">
      <c r="A59" s="289"/>
      <c r="B59" s="53"/>
      <c r="P59" s="289"/>
    </row>
    <row r="60" spans="1:16" s="291" customFormat="1" ht="11.25">
      <c r="A60" s="289"/>
      <c r="B60" s="53"/>
      <c r="P60" s="289"/>
    </row>
    <row r="61" spans="1:16" s="291" customFormat="1" ht="11.25">
      <c r="A61" s="289"/>
      <c r="B61" s="53"/>
      <c r="P61" s="289"/>
    </row>
    <row r="62" spans="1:16" s="291" customFormat="1" ht="11.25">
      <c r="A62" s="289"/>
      <c r="B62" s="53"/>
      <c r="P62" s="289"/>
    </row>
    <row r="63" spans="1:16" s="291" customFormat="1" ht="11.25">
      <c r="A63" s="289"/>
      <c r="B63" s="53"/>
      <c r="P63" s="289"/>
    </row>
    <row r="64" spans="1:16" s="291" customFormat="1" ht="11.25">
      <c r="A64" s="289"/>
      <c r="B64" s="53"/>
      <c r="P64" s="289"/>
    </row>
    <row r="65" spans="1:16" s="291" customFormat="1" ht="11.25">
      <c r="A65" s="289"/>
      <c r="B65" s="53"/>
      <c r="P65" s="289"/>
    </row>
    <row r="66" spans="1:16" s="291" customFormat="1" ht="11.25">
      <c r="A66" s="289"/>
      <c r="B66" s="53"/>
      <c r="P66" s="289"/>
    </row>
    <row r="67" spans="1:16" s="291" customFormat="1" ht="11.25">
      <c r="A67" s="289"/>
      <c r="B67" s="53"/>
      <c r="P67" s="289"/>
    </row>
    <row r="68" spans="1:16" s="291" customFormat="1" ht="11.25">
      <c r="A68" s="289"/>
      <c r="B68" s="53"/>
      <c r="P68" s="289"/>
    </row>
    <row r="69" spans="1:16" s="291" customFormat="1" ht="11.25">
      <c r="A69" s="289"/>
      <c r="B69" s="53"/>
      <c r="P69" s="289"/>
    </row>
    <row r="70" spans="1:16" s="291" customFormat="1" ht="11.25">
      <c r="A70" s="289"/>
      <c r="B70" s="53"/>
      <c r="P70" s="289"/>
    </row>
    <row r="71" spans="1:16" s="291" customFormat="1" ht="11.25">
      <c r="A71" s="289"/>
      <c r="B71" s="53"/>
      <c r="P71" s="289"/>
    </row>
    <row r="72" spans="1:16" s="291" customFormat="1" ht="11.25">
      <c r="A72" s="289"/>
      <c r="B72" s="53"/>
      <c r="P72" s="289"/>
    </row>
    <row r="73" spans="1:16" s="291" customFormat="1" ht="11.25">
      <c r="A73" s="289"/>
      <c r="B73" s="53"/>
      <c r="P73" s="289"/>
    </row>
    <row r="74" spans="1:16" s="291" customFormat="1" ht="11.25">
      <c r="A74" s="289"/>
      <c r="B74" s="53"/>
      <c r="P74" s="289"/>
    </row>
    <row r="75" spans="1:16" s="291" customFormat="1" ht="11.25">
      <c r="A75" s="289"/>
      <c r="B75" s="53"/>
      <c r="P75" s="289"/>
    </row>
    <row r="76" spans="1:16" s="291" customFormat="1" ht="11.25">
      <c r="A76" s="289"/>
      <c r="B76" s="53"/>
      <c r="P76" s="289"/>
    </row>
    <row r="77" spans="1:16" s="291" customFormat="1" ht="11.25">
      <c r="A77" s="289"/>
      <c r="B77" s="53"/>
      <c r="P77" s="289"/>
    </row>
    <row r="78" spans="1:16" s="291" customFormat="1" ht="11.25">
      <c r="A78" s="289"/>
      <c r="B78" s="53"/>
      <c r="P78" s="289"/>
    </row>
    <row r="79" spans="1:16" s="291" customFormat="1" ht="11.25">
      <c r="A79" s="289"/>
      <c r="B79" s="53"/>
      <c r="P79" s="289"/>
    </row>
    <row r="80" spans="1:16" s="291" customFormat="1" ht="11.25">
      <c r="A80" s="289"/>
      <c r="B80" s="53"/>
      <c r="P80" s="289"/>
    </row>
    <row r="81" spans="1:16" s="291" customFormat="1" ht="11.25">
      <c r="A81" s="289"/>
      <c r="B81" s="53"/>
      <c r="P81" s="289"/>
    </row>
    <row r="82" spans="1:16" s="291" customFormat="1" ht="11.25">
      <c r="A82" s="289"/>
      <c r="B82" s="53"/>
      <c r="P82" s="289"/>
    </row>
    <row r="83" spans="1:16" s="291" customFormat="1" ht="11.25">
      <c r="A83" s="289"/>
      <c r="B83" s="53"/>
      <c r="P83" s="289"/>
    </row>
    <row r="84" spans="1:16" s="291" customFormat="1" ht="11.25">
      <c r="A84" s="289"/>
      <c r="B84" s="53"/>
      <c r="P84" s="289"/>
    </row>
    <row r="85" spans="1:16" s="291" customFormat="1" ht="11.25">
      <c r="A85" s="289"/>
      <c r="B85" s="53"/>
      <c r="P85" s="289"/>
    </row>
    <row r="86" spans="1:16" s="291" customFormat="1" ht="11.25">
      <c r="A86" s="289"/>
      <c r="B86" s="53"/>
      <c r="P86" s="289"/>
    </row>
    <row r="87" spans="1:16" s="291" customFormat="1" ht="11.25">
      <c r="A87" s="289"/>
      <c r="B87" s="53"/>
      <c r="P87" s="289"/>
    </row>
    <row r="88" spans="1:16" s="291" customFormat="1" ht="11.25">
      <c r="A88" s="289"/>
      <c r="B88" s="53"/>
      <c r="P88" s="289"/>
    </row>
    <row r="89" spans="1:16" s="291" customFormat="1" ht="11.25">
      <c r="A89" s="289"/>
      <c r="B89" s="53"/>
      <c r="P89" s="289"/>
    </row>
    <row r="90" spans="1:16" s="291" customFormat="1" ht="11.25">
      <c r="A90" s="289"/>
      <c r="B90" s="53"/>
      <c r="P90" s="289"/>
    </row>
    <row r="91" spans="1:16" s="291" customFormat="1" ht="11.25">
      <c r="A91" s="289"/>
      <c r="B91" s="53"/>
      <c r="P91" s="289"/>
    </row>
    <row r="92" spans="1:16" s="291" customFormat="1" ht="11.25">
      <c r="A92" s="289"/>
      <c r="B92" s="53"/>
      <c r="P92" s="289"/>
    </row>
    <row r="93" spans="1:16" s="291" customFormat="1" ht="11.25">
      <c r="A93" s="289"/>
      <c r="B93" s="53"/>
      <c r="P93" s="289"/>
    </row>
    <row r="94" spans="1:16" s="291" customFormat="1" ht="11.25">
      <c r="A94" s="289"/>
      <c r="B94" s="53"/>
      <c r="P94" s="289"/>
    </row>
    <row r="95" spans="1:16" s="291" customFormat="1" ht="11.25">
      <c r="A95" s="289"/>
      <c r="B95" s="53"/>
      <c r="P95" s="289"/>
    </row>
    <row r="96" spans="1:16" s="291" customFormat="1" ht="11.25">
      <c r="A96" s="289"/>
      <c r="B96" s="53"/>
      <c r="P96" s="289"/>
    </row>
    <row r="97" spans="1:16" s="291" customFormat="1" ht="11.25">
      <c r="A97" s="289"/>
      <c r="B97" s="53"/>
      <c r="P97" s="289"/>
    </row>
    <row r="98" spans="1:16" s="291" customFormat="1" ht="11.25">
      <c r="A98" s="289"/>
      <c r="B98" s="53"/>
      <c r="P98" s="289"/>
    </row>
    <row r="99" spans="1:16" s="291" customFormat="1" ht="11.25">
      <c r="A99" s="289"/>
      <c r="B99" s="53"/>
      <c r="P99" s="289"/>
    </row>
    <row r="100" spans="1:16" s="291" customFormat="1" ht="11.25">
      <c r="A100" s="289"/>
      <c r="B100" s="53"/>
      <c r="P100" s="289"/>
    </row>
    <row r="101" spans="1:16" s="291" customFormat="1" ht="11.25">
      <c r="A101" s="289"/>
      <c r="B101" s="53"/>
      <c r="P101" s="289"/>
    </row>
    <row r="102" spans="1:16" s="291" customFormat="1" ht="11.25">
      <c r="A102" s="289"/>
      <c r="B102" s="53"/>
      <c r="P102" s="289"/>
    </row>
    <row r="103" spans="1:16" s="291" customFormat="1" ht="11.25">
      <c r="A103" s="289"/>
      <c r="B103" s="53"/>
      <c r="P103" s="289"/>
    </row>
    <row r="104" spans="1:16" s="291" customFormat="1" ht="11.25">
      <c r="A104" s="289"/>
      <c r="B104" s="53"/>
      <c r="P104" s="289"/>
    </row>
    <row r="105" spans="1:16" s="291" customFormat="1" ht="11.25">
      <c r="A105" s="289"/>
      <c r="B105" s="53"/>
      <c r="P105" s="289"/>
    </row>
    <row r="106" spans="1:16" s="291" customFormat="1" ht="11.25">
      <c r="A106" s="289"/>
      <c r="B106" s="53"/>
      <c r="P106" s="289"/>
    </row>
    <row r="107" spans="1:16" s="291" customFormat="1" ht="11.25">
      <c r="A107" s="289"/>
      <c r="B107" s="53"/>
      <c r="P107" s="289"/>
    </row>
    <row r="108" spans="1:16" s="291" customFormat="1" ht="11.25">
      <c r="A108" s="289"/>
      <c r="B108" s="53"/>
      <c r="P108" s="289"/>
    </row>
  </sheetData>
  <sheetProtection selectLockedCells="1"/>
  <mergeCells count="27">
    <mergeCell ref="L8:L11"/>
    <mergeCell ref="I8:I11"/>
    <mergeCell ref="A41:B41"/>
    <mergeCell ref="F41:I41"/>
    <mergeCell ref="J8:J11"/>
    <mergeCell ref="K8:K11"/>
    <mergeCell ref="D8:D11"/>
    <mergeCell ref="E8:E11"/>
    <mergeCell ref="F8:F11"/>
    <mergeCell ref="G8:G11"/>
    <mergeCell ref="H8:H11"/>
    <mergeCell ref="M2:P2"/>
    <mergeCell ref="A3:I3"/>
    <mergeCell ref="J3:P3"/>
    <mergeCell ref="A6:A11"/>
    <mergeCell ref="B6:I6"/>
    <mergeCell ref="J6:O7"/>
    <mergeCell ref="P6:P11"/>
    <mergeCell ref="B7:C7"/>
    <mergeCell ref="D7:E7"/>
    <mergeCell ref="F7:G7"/>
    <mergeCell ref="M8:M11"/>
    <mergeCell ref="N8:N11"/>
    <mergeCell ref="O8:O11"/>
    <mergeCell ref="H7:I7"/>
    <mergeCell ref="B8:B11"/>
    <mergeCell ref="C8:C11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view="pageBreakPreview" zoomScaleNormal="100" zoomScaleSheetLayoutView="100" workbookViewId="0">
      <selection activeCell="AD2" sqref="AD2"/>
    </sheetView>
  </sheetViews>
  <sheetFormatPr defaultColWidth="10.125" defaultRowHeight="11.25"/>
  <cols>
    <col min="1" max="1" width="5.625" style="244" customWidth="1"/>
    <col min="2" max="2" width="8.625" style="248" customWidth="1"/>
    <col min="3" max="3" width="5.125" style="248" customWidth="1"/>
    <col min="4" max="4" width="4.625" style="248" customWidth="1"/>
    <col min="5" max="5" width="5.75" style="248" customWidth="1"/>
    <col min="6" max="7" width="5.125" style="248" customWidth="1"/>
    <col min="8" max="8" width="5.875" style="248" customWidth="1"/>
    <col min="9" max="9" width="5.125" style="248" customWidth="1"/>
    <col min="10" max="10" width="5.75" style="248" customWidth="1"/>
    <col min="11" max="12" width="5.625" style="248" customWidth="1"/>
    <col min="13" max="13" width="6.625" style="248" customWidth="1"/>
    <col min="14" max="14" width="7.625" style="248" customWidth="1"/>
    <col min="15" max="16384" width="10.125" style="179"/>
  </cols>
  <sheetData>
    <row r="1" spans="1:14" s="803" customFormat="1" ht="14.1" customHeight="1">
      <c r="A1" s="173" t="s">
        <v>1567</v>
      </c>
      <c r="B1" s="805"/>
      <c r="C1" s="805"/>
      <c r="D1" s="805"/>
      <c r="E1" s="805"/>
      <c r="F1" s="805"/>
      <c r="G1" s="805"/>
      <c r="H1" s="805"/>
      <c r="I1" s="805"/>
      <c r="J1" s="805"/>
      <c r="K1" s="805"/>
      <c r="L1" s="805"/>
      <c r="M1" s="805"/>
      <c r="N1" s="814"/>
    </row>
    <row r="2" spans="1:14" ht="14.1" customHeight="1">
      <c r="A2" s="94"/>
      <c r="N2" s="323"/>
    </row>
    <row r="3" spans="1:14" s="1028" customFormat="1" ht="20.100000000000001" customHeight="1">
      <c r="A3" s="2208" t="s">
        <v>1092</v>
      </c>
      <c r="B3" s="2208"/>
      <c r="C3" s="2208"/>
      <c r="D3" s="2208"/>
      <c r="E3" s="2208"/>
      <c r="F3" s="2208"/>
      <c r="G3" s="2208"/>
      <c r="H3" s="2208"/>
      <c r="I3" s="2208"/>
      <c r="J3" s="2208"/>
      <c r="K3" s="2208"/>
      <c r="L3" s="2208"/>
      <c r="M3" s="2208"/>
      <c r="N3" s="2208"/>
    </row>
    <row r="4" spans="1:14" s="1029" customFormat="1" ht="24" customHeight="1">
      <c r="A4" s="2209" t="s">
        <v>1093</v>
      </c>
      <c r="B4" s="2209"/>
      <c r="C4" s="2209"/>
      <c r="D4" s="2209"/>
      <c r="E4" s="2209"/>
      <c r="F4" s="2209"/>
      <c r="G4" s="2209"/>
      <c r="H4" s="2209"/>
      <c r="I4" s="2209"/>
      <c r="J4" s="2209"/>
      <c r="K4" s="2209"/>
      <c r="L4" s="2209"/>
      <c r="M4" s="2209"/>
      <c r="N4" s="2209"/>
    </row>
    <row r="5" spans="1:14" s="209" customFormat="1" ht="18" customHeight="1" thickBot="1">
      <c r="A5" s="209" t="s">
        <v>77</v>
      </c>
      <c r="N5" s="212" t="s">
        <v>1094</v>
      </c>
    </row>
    <row r="6" spans="1:14" s="205" customFormat="1" ht="27.95" customHeight="1">
      <c r="A6" s="2210" t="s">
        <v>162</v>
      </c>
      <c r="B6" s="2213" t="s">
        <v>1095</v>
      </c>
      <c r="C6" s="2214"/>
      <c r="D6" s="2214"/>
      <c r="E6" s="2214"/>
      <c r="F6" s="2214"/>
      <c r="G6" s="2214"/>
      <c r="H6" s="2214"/>
      <c r="I6" s="2214"/>
      <c r="J6" s="2214"/>
      <c r="K6" s="2215"/>
      <c r="L6" s="2216" t="s">
        <v>1096</v>
      </c>
      <c r="M6" s="2217"/>
      <c r="N6" s="2218"/>
    </row>
    <row r="7" spans="1:14" s="205" customFormat="1" ht="26.25" customHeight="1">
      <c r="A7" s="2211"/>
      <c r="B7" s="2219" t="s">
        <v>1097</v>
      </c>
      <c r="C7" s="2221" t="s">
        <v>1098</v>
      </c>
      <c r="D7" s="2222"/>
      <c r="E7" s="2223"/>
      <c r="F7" s="2221" t="s">
        <v>1099</v>
      </c>
      <c r="G7" s="2222"/>
      <c r="H7" s="2223"/>
      <c r="I7" s="2221" t="s">
        <v>1329</v>
      </c>
      <c r="J7" s="2222"/>
      <c r="K7" s="2223"/>
      <c r="L7" s="2224" t="s">
        <v>1100</v>
      </c>
      <c r="M7" s="2224" t="s">
        <v>1101</v>
      </c>
      <c r="N7" s="2227" t="s">
        <v>1102</v>
      </c>
    </row>
    <row r="8" spans="1:14" s="205" customFormat="1" ht="15" customHeight="1">
      <c r="A8" s="2211"/>
      <c r="B8" s="2219"/>
      <c r="C8" s="324"/>
      <c r="D8" s="2229" t="s">
        <v>1103</v>
      </c>
      <c r="E8" s="2229" t="s">
        <v>1104</v>
      </c>
      <c r="F8" s="325"/>
      <c r="G8" s="2229" t="s">
        <v>1103</v>
      </c>
      <c r="H8" s="2229" t="s">
        <v>1104</v>
      </c>
      <c r="I8" s="325"/>
      <c r="J8" s="2229" t="s">
        <v>1103</v>
      </c>
      <c r="K8" s="2229" t="s">
        <v>1104</v>
      </c>
      <c r="L8" s="2225"/>
      <c r="M8" s="2225"/>
      <c r="N8" s="2227"/>
    </row>
    <row r="9" spans="1:14" s="205" customFormat="1" ht="15" customHeight="1">
      <c r="A9" s="2212"/>
      <c r="B9" s="2220"/>
      <c r="C9" s="326"/>
      <c r="D9" s="2230"/>
      <c r="E9" s="2230"/>
      <c r="F9" s="327"/>
      <c r="G9" s="2230"/>
      <c r="H9" s="2230"/>
      <c r="I9" s="327"/>
      <c r="J9" s="2230"/>
      <c r="K9" s="2230"/>
      <c r="L9" s="2226"/>
      <c r="M9" s="2226"/>
      <c r="N9" s="2228"/>
    </row>
    <row r="10" spans="1:14" s="205" customFormat="1" ht="19.5" customHeight="1">
      <c r="A10" s="214" t="s">
        <v>701</v>
      </c>
      <c r="B10" s="46">
        <v>15</v>
      </c>
      <c r="C10" s="46">
        <v>86</v>
      </c>
      <c r="D10" s="46" t="s">
        <v>41</v>
      </c>
      <c r="E10" s="46" t="s">
        <v>41</v>
      </c>
      <c r="F10" s="46">
        <v>80</v>
      </c>
      <c r="G10" s="46" t="s">
        <v>41</v>
      </c>
      <c r="H10" s="46" t="s">
        <v>41</v>
      </c>
      <c r="I10" s="46">
        <v>873</v>
      </c>
      <c r="J10" s="46" t="s">
        <v>41</v>
      </c>
      <c r="K10" s="46" t="s">
        <v>41</v>
      </c>
      <c r="L10" s="46">
        <v>15</v>
      </c>
      <c r="M10" s="46">
        <v>86</v>
      </c>
      <c r="N10" s="46">
        <v>80</v>
      </c>
    </row>
    <row r="11" spans="1:14" s="205" customFormat="1" ht="19.5" customHeight="1">
      <c r="A11" s="214" t="s">
        <v>951</v>
      </c>
      <c r="B11" s="46">
        <v>15</v>
      </c>
      <c r="C11" s="46">
        <v>517</v>
      </c>
      <c r="D11" s="46" t="s">
        <v>41</v>
      </c>
      <c r="E11" s="46" t="s">
        <v>41</v>
      </c>
      <c r="F11" s="46">
        <v>324</v>
      </c>
      <c r="G11" s="46" t="s">
        <v>41</v>
      </c>
      <c r="H11" s="46" t="s">
        <v>41</v>
      </c>
      <c r="I11" s="46">
        <v>841</v>
      </c>
      <c r="J11" s="46" t="s">
        <v>41</v>
      </c>
      <c r="K11" s="46" t="s">
        <v>41</v>
      </c>
      <c r="L11" s="46">
        <v>15</v>
      </c>
      <c r="M11" s="46">
        <v>517</v>
      </c>
      <c r="N11" s="46">
        <v>324</v>
      </c>
    </row>
    <row r="12" spans="1:14" s="205" customFormat="1" ht="19.5" customHeight="1">
      <c r="A12" s="214" t="s">
        <v>952</v>
      </c>
      <c r="B12" s="46">
        <v>15</v>
      </c>
      <c r="C12" s="46">
        <v>77</v>
      </c>
      <c r="D12" s="46" t="s">
        <v>41</v>
      </c>
      <c r="E12" s="46" t="s">
        <v>41</v>
      </c>
      <c r="F12" s="46">
        <v>128</v>
      </c>
      <c r="G12" s="46" t="s">
        <v>41</v>
      </c>
      <c r="H12" s="46" t="s">
        <v>41</v>
      </c>
      <c r="I12" s="46">
        <v>790</v>
      </c>
      <c r="J12" s="46">
        <v>473</v>
      </c>
      <c r="K12" s="46">
        <v>317</v>
      </c>
      <c r="L12" s="46">
        <v>15</v>
      </c>
      <c r="M12" s="46">
        <v>77</v>
      </c>
      <c r="N12" s="46">
        <v>128</v>
      </c>
    </row>
    <row r="13" spans="1:14" s="205" customFormat="1" ht="19.5" customHeight="1">
      <c r="A13" s="214" t="s">
        <v>1049</v>
      </c>
      <c r="B13" s="46">
        <v>15</v>
      </c>
      <c r="C13" s="46">
        <v>87</v>
      </c>
      <c r="D13" s="46" t="s">
        <v>41</v>
      </c>
      <c r="E13" s="46" t="s">
        <v>41</v>
      </c>
      <c r="F13" s="46">
        <v>133</v>
      </c>
      <c r="G13" s="46" t="s">
        <v>41</v>
      </c>
      <c r="H13" s="46" t="s">
        <v>41</v>
      </c>
      <c r="I13" s="46">
        <v>744</v>
      </c>
      <c r="J13" s="46">
        <v>441</v>
      </c>
      <c r="K13" s="46">
        <v>303</v>
      </c>
      <c r="L13" s="46">
        <v>15</v>
      </c>
      <c r="M13" s="46">
        <v>87</v>
      </c>
      <c r="N13" s="46">
        <v>133</v>
      </c>
    </row>
    <row r="14" spans="1:14" s="217" customFormat="1" ht="19.5" customHeight="1" thickBot="1">
      <c r="A14" s="328">
        <v>2017</v>
      </c>
      <c r="B14" s="1033">
        <v>15</v>
      </c>
      <c r="C14" s="1033">
        <v>79</v>
      </c>
      <c r="D14" s="1033" t="s">
        <v>41</v>
      </c>
      <c r="E14" s="1033" t="s">
        <v>41</v>
      </c>
      <c r="F14" s="1033">
        <v>109</v>
      </c>
      <c r="G14" s="1033" t="s">
        <v>41</v>
      </c>
      <c r="H14" s="1033" t="s">
        <v>41</v>
      </c>
      <c r="I14" s="1033">
        <v>714</v>
      </c>
      <c r="J14" s="1033">
        <v>420</v>
      </c>
      <c r="K14" s="1033">
        <v>294</v>
      </c>
      <c r="L14" s="1033">
        <v>15</v>
      </c>
      <c r="M14" s="1033">
        <v>79</v>
      </c>
      <c r="N14" s="1033">
        <v>109</v>
      </c>
    </row>
    <row r="15" spans="1:14" s="205" customFormat="1" ht="20.100000000000001" customHeight="1" thickBot="1">
      <c r="A15" s="2231"/>
      <c r="B15" s="2231"/>
      <c r="C15" s="2231"/>
      <c r="D15" s="2231"/>
      <c r="E15" s="2231"/>
      <c r="F15" s="2231"/>
      <c r="G15" s="2231"/>
      <c r="H15" s="2231"/>
      <c r="I15" s="2231"/>
      <c r="J15" s="2231"/>
      <c r="K15" s="2231"/>
      <c r="L15" s="2231"/>
      <c r="M15" s="2231"/>
      <c r="N15" s="2231"/>
    </row>
    <row r="16" spans="1:14" s="205" customFormat="1" ht="27.95" customHeight="1">
      <c r="A16" s="2210" t="s">
        <v>162</v>
      </c>
      <c r="B16" s="329" t="s">
        <v>693</v>
      </c>
      <c r="C16" s="2232" t="s">
        <v>694</v>
      </c>
      <c r="D16" s="2214"/>
      <c r="E16" s="2214"/>
      <c r="F16" s="2214"/>
      <c r="G16" s="2214"/>
      <c r="H16" s="2214"/>
      <c r="I16" s="2214"/>
      <c r="J16" s="2214"/>
      <c r="K16" s="2232" t="s">
        <v>1105</v>
      </c>
      <c r="L16" s="2233"/>
      <c r="M16" s="2233"/>
      <c r="N16" s="2233"/>
    </row>
    <row r="17" spans="1:14" s="205" customFormat="1" ht="16.5" customHeight="1">
      <c r="A17" s="2211"/>
      <c r="B17" s="2224" t="s">
        <v>1330</v>
      </c>
      <c r="C17" s="2221" t="s">
        <v>695</v>
      </c>
      <c r="D17" s="2223"/>
      <c r="E17" s="2221" t="s">
        <v>696</v>
      </c>
      <c r="F17" s="2223"/>
      <c r="G17" s="2221" t="s">
        <v>1106</v>
      </c>
      <c r="H17" s="2223"/>
      <c r="I17" s="2221" t="s">
        <v>1331</v>
      </c>
      <c r="J17" s="2223"/>
      <c r="K17" s="2221" t="s">
        <v>1107</v>
      </c>
      <c r="L17" s="2229" t="s">
        <v>1108</v>
      </c>
      <c r="M17" s="2227" t="s">
        <v>1106</v>
      </c>
      <c r="N17" s="2224" t="s">
        <v>1332</v>
      </c>
    </row>
    <row r="18" spans="1:14" s="205" customFormat="1" ht="16.5" customHeight="1">
      <c r="A18" s="2211"/>
      <c r="B18" s="2224"/>
      <c r="C18" s="2235"/>
      <c r="D18" s="2236"/>
      <c r="E18" s="2235"/>
      <c r="F18" s="2236"/>
      <c r="G18" s="2235"/>
      <c r="H18" s="2236"/>
      <c r="I18" s="2235"/>
      <c r="J18" s="2236"/>
      <c r="K18" s="2235"/>
      <c r="L18" s="2239"/>
      <c r="M18" s="2241"/>
      <c r="N18" s="2224"/>
    </row>
    <row r="19" spans="1:14" s="205" customFormat="1" ht="16.5" customHeight="1">
      <c r="A19" s="2212"/>
      <c r="B19" s="2234"/>
      <c r="C19" s="2237"/>
      <c r="D19" s="2238"/>
      <c r="E19" s="2237"/>
      <c r="F19" s="2238"/>
      <c r="G19" s="2237"/>
      <c r="H19" s="2238"/>
      <c r="I19" s="2237"/>
      <c r="J19" s="2238"/>
      <c r="K19" s="2237"/>
      <c r="L19" s="2240"/>
      <c r="M19" s="2242"/>
      <c r="N19" s="2234"/>
    </row>
    <row r="20" spans="1:14" s="205" customFormat="1" ht="19.5" customHeight="1">
      <c r="A20" s="214" t="s">
        <v>701</v>
      </c>
      <c r="B20" s="46">
        <v>873</v>
      </c>
      <c r="C20" s="1650">
        <v>0</v>
      </c>
      <c r="D20" s="1650"/>
      <c r="E20" s="1650">
        <v>0</v>
      </c>
      <c r="F20" s="1650"/>
      <c r="G20" s="1650">
        <v>0</v>
      </c>
      <c r="H20" s="1650"/>
      <c r="I20" s="1650">
        <v>0</v>
      </c>
      <c r="J20" s="1650"/>
      <c r="K20" s="38">
        <v>0</v>
      </c>
      <c r="L20" s="46">
        <v>0</v>
      </c>
      <c r="M20" s="46">
        <v>0</v>
      </c>
      <c r="N20" s="46">
        <v>0</v>
      </c>
    </row>
    <row r="21" spans="1:14" s="205" customFormat="1" ht="19.5" customHeight="1">
      <c r="A21" s="214" t="s">
        <v>951</v>
      </c>
      <c r="B21" s="46">
        <v>841</v>
      </c>
      <c r="C21" s="1650">
        <v>0</v>
      </c>
      <c r="D21" s="1650"/>
      <c r="E21" s="1650">
        <v>0</v>
      </c>
      <c r="F21" s="1650"/>
      <c r="G21" s="1650">
        <v>0</v>
      </c>
      <c r="H21" s="1650"/>
      <c r="I21" s="1650">
        <v>0</v>
      </c>
      <c r="J21" s="1650"/>
      <c r="K21" s="38">
        <v>0</v>
      </c>
      <c r="L21" s="46">
        <v>0</v>
      </c>
      <c r="M21" s="46">
        <v>0</v>
      </c>
      <c r="N21" s="46">
        <v>0</v>
      </c>
    </row>
    <row r="22" spans="1:14" s="205" customFormat="1" ht="19.5" customHeight="1">
      <c r="A22" s="214" t="s">
        <v>952</v>
      </c>
      <c r="B22" s="46">
        <v>790</v>
      </c>
      <c r="C22" s="1650">
        <v>0</v>
      </c>
      <c r="D22" s="1650"/>
      <c r="E22" s="1650">
        <v>0</v>
      </c>
      <c r="F22" s="1650"/>
      <c r="G22" s="1650">
        <v>0</v>
      </c>
      <c r="H22" s="1650"/>
      <c r="I22" s="1650">
        <v>0</v>
      </c>
      <c r="J22" s="1650"/>
      <c r="K22" s="38">
        <v>0</v>
      </c>
      <c r="L22" s="46">
        <v>0</v>
      </c>
      <c r="M22" s="46">
        <v>0</v>
      </c>
      <c r="N22" s="46">
        <v>0</v>
      </c>
    </row>
    <row r="23" spans="1:14" s="205" customFormat="1" ht="19.5" customHeight="1">
      <c r="A23" s="214" t="s">
        <v>1049</v>
      </c>
      <c r="B23" s="46">
        <v>744</v>
      </c>
      <c r="C23" s="1650">
        <v>0</v>
      </c>
      <c r="D23" s="1650"/>
      <c r="E23" s="1650">
        <v>0</v>
      </c>
      <c r="F23" s="1650"/>
      <c r="G23" s="1650">
        <v>0</v>
      </c>
      <c r="H23" s="1650"/>
      <c r="I23" s="1650">
        <v>0</v>
      </c>
      <c r="J23" s="1650"/>
      <c r="K23" s="38">
        <v>0</v>
      </c>
      <c r="L23" s="46">
        <v>0</v>
      </c>
      <c r="M23" s="46">
        <v>0</v>
      </c>
      <c r="N23" s="46">
        <v>0</v>
      </c>
    </row>
    <row r="24" spans="1:14" s="217" customFormat="1" ht="19.5" customHeight="1" thickBot="1">
      <c r="A24" s="328">
        <v>2017</v>
      </c>
      <c r="B24" s="1033">
        <v>714</v>
      </c>
      <c r="C24" s="2243">
        <v>0</v>
      </c>
      <c r="D24" s="2243"/>
      <c r="E24" s="2243">
        <v>0</v>
      </c>
      <c r="F24" s="2243"/>
      <c r="G24" s="2243">
        <v>0</v>
      </c>
      <c r="H24" s="2243"/>
      <c r="I24" s="2243">
        <v>0</v>
      </c>
      <c r="J24" s="2243"/>
      <c r="K24" s="1034">
        <v>0</v>
      </c>
      <c r="L24" s="1033">
        <v>0</v>
      </c>
      <c r="M24" s="1033">
        <v>0</v>
      </c>
      <c r="N24" s="1033">
        <v>0</v>
      </c>
    </row>
    <row r="25" spans="1:14" s="205" customFormat="1" ht="20.100000000000001" customHeight="1" thickBot="1">
      <c r="A25" s="2231"/>
      <c r="B25" s="2231"/>
      <c r="C25" s="2231"/>
      <c r="D25" s="2231"/>
      <c r="E25" s="2231"/>
      <c r="F25" s="2231"/>
      <c r="G25" s="2231"/>
      <c r="H25" s="2231"/>
      <c r="I25" s="2231"/>
      <c r="J25" s="2231"/>
      <c r="K25" s="2231"/>
      <c r="L25" s="2231"/>
      <c r="M25" s="2231"/>
      <c r="N25" s="2231"/>
    </row>
    <row r="26" spans="1:14" s="205" customFormat="1" ht="27.95" customHeight="1">
      <c r="A26" s="2210" t="s">
        <v>162</v>
      </c>
      <c r="B26" s="2244" t="s">
        <v>1109</v>
      </c>
      <c r="C26" s="2244"/>
      <c r="D26" s="2244"/>
      <c r="E26" s="2244"/>
      <c r="F26" s="2244"/>
      <c r="G26" s="2244"/>
      <c r="H26" s="2244"/>
      <c r="I26" s="2244"/>
      <c r="J26" s="2244"/>
      <c r="K26" s="2244"/>
      <c r="L26" s="2245"/>
      <c r="M26" s="2246" t="s">
        <v>1110</v>
      </c>
      <c r="N26" s="2247"/>
    </row>
    <row r="27" spans="1:14" s="205" customFormat="1" ht="15" customHeight="1">
      <c r="A27" s="2211"/>
      <c r="B27" s="2223" t="s">
        <v>1111</v>
      </c>
      <c r="C27" s="2229"/>
      <c r="D27" s="2229" t="s">
        <v>1112</v>
      </c>
      <c r="E27" s="2229"/>
      <c r="F27" s="2229"/>
      <c r="G27" s="2229" t="s">
        <v>1106</v>
      </c>
      <c r="H27" s="2229"/>
      <c r="I27" s="2229"/>
      <c r="J27" s="2024" t="s">
        <v>1333</v>
      </c>
      <c r="K27" s="2252"/>
      <c r="L27" s="2252"/>
      <c r="M27" s="2248"/>
      <c r="N27" s="2249"/>
    </row>
    <row r="28" spans="1:14" s="205" customFormat="1" ht="15" customHeight="1">
      <c r="A28" s="2211"/>
      <c r="B28" s="2236"/>
      <c r="C28" s="2239"/>
      <c r="D28" s="2239"/>
      <c r="E28" s="2239"/>
      <c r="F28" s="2239"/>
      <c r="G28" s="2239"/>
      <c r="H28" s="2239"/>
      <c r="I28" s="2239"/>
      <c r="J28" s="2253"/>
      <c r="K28" s="2253"/>
      <c r="L28" s="2253"/>
      <c r="M28" s="2248"/>
      <c r="N28" s="2249"/>
    </row>
    <row r="29" spans="1:14" s="205" customFormat="1" ht="15" customHeight="1">
      <c r="A29" s="2212"/>
      <c r="B29" s="2238"/>
      <c r="C29" s="2240"/>
      <c r="D29" s="2240"/>
      <c r="E29" s="2240"/>
      <c r="F29" s="2240"/>
      <c r="G29" s="2240"/>
      <c r="H29" s="2240"/>
      <c r="I29" s="2240"/>
      <c r="J29" s="2042"/>
      <c r="K29" s="2042"/>
      <c r="L29" s="2042"/>
      <c r="M29" s="2250"/>
      <c r="N29" s="2251"/>
    </row>
    <row r="30" spans="1:14" s="205" customFormat="1" ht="19.5" customHeight="1">
      <c r="A30" s="1017" t="s">
        <v>701</v>
      </c>
      <c r="B30" s="46"/>
      <c r="C30" s="38">
        <v>0</v>
      </c>
      <c r="D30" s="1014"/>
      <c r="E30" s="1014"/>
      <c r="F30" s="1014">
        <v>0</v>
      </c>
      <c r="G30" s="1014"/>
      <c r="H30" s="1014"/>
      <c r="I30" s="46">
        <v>0</v>
      </c>
      <c r="J30" s="46"/>
      <c r="K30" s="46"/>
      <c r="L30" s="46">
        <v>0</v>
      </c>
      <c r="M30" s="1014"/>
      <c r="N30" s="1014"/>
    </row>
    <row r="31" spans="1:14" s="205" customFormat="1" ht="19.5" customHeight="1">
      <c r="A31" s="1017" t="s">
        <v>951</v>
      </c>
      <c r="B31" s="46"/>
      <c r="C31" s="38">
        <v>0</v>
      </c>
      <c r="D31" s="1014"/>
      <c r="E31" s="1014"/>
      <c r="F31" s="1014">
        <v>0</v>
      </c>
      <c r="G31" s="1014"/>
      <c r="H31" s="1014"/>
      <c r="I31" s="46">
        <v>0</v>
      </c>
      <c r="J31" s="46"/>
      <c r="K31" s="46"/>
      <c r="L31" s="46">
        <v>0</v>
      </c>
      <c r="M31" s="1650"/>
      <c r="N31" s="1650"/>
    </row>
    <row r="32" spans="1:14" s="205" customFormat="1" ht="19.5" customHeight="1">
      <c r="A32" s="1017" t="s">
        <v>952</v>
      </c>
      <c r="B32" s="46"/>
      <c r="C32" s="38">
        <v>0</v>
      </c>
      <c r="D32" s="1014"/>
      <c r="E32" s="1014"/>
      <c r="F32" s="1014">
        <v>0</v>
      </c>
      <c r="G32" s="1014"/>
      <c r="H32" s="1014"/>
      <c r="I32" s="46">
        <v>0</v>
      </c>
      <c r="J32" s="46"/>
      <c r="K32" s="46"/>
      <c r="L32" s="46">
        <v>0</v>
      </c>
      <c r="M32" s="1014"/>
      <c r="N32" s="1014"/>
    </row>
    <row r="33" spans="1:14" s="205" customFormat="1" ht="19.5" customHeight="1">
      <c r="A33" s="1123" t="s">
        <v>1049</v>
      </c>
      <c r="B33" s="46"/>
      <c r="C33" s="38">
        <v>0</v>
      </c>
      <c r="D33" s="1120"/>
      <c r="E33" s="1120"/>
      <c r="F33" s="1120">
        <v>0</v>
      </c>
      <c r="G33" s="1120"/>
      <c r="H33" s="1120"/>
      <c r="I33" s="46">
        <v>0</v>
      </c>
      <c r="J33" s="46"/>
      <c r="K33" s="46"/>
      <c r="L33" s="46">
        <v>0</v>
      </c>
      <c r="M33" s="1120"/>
      <c r="N33" s="1120"/>
    </row>
    <row r="34" spans="1:14" s="217" customFormat="1" ht="19.5" customHeight="1" thickBot="1">
      <c r="A34" s="328">
        <v>2017</v>
      </c>
      <c r="B34" s="1033"/>
      <c r="C34" s="1034">
        <v>0</v>
      </c>
      <c r="D34" s="1128"/>
      <c r="E34" s="1035"/>
      <c r="F34" s="1035">
        <v>0</v>
      </c>
      <c r="G34" s="2243"/>
      <c r="H34" s="2243"/>
      <c r="I34" s="1033">
        <v>0</v>
      </c>
      <c r="J34" s="1033"/>
      <c r="K34" s="1033"/>
      <c r="L34" s="1033">
        <v>0</v>
      </c>
      <c r="M34" s="2243"/>
      <c r="N34" s="2243"/>
    </row>
    <row r="35" spans="1:14" s="1024" customFormat="1" ht="15" customHeight="1">
      <c r="A35" s="241" t="s">
        <v>766</v>
      </c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M35" s="330"/>
      <c r="N35" s="1025" t="s">
        <v>1091</v>
      </c>
    </row>
    <row r="36" spans="1:14" s="205" customFormat="1" ht="12.75" customHeight="1">
      <c r="A36" s="241" t="s">
        <v>1113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</row>
    <row r="37" spans="1:14" s="205" customFormat="1" ht="12.75" customHeight="1">
      <c r="A37" s="242"/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</row>
    <row r="38" spans="1:14" s="205" customFormat="1" ht="12.75" customHeight="1"/>
    <row r="39" spans="1:14" s="205" customFormat="1" ht="12.75" customHeight="1"/>
    <row r="40" spans="1:14" s="205" customFormat="1" ht="12.75" customHeight="1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</row>
    <row r="41" spans="1:14" s="205" customFormat="1" ht="12.75" customHeight="1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</row>
    <row r="42" spans="1:14" s="205" customFormat="1" ht="12.75" customHeight="1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</row>
    <row r="43" spans="1:14" s="205" customFormat="1" ht="12.75" customHeight="1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</row>
    <row r="44" spans="1:14" s="205" customFormat="1" ht="12.75" customHeight="1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</row>
    <row r="45" spans="1:14" s="205" customFormat="1" ht="12.75" customHeight="1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</row>
    <row r="46" spans="1:14" s="205" customFormat="1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242"/>
      <c r="N46" s="242"/>
    </row>
    <row r="47" spans="1:14" s="205" customFormat="1">
      <c r="A47" s="242"/>
      <c r="B47" s="242"/>
      <c r="C47" s="242"/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2"/>
    </row>
    <row r="48" spans="1:14" s="205" customFormat="1">
      <c r="A48" s="242"/>
      <c r="B48" s="242"/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/>
    </row>
    <row r="49" spans="1:14" s="205" customFormat="1">
      <c r="A49" s="242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  <c r="M49" s="242"/>
      <c r="N49" s="242"/>
    </row>
    <row r="50" spans="1:14" s="205" customFormat="1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</row>
    <row r="51" spans="1:14" s="205" customFormat="1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2"/>
      <c r="L51" s="242"/>
      <c r="M51" s="242"/>
      <c r="N51" s="242"/>
    </row>
    <row r="52" spans="1:14" s="205" customFormat="1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</row>
    <row r="53" spans="1:14" s="205" customFormat="1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</row>
    <row r="54" spans="1:14" s="205" customFormat="1">
      <c r="A54" s="242"/>
      <c r="B54" s="242"/>
      <c r="C54" s="242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</row>
    <row r="55" spans="1:14" s="205" customFormat="1">
      <c r="A55" s="242"/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</row>
    <row r="56" spans="1:14" s="205" customFormat="1">
      <c r="A56" s="242"/>
      <c r="B56" s="242"/>
      <c r="C56" s="242"/>
      <c r="D56" s="242"/>
      <c r="E56" s="242"/>
      <c r="F56" s="242"/>
      <c r="G56" s="242"/>
      <c r="H56" s="242"/>
      <c r="I56" s="242"/>
      <c r="J56" s="242"/>
      <c r="K56" s="242"/>
      <c r="L56" s="242"/>
      <c r="M56" s="242"/>
      <c r="N56" s="242"/>
    </row>
    <row r="57" spans="1:14" s="205" customFormat="1">
      <c r="A57" s="242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</row>
    <row r="58" spans="1:14" s="205" customFormat="1">
      <c r="A58" s="242"/>
      <c r="B58" s="242"/>
      <c r="C58" s="242"/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</row>
    <row r="59" spans="1:14" s="205" customFormat="1">
      <c r="A59" s="242"/>
      <c r="B59" s="242"/>
      <c r="C59" s="242"/>
      <c r="D59" s="242"/>
      <c r="E59" s="242"/>
      <c r="F59" s="242"/>
      <c r="G59" s="242"/>
      <c r="H59" s="242"/>
      <c r="I59" s="242"/>
      <c r="J59" s="242"/>
      <c r="K59" s="242"/>
      <c r="L59" s="242"/>
      <c r="M59" s="242"/>
      <c r="N59" s="242"/>
    </row>
    <row r="60" spans="1:14" s="205" customFormat="1">
      <c r="A60" s="242"/>
      <c r="B60" s="242"/>
      <c r="C60" s="242"/>
      <c r="D60" s="242"/>
      <c r="E60" s="242"/>
      <c r="F60" s="242"/>
      <c r="G60" s="242"/>
      <c r="H60" s="242"/>
      <c r="I60" s="242"/>
      <c r="J60" s="242"/>
      <c r="K60" s="242"/>
      <c r="L60" s="242"/>
      <c r="M60" s="242"/>
      <c r="N60" s="242"/>
    </row>
    <row r="61" spans="1:14" s="205" customFormat="1">
      <c r="A61" s="242"/>
      <c r="B61" s="242"/>
      <c r="C61" s="242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</row>
    <row r="62" spans="1:14" s="205" customFormat="1">
      <c r="A62" s="242"/>
      <c r="B62" s="242"/>
      <c r="C62" s="242"/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</row>
    <row r="63" spans="1:14" s="205" customFormat="1">
      <c r="A63" s="242"/>
      <c r="B63" s="242"/>
      <c r="C63" s="242"/>
      <c r="D63" s="242"/>
      <c r="E63" s="242"/>
      <c r="F63" s="242"/>
      <c r="G63" s="242"/>
      <c r="H63" s="242"/>
      <c r="I63" s="242"/>
      <c r="J63" s="242"/>
      <c r="K63" s="242"/>
      <c r="L63" s="242"/>
      <c r="M63" s="242"/>
      <c r="N63" s="242"/>
    </row>
    <row r="64" spans="1:14" s="205" customFormat="1">
      <c r="A64" s="242"/>
      <c r="B64" s="242"/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</row>
    <row r="65" spans="1:14" s="205" customFormat="1">
      <c r="A65" s="242"/>
      <c r="B65" s="242"/>
      <c r="C65" s="242"/>
      <c r="D65" s="242"/>
      <c r="E65" s="242"/>
      <c r="F65" s="242"/>
      <c r="G65" s="242"/>
      <c r="H65" s="242"/>
      <c r="I65" s="242"/>
      <c r="J65" s="242"/>
      <c r="K65" s="242"/>
      <c r="L65" s="242"/>
      <c r="M65" s="242"/>
      <c r="N65" s="242"/>
    </row>
    <row r="66" spans="1:14" s="205" customFormat="1">
      <c r="A66" s="242"/>
      <c r="B66" s="242"/>
      <c r="C66" s="242"/>
      <c r="D66" s="242"/>
      <c r="E66" s="242"/>
      <c r="F66" s="242"/>
      <c r="G66" s="242"/>
      <c r="H66" s="242"/>
      <c r="I66" s="242"/>
      <c r="J66" s="242"/>
      <c r="K66" s="242"/>
      <c r="L66" s="242"/>
      <c r="M66" s="242"/>
      <c r="N66" s="242"/>
    </row>
    <row r="67" spans="1:14" s="205" customFormat="1">
      <c r="A67" s="242"/>
      <c r="B67" s="242"/>
      <c r="C67" s="242"/>
      <c r="D67" s="242"/>
      <c r="E67" s="242"/>
      <c r="F67" s="242"/>
      <c r="G67" s="242"/>
      <c r="H67" s="242"/>
      <c r="I67" s="242"/>
      <c r="J67" s="242"/>
      <c r="K67" s="242"/>
      <c r="L67" s="242"/>
      <c r="M67" s="242"/>
      <c r="N67" s="242"/>
    </row>
    <row r="68" spans="1:14" s="205" customFormat="1">
      <c r="A68" s="242"/>
      <c r="B68" s="242"/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</row>
    <row r="69" spans="1:14" s="205" customFormat="1">
      <c r="A69" s="242"/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</row>
    <row r="70" spans="1:14" s="205" customFormat="1">
      <c r="A70" s="242"/>
      <c r="B70" s="242"/>
      <c r="C70" s="242"/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</row>
    <row r="71" spans="1:14" s="205" customFormat="1">
      <c r="A71" s="242"/>
      <c r="B71" s="242"/>
      <c r="C71" s="242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</row>
    <row r="72" spans="1:14" s="205" customFormat="1">
      <c r="A72" s="242"/>
      <c r="B72" s="242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</row>
    <row r="73" spans="1:14" s="205" customFormat="1">
      <c r="A73" s="242"/>
      <c r="B73" s="242"/>
      <c r="C73" s="242"/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</row>
    <row r="74" spans="1:14" s="205" customFormat="1">
      <c r="A74" s="242"/>
      <c r="B74" s="242"/>
      <c r="C74" s="242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</row>
    <row r="75" spans="1:14" s="205" customFormat="1">
      <c r="A75" s="242"/>
      <c r="B75" s="242"/>
      <c r="C75" s="242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</row>
    <row r="76" spans="1:14" s="205" customFormat="1">
      <c r="A76" s="242"/>
      <c r="B76" s="242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</row>
    <row r="77" spans="1:14" s="205" customFormat="1">
      <c r="A77" s="242"/>
      <c r="B77" s="242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</row>
    <row r="78" spans="1:14" s="205" customFormat="1">
      <c r="A78" s="242"/>
      <c r="B78" s="242"/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</row>
    <row r="79" spans="1:14" s="205" customFormat="1">
      <c r="A79" s="242"/>
      <c r="B79" s="242"/>
      <c r="C79" s="242"/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</row>
    <row r="80" spans="1:14" s="205" customFormat="1">
      <c r="A80" s="242"/>
      <c r="B80" s="242"/>
      <c r="C80" s="242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</row>
    <row r="81" spans="1:14" s="205" customFormat="1">
      <c r="A81" s="242"/>
      <c r="B81" s="242"/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</row>
    <row r="82" spans="1:14" s="205" customFormat="1">
      <c r="A82" s="242"/>
      <c r="B82" s="242"/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</row>
    <row r="83" spans="1:14" s="205" customFormat="1">
      <c r="A83" s="242"/>
      <c r="B83" s="242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</row>
    <row r="84" spans="1:14" s="205" customFormat="1">
      <c r="A84" s="242"/>
      <c r="B84" s="242"/>
      <c r="C84" s="242"/>
      <c r="D84" s="242"/>
      <c r="E84" s="242"/>
      <c r="F84" s="242"/>
      <c r="G84" s="242"/>
      <c r="H84" s="242"/>
      <c r="I84" s="242"/>
      <c r="J84" s="242"/>
      <c r="K84" s="242"/>
      <c r="L84" s="242"/>
      <c r="M84" s="242"/>
      <c r="N84" s="242"/>
    </row>
    <row r="85" spans="1:14" s="205" customFormat="1">
      <c r="A85" s="242"/>
      <c r="B85" s="242"/>
      <c r="C85" s="242"/>
      <c r="D85" s="242"/>
      <c r="E85" s="242"/>
      <c r="F85" s="242"/>
      <c r="G85" s="242"/>
      <c r="H85" s="242"/>
      <c r="I85" s="242"/>
      <c r="J85" s="242"/>
      <c r="K85" s="242"/>
      <c r="L85" s="242"/>
      <c r="M85" s="242"/>
      <c r="N85" s="242"/>
    </row>
    <row r="86" spans="1:14" s="205" customFormat="1">
      <c r="A86" s="242"/>
      <c r="B86" s="242"/>
      <c r="C86" s="242"/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</row>
    <row r="87" spans="1:14" s="205" customFormat="1">
      <c r="A87" s="242"/>
      <c r="B87" s="242"/>
      <c r="C87" s="242"/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</row>
    <row r="88" spans="1:14" s="205" customFormat="1">
      <c r="A88" s="242"/>
      <c r="B88" s="242"/>
      <c r="C88" s="242"/>
      <c r="D88" s="242"/>
      <c r="E88" s="242"/>
      <c r="F88" s="242"/>
      <c r="G88" s="242"/>
      <c r="H88" s="242"/>
      <c r="I88" s="242"/>
      <c r="J88" s="242"/>
      <c r="K88" s="242"/>
      <c r="L88" s="242"/>
      <c r="M88" s="242"/>
      <c r="N88" s="242"/>
    </row>
    <row r="89" spans="1:14" s="205" customFormat="1">
      <c r="A89" s="242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242"/>
      <c r="M89" s="242"/>
      <c r="N89" s="242"/>
    </row>
    <row r="90" spans="1:14" s="205" customFormat="1">
      <c r="A90" s="242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242"/>
      <c r="M90" s="242"/>
      <c r="N90" s="242"/>
    </row>
    <row r="91" spans="1:14" s="205" customFormat="1">
      <c r="A91" s="242"/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242"/>
      <c r="M91" s="242"/>
      <c r="N91" s="242"/>
    </row>
    <row r="92" spans="1:14" s="205" customFormat="1">
      <c r="A92" s="242"/>
      <c r="B92" s="242"/>
      <c r="C92" s="242"/>
      <c r="D92" s="242"/>
      <c r="E92" s="242"/>
      <c r="F92" s="242"/>
      <c r="G92" s="242"/>
      <c r="H92" s="242"/>
      <c r="I92" s="242"/>
      <c r="J92" s="242"/>
      <c r="K92" s="242"/>
      <c r="L92" s="242"/>
      <c r="M92" s="242"/>
      <c r="N92" s="242"/>
    </row>
    <row r="93" spans="1:14" s="205" customFormat="1">
      <c r="A93" s="242"/>
      <c r="B93" s="242"/>
      <c r="C93" s="242"/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</row>
    <row r="94" spans="1:14" s="205" customFormat="1">
      <c r="A94" s="242"/>
      <c r="B94" s="242"/>
      <c r="C94" s="242"/>
      <c r="D94" s="242"/>
      <c r="E94" s="242"/>
      <c r="F94" s="242"/>
      <c r="G94" s="242"/>
      <c r="H94" s="242"/>
      <c r="I94" s="242"/>
      <c r="J94" s="242"/>
      <c r="K94" s="242"/>
      <c r="L94" s="242"/>
      <c r="M94" s="242"/>
      <c r="N94" s="242"/>
    </row>
    <row r="95" spans="1:14" s="205" customFormat="1">
      <c r="A95" s="242"/>
      <c r="B95" s="242"/>
      <c r="C95" s="242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</row>
    <row r="96" spans="1:14" s="205" customFormat="1">
      <c r="A96" s="242"/>
      <c r="B96" s="242"/>
      <c r="C96" s="242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</row>
    <row r="97" spans="1:22" s="205" customFormat="1">
      <c r="A97" s="242"/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</row>
    <row r="98" spans="1:22" s="205" customFormat="1">
      <c r="A98" s="242"/>
      <c r="B98" s="242"/>
      <c r="C98" s="242"/>
      <c r="D98" s="242"/>
      <c r="E98" s="242"/>
      <c r="F98" s="242"/>
      <c r="G98" s="242"/>
      <c r="H98" s="242"/>
      <c r="I98" s="242"/>
      <c r="J98" s="242"/>
      <c r="K98" s="242"/>
      <c r="L98" s="242"/>
      <c r="M98" s="242"/>
      <c r="N98" s="242"/>
    </row>
    <row r="99" spans="1:22" s="205" customFormat="1">
      <c r="A99" s="242"/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242"/>
      <c r="N99" s="242"/>
    </row>
    <row r="100" spans="1:22" s="205" customFormat="1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242"/>
      <c r="N100" s="242"/>
    </row>
    <row r="101" spans="1:22" s="205" customFormat="1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</row>
    <row r="102" spans="1:22" s="205" customFormat="1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S102" s="179"/>
      <c r="T102" s="179"/>
      <c r="U102" s="179"/>
      <c r="V102" s="179"/>
    </row>
    <row r="103" spans="1:22" s="205" customFormat="1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S103" s="179"/>
      <c r="T103" s="179"/>
      <c r="U103" s="179"/>
      <c r="V103" s="179"/>
    </row>
    <row r="104" spans="1:22" s="205" customFormat="1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S104" s="179"/>
      <c r="T104" s="179"/>
      <c r="U104" s="179"/>
      <c r="V104" s="179"/>
    </row>
  </sheetData>
  <sheetProtection selectLockedCells="1"/>
  <mergeCells count="62">
    <mergeCell ref="G34:H34"/>
    <mergeCell ref="M34:N34"/>
    <mergeCell ref="A25:N25"/>
    <mergeCell ref="A26:A29"/>
    <mergeCell ref="B26:L26"/>
    <mergeCell ref="M26:N29"/>
    <mergeCell ref="B27:C29"/>
    <mergeCell ref="D27:F29"/>
    <mergeCell ref="G27:I29"/>
    <mergeCell ref="J27:L29"/>
    <mergeCell ref="C24:D24"/>
    <mergeCell ref="E24:F24"/>
    <mergeCell ref="G24:H24"/>
    <mergeCell ref="I24:J24"/>
    <mergeCell ref="M31:N31"/>
    <mergeCell ref="C21:D21"/>
    <mergeCell ref="E21:F21"/>
    <mergeCell ref="G21:H21"/>
    <mergeCell ref="I21:J21"/>
    <mergeCell ref="C22:D22"/>
    <mergeCell ref="E22:F22"/>
    <mergeCell ref="G22:H22"/>
    <mergeCell ref="I22:J22"/>
    <mergeCell ref="M17:M19"/>
    <mergeCell ref="N17:N19"/>
    <mergeCell ref="D8:D9"/>
    <mergeCell ref="E8:E9"/>
    <mergeCell ref="C20:D20"/>
    <mergeCell ref="E20:F20"/>
    <mergeCell ref="G20:H20"/>
    <mergeCell ref="I20:J20"/>
    <mergeCell ref="C23:D23"/>
    <mergeCell ref="E23:F23"/>
    <mergeCell ref="G23:H23"/>
    <mergeCell ref="I23:J23"/>
    <mergeCell ref="K8:K9"/>
    <mergeCell ref="A15:N15"/>
    <mergeCell ref="A16:A19"/>
    <mergeCell ref="C16:J16"/>
    <mergeCell ref="K16:N16"/>
    <mergeCell ref="B17:B19"/>
    <mergeCell ref="C17:D19"/>
    <mergeCell ref="E17:F19"/>
    <mergeCell ref="G17:H19"/>
    <mergeCell ref="I17:J19"/>
    <mergeCell ref="K17:K19"/>
    <mergeCell ref="L17:L19"/>
    <mergeCell ref="A3:N3"/>
    <mergeCell ref="A4:N4"/>
    <mergeCell ref="A6:A9"/>
    <mergeCell ref="B6:K6"/>
    <mergeCell ref="L6:N6"/>
    <mergeCell ref="B7:B9"/>
    <mergeCell ref="C7:E7"/>
    <mergeCell ref="F7:H7"/>
    <mergeCell ref="I7:K7"/>
    <mergeCell ref="L7:L9"/>
    <mergeCell ref="M7:M9"/>
    <mergeCell ref="N7:N9"/>
    <mergeCell ref="G8:G9"/>
    <mergeCell ref="H8:H9"/>
    <mergeCell ref="J8:J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zoomScaleNormal="100" zoomScaleSheetLayoutView="100" workbookViewId="0">
      <selection activeCell="L36" sqref="L36"/>
    </sheetView>
  </sheetViews>
  <sheetFormatPr defaultColWidth="8.375" defaultRowHeight="11.25"/>
  <cols>
    <col min="1" max="1" width="6.625" style="319" customWidth="1"/>
    <col min="2" max="2" width="9" style="320" customWidth="1"/>
    <col min="3" max="3" width="7.625" style="320" customWidth="1"/>
    <col min="4" max="4" width="10.125" style="321" customWidth="1"/>
    <col min="5" max="5" width="10.25" style="322" customWidth="1"/>
    <col min="6" max="6" width="7.625" style="320" customWidth="1"/>
    <col min="7" max="7" width="6.875" style="320" customWidth="1"/>
    <col min="8" max="8" width="9.125" style="321" customWidth="1"/>
    <col min="9" max="9" width="7.625" style="322" customWidth="1"/>
    <col min="10" max="10" width="7.5" style="320" customWidth="1"/>
    <col min="11" max="16384" width="8.375" style="321"/>
  </cols>
  <sheetData>
    <row r="1" spans="1:10" s="813" customFormat="1" ht="14.1" customHeight="1">
      <c r="A1" s="809"/>
      <c r="B1" s="810"/>
      <c r="C1" s="810"/>
      <c r="D1" s="811"/>
      <c r="E1" s="812"/>
      <c r="F1" s="810"/>
      <c r="G1" s="810"/>
      <c r="H1" s="811"/>
      <c r="I1" s="812"/>
      <c r="J1" s="806" t="s">
        <v>1568</v>
      </c>
    </row>
    <row r="2" spans="1:10" s="291" customFormat="1" ht="14.1" customHeight="1">
      <c r="A2" s="287"/>
      <c r="B2" s="288"/>
      <c r="C2" s="288"/>
      <c r="D2" s="289"/>
      <c r="E2" s="290"/>
      <c r="F2" s="288"/>
      <c r="G2" s="288"/>
      <c r="H2" s="289"/>
      <c r="I2" s="290"/>
      <c r="J2" s="986"/>
    </row>
    <row r="3" spans="1:10" s="292" customFormat="1" ht="20.100000000000001" customHeight="1">
      <c r="A3" s="2184" t="s">
        <v>1021</v>
      </c>
      <c r="B3" s="2184"/>
      <c r="C3" s="2184"/>
      <c r="D3" s="2184"/>
      <c r="E3" s="2184"/>
      <c r="F3" s="2184"/>
      <c r="G3" s="2184"/>
      <c r="H3" s="2184"/>
      <c r="I3" s="2184"/>
      <c r="J3" s="2184"/>
    </row>
    <row r="4" spans="1:10" s="293" customFormat="1" ht="24" customHeight="1">
      <c r="A4" s="2284" t="s">
        <v>1022</v>
      </c>
      <c r="B4" s="2284"/>
      <c r="C4" s="2284"/>
      <c r="D4" s="2284"/>
      <c r="E4" s="2284"/>
      <c r="F4" s="2284"/>
      <c r="G4" s="2284"/>
      <c r="H4" s="2284"/>
      <c r="I4" s="2284"/>
      <c r="J4" s="2284"/>
    </row>
    <row r="5" spans="1:10" s="295" customFormat="1" ht="18" customHeight="1" thickBot="1">
      <c r="A5" s="209" t="s">
        <v>77</v>
      </c>
      <c r="B5" s="294"/>
      <c r="C5" s="294"/>
      <c r="E5" s="296"/>
      <c r="F5" s="294"/>
      <c r="G5" s="294"/>
      <c r="I5" s="296"/>
      <c r="J5" s="297" t="s">
        <v>306</v>
      </c>
    </row>
    <row r="6" spans="1:10" s="291" customFormat="1" ht="20.100000000000001" customHeight="1">
      <c r="A6" s="2210" t="s">
        <v>307</v>
      </c>
      <c r="B6" s="2285" t="s">
        <v>1334</v>
      </c>
      <c r="C6" s="2295" t="s">
        <v>308</v>
      </c>
      <c r="D6" s="2296"/>
      <c r="E6" s="2296"/>
      <c r="F6" s="2297"/>
      <c r="G6" s="2295" t="s">
        <v>309</v>
      </c>
      <c r="H6" s="2296"/>
      <c r="I6" s="2296"/>
      <c r="J6" s="2296"/>
    </row>
    <row r="7" spans="1:10" s="291" customFormat="1" ht="10.5" customHeight="1">
      <c r="A7" s="2211"/>
      <c r="B7" s="2286"/>
      <c r="C7" s="298"/>
      <c r="D7" s="2288" t="s">
        <v>310</v>
      </c>
      <c r="E7" s="2289" t="s">
        <v>311</v>
      </c>
      <c r="F7" s="2289" t="s">
        <v>312</v>
      </c>
      <c r="G7" s="2196"/>
      <c r="H7" s="2292" t="s">
        <v>313</v>
      </c>
      <c r="I7" s="2289" t="s">
        <v>314</v>
      </c>
      <c r="J7" s="2301" t="s">
        <v>315</v>
      </c>
    </row>
    <row r="8" spans="1:10" s="291" customFormat="1" ht="9" customHeight="1">
      <c r="A8" s="2211"/>
      <c r="B8" s="2286"/>
      <c r="C8" s="298"/>
      <c r="D8" s="2206"/>
      <c r="E8" s="2290"/>
      <c r="F8" s="2290"/>
      <c r="G8" s="2196"/>
      <c r="H8" s="2293"/>
      <c r="I8" s="2290"/>
      <c r="J8" s="2302"/>
    </row>
    <row r="9" spans="1:10" s="291" customFormat="1" ht="9.75" customHeight="1">
      <c r="A9" s="2211"/>
      <c r="B9" s="2286"/>
      <c r="C9" s="298"/>
      <c r="D9" s="2206"/>
      <c r="E9" s="2290"/>
      <c r="F9" s="2290"/>
      <c r="G9" s="2196"/>
      <c r="H9" s="2293"/>
      <c r="I9" s="2290"/>
      <c r="J9" s="2302"/>
    </row>
    <row r="10" spans="1:10" s="291" customFormat="1" ht="5.25" customHeight="1">
      <c r="A10" s="2212"/>
      <c r="B10" s="2287"/>
      <c r="C10" s="299"/>
      <c r="D10" s="2207"/>
      <c r="E10" s="2291"/>
      <c r="F10" s="2291"/>
      <c r="G10" s="2197"/>
      <c r="H10" s="2294"/>
      <c r="I10" s="2291"/>
      <c r="J10" s="2303"/>
    </row>
    <row r="11" spans="1:10" s="990" customFormat="1" ht="18.95" customHeight="1">
      <c r="A11" s="928" t="s">
        <v>701</v>
      </c>
      <c r="B11" s="301">
        <v>47</v>
      </c>
      <c r="C11" s="38">
        <v>259</v>
      </c>
      <c r="D11" s="947">
        <v>247</v>
      </c>
      <c r="E11" s="947">
        <v>12</v>
      </c>
      <c r="F11" s="46">
        <v>0</v>
      </c>
      <c r="G11" s="46">
        <v>58</v>
      </c>
      <c r="H11" s="947">
        <v>31</v>
      </c>
      <c r="I11" s="947">
        <v>0</v>
      </c>
      <c r="J11" s="947">
        <v>10</v>
      </c>
    </row>
    <row r="12" spans="1:10" s="990" customFormat="1" ht="18.95" customHeight="1">
      <c r="A12" s="928" t="s">
        <v>951</v>
      </c>
      <c r="B12" s="301">
        <v>47</v>
      </c>
      <c r="C12" s="38">
        <v>80</v>
      </c>
      <c r="D12" s="947">
        <v>77</v>
      </c>
      <c r="E12" s="947">
        <v>3</v>
      </c>
      <c r="F12" s="46">
        <v>0</v>
      </c>
      <c r="G12" s="46">
        <v>75</v>
      </c>
      <c r="H12" s="947">
        <v>39</v>
      </c>
      <c r="I12" s="947">
        <v>0</v>
      </c>
      <c r="J12" s="947">
        <v>14</v>
      </c>
    </row>
    <row r="13" spans="1:10" s="990" customFormat="1" ht="18.95" customHeight="1">
      <c r="A13" s="928" t="s">
        <v>952</v>
      </c>
      <c r="B13" s="301">
        <v>48</v>
      </c>
      <c r="C13" s="38">
        <v>76</v>
      </c>
      <c r="D13" s="947">
        <v>66</v>
      </c>
      <c r="E13" s="947">
        <v>10</v>
      </c>
      <c r="F13" s="46">
        <v>0</v>
      </c>
      <c r="G13" s="46">
        <v>53</v>
      </c>
      <c r="H13" s="947">
        <v>26</v>
      </c>
      <c r="I13" s="947">
        <v>1</v>
      </c>
      <c r="J13" s="947">
        <v>14</v>
      </c>
    </row>
    <row r="14" spans="1:10" s="1130" customFormat="1" ht="18.95" customHeight="1">
      <c r="A14" s="1119" t="s">
        <v>1049</v>
      </c>
      <c r="B14" s="301">
        <v>48</v>
      </c>
      <c r="C14" s="38">
        <v>57</v>
      </c>
      <c r="D14" s="1120">
        <v>49</v>
      </c>
      <c r="E14" s="1120">
        <v>8</v>
      </c>
      <c r="F14" s="46">
        <v>0</v>
      </c>
      <c r="G14" s="46">
        <v>54</v>
      </c>
      <c r="H14" s="1120">
        <v>27</v>
      </c>
      <c r="I14" s="1120">
        <v>0</v>
      </c>
      <c r="J14" s="1120">
        <v>13</v>
      </c>
    </row>
    <row r="15" spans="1:10" s="304" customFormat="1" ht="18.95" customHeight="1" thickBot="1">
      <c r="A15" s="1145">
        <v>2017</v>
      </c>
      <c r="B15" s="762">
        <v>48</v>
      </c>
      <c r="C15" s="302">
        <f>SUM(D15:F15)</f>
        <v>72</v>
      </c>
      <c r="D15" s="761">
        <v>71</v>
      </c>
      <c r="E15" s="761">
        <v>1</v>
      </c>
      <c r="F15" s="761">
        <v>0</v>
      </c>
      <c r="G15" s="303">
        <f>SUM(H15:J15,B27:C27)</f>
        <v>58</v>
      </c>
      <c r="H15" s="761">
        <v>29</v>
      </c>
      <c r="I15" s="761">
        <v>1</v>
      </c>
      <c r="J15" s="761">
        <v>8</v>
      </c>
    </row>
    <row r="16" spans="1:10" s="990" customFormat="1" ht="20.100000000000001" customHeight="1" thickBot="1">
      <c r="A16" s="2265"/>
      <c r="B16" s="2265"/>
      <c r="C16" s="2265"/>
      <c r="D16" s="2265"/>
      <c r="E16" s="2265"/>
      <c r="F16" s="2265"/>
      <c r="G16" s="2265"/>
      <c r="H16" s="2265"/>
      <c r="I16" s="2265"/>
      <c r="J16" s="2265"/>
    </row>
    <row r="17" spans="1:10" s="990" customFormat="1" ht="18" customHeight="1">
      <c r="A17" s="2267" t="s">
        <v>307</v>
      </c>
      <c r="B17" s="2310" t="s">
        <v>309</v>
      </c>
      <c r="C17" s="2311"/>
      <c r="D17" s="2312" t="s">
        <v>1335</v>
      </c>
      <c r="E17" s="2258"/>
      <c r="F17" s="2258"/>
      <c r="G17" s="2258"/>
      <c r="H17" s="2258"/>
      <c r="I17" s="2258"/>
      <c r="J17" s="2258"/>
    </row>
    <row r="18" spans="1:10" s="990" customFormat="1" ht="18" customHeight="1">
      <c r="A18" s="2268"/>
      <c r="B18" s="2304" t="s">
        <v>163</v>
      </c>
      <c r="C18" s="2270" t="s">
        <v>312</v>
      </c>
      <c r="D18" s="2298" t="s">
        <v>317</v>
      </c>
      <c r="E18" s="2299"/>
      <c r="F18" s="2300"/>
      <c r="G18" s="2256" t="s">
        <v>318</v>
      </c>
      <c r="H18" s="2256"/>
      <c r="I18" s="2256"/>
      <c r="J18" s="2256"/>
    </row>
    <row r="19" spans="1:10" s="990" customFormat="1" ht="14.1" customHeight="1">
      <c r="A19" s="2268"/>
      <c r="B19" s="2305"/>
      <c r="C19" s="2271"/>
      <c r="D19" s="305"/>
      <c r="E19" s="2313" t="s">
        <v>319</v>
      </c>
      <c r="F19" s="2307" t="s">
        <v>320</v>
      </c>
      <c r="G19" s="2277" t="s">
        <v>809</v>
      </c>
      <c r="H19" s="2278"/>
      <c r="I19" s="2277" t="s">
        <v>811</v>
      </c>
      <c r="J19" s="2281"/>
    </row>
    <row r="20" spans="1:10" s="990" customFormat="1" ht="14.1" customHeight="1">
      <c r="A20" s="2268"/>
      <c r="B20" s="2305"/>
      <c r="C20" s="2271"/>
      <c r="D20" s="305"/>
      <c r="E20" s="2315"/>
      <c r="F20" s="2308"/>
      <c r="G20" s="2279" t="s">
        <v>810</v>
      </c>
      <c r="H20" s="2280"/>
      <c r="I20" s="2282" t="s">
        <v>812</v>
      </c>
      <c r="J20" s="2283"/>
    </row>
    <row r="21" spans="1:10" s="990" customFormat="1" ht="14.25" customHeight="1">
      <c r="A21" s="2268"/>
      <c r="B21" s="2305"/>
      <c r="C21" s="2271"/>
      <c r="D21" s="305"/>
      <c r="E21" s="2315"/>
      <c r="F21" s="2308"/>
      <c r="G21" s="2313" t="s">
        <v>319</v>
      </c>
      <c r="H21" s="2307" t="s">
        <v>320</v>
      </c>
      <c r="I21" s="2316" t="s">
        <v>319</v>
      </c>
      <c r="J21" s="2273" t="s">
        <v>320</v>
      </c>
    </row>
    <row r="22" spans="1:10" s="990" customFormat="1" ht="14.25" customHeight="1">
      <c r="A22" s="2269"/>
      <c r="B22" s="2306"/>
      <c r="C22" s="2272"/>
      <c r="D22" s="306"/>
      <c r="E22" s="2314"/>
      <c r="F22" s="2309"/>
      <c r="G22" s="2314"/>
      <c r="H22" s="2309"/>
      <c r="I22" s="2317"/>
      <c r="J22" s="2276"/>
    </row>
    <row r="23" spans="1:10" s="304" customFormat="1" ht="18.95" customHeight="1">
      <c r="A23" s="928" t="s">
        <v>701</v>
      </c>
      <c r="B23" s="38">
        <v>13</v>
      </c>
      <c r="C23" s="38">
        <v>4</v>
      </c>
      <c r="D23" s="38">
        <v>2101</v>
      </c>
      <c r="E23" s="38">
        <v>1305</v>
      </c>
      <c r="F23" s="38">
        <v>796</v>
      </c>
      <c r="G23" s="38">
        <v>111</v>
      </c>
      <c r="H23" s="38">
        <v>50</v>
      </c>
      <c r="I23" s="46">
        <v>1194</v>
      </c>
      <c r="J23" s="46">
        <v>746</v>
      </c>
    </row>
    <row r="24" spans="1:10" s="304" customFormat="1" ht="18.95" customHeight="1">
      <c r="A24" s="928" t="s">
        <v>951</v>
      </c>
      <c r="B24" s="38">
        <v>12</v>
      </c>
      <c r="C24" s="38">
        <v>10</v>
      </c>
      <c r="D24" s="38">
        <v>2124</v>
      </c>
      <c r="E24" s="38">
        <v>1321</v>
      </c>
      <c r="F24" s="38">
        <v>803</v>
      </c>
      <c r="G24" s="38">
        <v>126</v>
      </c>
      <c r="H24" s="38">
        <v>59</v>
      </c>
      <c r="I24" s="46">
        <v>1195</v>
      </c>
      <c r="J24" s="46">
        <v>744</v>
      </c>
    </row>
    <row r="25" spans="1:10" s="304" customFormat="1" ht="18.95" customHeight="1">
      <c r="A25" s="928" t="s">
        <v>952</v>
      </c>
      <c r="B25" s="38">
        <v>9</v>
      </c>
      <c r="C25" s="38">
        <v>3</v>
      </c>
      <c r="D25" s="38">
        <v>2150</v>
      </c>
      <c r="E25" s="38">
        <v>1347</v>
      </c>
      <c r="F25" s="38">
        <v>803</v>
      </c>
      <c r="G25" s="38">
        <v>107</v>
      </c>
      <c r="H25" s="38">
        <v>47</v>
      </c>
      <c r="I25" s="46">
        <v>1240</v>
      </c>
      <c r="J25" s="46">
        <v>756</v>
      </c>
    </row>
    <row r="26" spans="1:10" s="304" customFormat="1" ht="18.95" customHeight="1">
      <c r="A26" s="1119" t="s">
        <v>1049</v>
      </c>
      <c r="B26" s="38">
        <v>5</v>
      </c>
      <c r="C26" s="38">
        <v>9</v>
      </c>
      <c r="D26" s="38">
        <v>2148</v>
      </c>
      <c r="E26" s="38">
        <v>1349</v>
      </c>
      <c r="F26" s="38">
        <v>799</v>
      </c>
      <c r="G26" s="38">
        <v>87</v>
      </c>
      <c r="H26" s="38">
        <v>34</v>
      </c>
      <c r="I26" s="46">
        <v>1262</v>
      </c>
      <c r="J26" s="46">
        <v>765</v>
      </c>
    </row>
    <row r="27" spans="1:10" s="304" customFormat="1" ht="18.95" customHeight="1" thickBot="1">
      <c r="A27" s="1145">
        <v>2017</v>
      </c>
      <c r="B27" s="761">
        <v>14</v>
      </c>
      <c r="C27" s="761">
        <v>6</v>
      </c>
      <c r="D27" s="307">
        <f>SUM(E27:F27)</f>
        <v>2128</v>
      </c>
      <c r="E27" s="307">
        <f>SUM(G27,I27)</f>
        <v>1341</v>
      </c>
      <c r="F27" s="307">
        <f>SUM(H27,J27)</f>
        <v>787</v>
      </c>
      <c r="G27" s="761">
        <v>78</v>
      </c>
      <c r="H27" s="761">
        <v>34</v>
      </c>
      <c r="I27" s="761">
        <v>1263</v>
      </c>
      <c r="J27" s="761">
        <v>753</v>
      </c>
    </row>
    <row r="28" spans="1:10" s="990" customFormat="1" ht="20.100000000000001" customHeight="1" thickBot="1">
      <c r="A28" s="2265"/>
      <c r="B28" s="2265"/>
      <c r="C28" s="2265"/>
      <c r="D28" s="2265"/>
      <c r="E28" s="2265"/>
      <c r="F28" s="2265"/>
      <c r="G28" s="2266"/>
      <c r="H28" s="2266"/>
      <c r="I28" s="2266"/>
      <c r="J28" s="2266"/>
    </row>
    <row r="29" spans="1:10" s="990" customFormat="1" ht="18" customHeight="1">
      <c r="A29" s="2267" t="s">
        <v>307</v>
      </c>
      <c r="B29" s="2257" t="s">
        <v>316</v>
      </c>
      <c r="C29" s="2258"/>
      <c r="D29" s="2258"/>
      <c r="E29" s="2258"/>
      <c r="F29" s="2258"/>
      <c r="G29" s="2259" t="s">
        <v>864</v>
      </c>
      <c r="H29" s="2260"/>
      <c r="I29" s="2260"/>
      <c r="J29" s="2260"/>
    </row>
    <row r="30" spans="1:10" s="990" customFormat="1" ht="18" customHeight="1">
      <c r="A30" s="2268"/>
      <c r="B30" s="2255" t="s">
        <v>1336</v>
      </c>
      <c r="C30" s="2256"/>
      <c r="D30" s="2256"/>
      <c r="E30" s="2256"/>
      <c r="F30" s="2256"/>
      <c r="G30" s="2261"/>
      <c r="H30" s="2262"/>
      <c r="I30" s="2262"/>
      <c r="J30" s="2262"/>
    </row>
    <row r="31" spans="1:10" s="990" customFormat="1" ht="14.25" customHeight="1">
      <c r="A31" s="2268"/>
      <c r="B31" s="2270" t="s">
        <v>321</v>
      </c>
      <c r="C31" s="2270" t="s">
        <v>164</v>
      </c>
      <c r="D31" s="2270" t="s">
        <v>322</v>
      </c>
      <c r="E31" s="2270" t="s">
        <v>323</v>
      </c>
      <c r="F31" s="2273" t="s">
        <v>165</v>
      </c>
      <c r="G31" s="2261"/>
      <c r="H31" s="2262"/>
      <c r="I31" s="2262"/>
      <c r="J31" s="2262"/>
    </row>
    <row r="32" spans="1:10" s="990" customFormat="1" ht="14.25" customHeight="1">
      <c r="A32" s="2268"/>
      <c r="B32" s="2271"/>
      <c r="C32" s="2271"/>
      <c r="D32" s="2271"/>
      <c r="E32" s="2271"/>
      <c r="F32" s="2274"/>
      <c r="G32" s="2261"/>
      <c r="H32" s="2262"/>
      <c r="I32" s="2262"/>
      <c r="J32" s="2262"/>
    </row>
    <row r="33" spans="1:10" s="990" customFormat="1" ht="14.25" customHeight="1">
      <c r="A33" s="2268"/>
      <c r="B33" s="2271"/>
      <c r="C33" s="2271"/>
      <c r="D33" s="2271"/>
      <c r="E33" s="2271"/>
      <c r="F33" s="2274"/>
      <c r="G33" s="2261"/>
      <c r="H33" s="2262"/>
      <c r="I33" s="2262"/>
      <c r="J33" s="2262"/>
    </row>
    <row r="34" spans="1:10" s="990" customFormat="1" ht="9" customHeight="1">
      <c r="A34" s="2269"/>
      <c r="B34" s="2272"/>
      <c r="C34" s="2272"/>
      <c r="D34" s="2272"/>
      <c r="E34" s="2272"/>
      <c r="F34" s="2275"/>
      <c r="G34" s="2263"/>
      <c r="H34" s="2264"/>
      <c r="I34" s="2264"/>
      <c r="J34" s="2264"/>
    </row>
    <row r="35" spans="1:10" s="304" customFormat="1" ht="18.95" customHeight="1">
      <c r="A35" s="928" t="s">
        <v>701</v>
      </c>
      <c r="B35" s="46">
        <v>273</v>
      </c>
      <c r="C35" s="46">
        <v>6</v>
      </c>
      <c r="D35" s="46">
        <v>1</v>
      </c>
      <c r="E35" s="46">
        <v>1290</v>
      </c>
      <c r="F35" s="46">
        <v>531</v>
      </c>
      <c r="G35" s="46"/>
    </row>
    <row r="36" spans="1:10" s="304" customFormat="1" ht="18.95" customHeight="1">
      <c r="A36" s="928" t="s">
        <v>951</v>
      </c>
      <c r="B36" s="46">
        <v>297</v>
      </c>
      <c r="C36" s="46">
        <v>10</v>
      </c>
      <c r="D36" s="46">
        <v>7</v>
      </c>
      <c r="E36" s="46">
        <v>1796</v>
      </c>
      <c r="F36" s="46">
        <v>14</v>
      </c>
      <c r="G36" s="46"/>
    </row>
    <row r="37" spans="1:10" s="304" customFormat="1" ht="18.95" customHeight="1">
      <c r="A37" s="928" t="s">
        <v>952</v>
      </c>
      <c r="B37" s="46">
        <v>186</v>
      </c>
      <c r="C37" s="46">
        <v>8</v>
      </c>
      <c r="D37" s="46">
        <v>5</v>
      </c>
      <c r="E37" s="46">
        <v>1728</v>
      </c>
      <c r="F37" s="46">
        <v>223</v>
      </c>
      <c r="G37" s="46"/>
    </row>
    <row r="38" spans="1:10" s="304" customFormat="1" ht="18.95" customHeight="1">
      <c r="A38" s="1119" t="s">
        <v>1049</v>
      </c>
      <c r="B38" s="46">
        <v>185</v>
      </c>
      <c r="C38" s="46">
        <v>9</v>
      </c>
      <c r="D38" s="46">
        <v>6</v>
      </c>
      <c r="E38" s="46">
        <v>1733</v>
      </c>
      <c r="F38" s="46">
        <v>215</v>
      </c>
      <c r="G38" s="46"/>
    </row>
    <row r="39" spans="1:10" s="304" customFormat="1" ht="18.95" customHeight="1" thickBot="1">
      <c r="A39" s="1145">
        <v>2017</v>
      </c>
      <c r="B39" s="761">
        <v>262</v>
      </c>
      <c r="C39" s="761">
        <v>8</v>
      </c>
      <c r="D39" s="761">
        <v>9</v>
      </c>
      <c r="E39" s="761">
        <v>1832</v>
      </c>
      <c r="F39" s="761">
        <v>150</v>
      </c>
      <c r="G39" s="2254"/>
      <c r="H39" s="2254"/>
      <c r="I39" s="2254"/>
      <c r="J39" s="2254"/>
    </row>
    <row r="40" spans="1:10" s="279" customFormat="1" ht="12" customHeight="1">
      <c r="A40" s="308" t="s">
        <v>768</v>
      </c>
      <c r="B40" s="309"/>
      <c r="C40" s="309"/>
      <c r="D40" s="308"/>
      <c r="E40" s="310"/>
      <c r="F40" s="309"/>
      <c r="G40" s="309"/>
      <c r="H40" s="308"/>
      <c r="I40" s="310"/>
      <c r="J40" s="311" t="s">
        <v>1014</v>
      </c>
    </row>
    <row r="41" spans="1:10" s="314" customFormat="1" ht="12" customHeight="1">
      <c r="A41" s="312" t="s">
        <v>324</v>
      </c>
      <c r="B41" s="313"/>
      <c r="C41" s="313"/>
      <c r="E41" s="315"/>
      <c r="F41" s="313"/>
      <c r="G41" s="313"/>
      <c r="I41" s="315"/>
      <c r="J41" s="313"/>
    </row>
    <row r="42" spans="1:10" s="317" customFormat="1" ht="12" customHeight="1">
      <c r="A42" s="312" t="s">
        <v>1603</v>
      </c>
      <c r="B42" s="316"/>
      <c r="C42" s="316"/>
      <c r="E42" s="318"/>
      <c r="F42" s="316"/>
      <c r="G42" s="316"/>
      <c r="I42" s="318"/>
      <c r="J42" s="316"/>
    </row>
    <row r="43" spans="1:10" s="289" customFormat="1">
      <c r="B43" s="288"/>
      <c r="C43" s="288"/>
      <c r="E43" s="290"/>
      <c r="F43" s="288"/>
      <c r="G43" s="288"/>
      <c r="I43" s="290"/>
      <c r="J43" s="288"/>
    </row>
    <row r="44" spans="1:10" s="289" customFormat="1">
      <c r="B44" s="288"/>
      <c r="C44" s="288"/>
      <c r="E44" s="290"/>
      <c r="F44" s="288"/>
      <c r="G44" s="288"/>
      <c r="I44" s="290"/>
      <c r="J44" s="288"/>
    </row>
    <row r="45" spans="1:10" s="289" customFormat="1">
      <c r="B45" s="288"/>
      <c r="C45" s="288"/>
      <c r="E45" s="290"/>
      <c r="F45" s="288"/>
      <c r="G45" s="288"/>
      <c r="I45" s="290"/>
      <c r="J45" s="288"/>
    </row>
    <row r="46" spans="1:10" s="289" customFormat="1">
      <c r="B46" s="288"/>
      <c r="C46" s="288"/>
      <c r="E46" s="290"/>
      <c r="F46" s="288"/>
      <c r="G46" s="288"/>
      <c r="I46" s="290"/>
      <c r="J46" s="288"/>
    </row>
    <row r="47" spans="1:10" s="289" customFormat="1">
      <c r="B47" s="288"/>
      <c r="C47" s="288"/>
      <c r="E47" s="290"/>
      <c r="F47" s="288"/>
      <c r="G47" s="288"/>
      <c r="I47" s="290"/>
      <c r="J47" s="288"/>
    </row>
    <row r="48" spans="1:10" s="289" customFormat="1">
      <c r="B48" s="288"/>
      <c r="C48" s="288"/>
      <c r="E48" s="290"/>
      <c r="F48" s="288"/>
      <c r="G48" s="288"/>
      <c r="I48" s="290"/>
      <c r="J48" s="288"/>
    </row>
    <row r="49" spans="2:10" s="289" customFormat="1">
      <c r="B49" s="288"/>
      <c r="C49" s="288"/>
      <c r="E49" s="290"/>
      <c r="F49" s="288"/>
      <c r="G49" s="288"/>
      <c r="I49" s="290"/>
      <c r="J49" s="288"/>
    </row>
    <row r="50" spans="2:10" s="289" customFormat="1">
      <c r="B50" s="288"/>
      <c r="C50" s="288"/>
      <c r="E50" s="290"/>
      <c r="F50" s="288"/>
      <c r="G50" s="288"/>
      <c r="I50" s="290"/>
      <c r="J50" s="288"/>
    </row>
    <row r="51" spans="2:10" s="289" customFormat="1">
      <c r="B51" s="288"/>
      <c r="C51" s="288"/>
      <c r="E51" s="290"/>
      <c r="F51" s="288"/>
      <c r="G51" s="288"/>
      <c r="I51" s="290"/>
      <c r="J51" s="288"/>
    </row>
    <row r="52" spans="2:10" s="289" customFormat="1">
      <c r="B52" s="288"/>
      <c r="C52" s="288"/>
      <c r="E52" s="290"/>
      <c r="F52" s="288"/>
      <c r="G52" s="288"/>
      <c r="I52" s="290"/>
      <c r="J52" s="288"/>
    </row>
    <row r="53" spans="2:10" s="289" customFormat="1">
      <c r="B53" s="288"/>
      <c r="C53" s="288"/>
      <c r="E53" s="290"/>
      <c r="F53" s="288"/>
      <c r="G53" s="288"/>
      <c r="I53" s="290"/>
      <c r="J53" s="288"/>
    </row>
    <row r="54" spans="2:10" s="289" customFormat="1">
      <c r="B54" s="288"/>
      <c r="C54" s="288"/>
      <c r="E54" s="290"/>
      <c r="F54" s="288"/>
      <c r="G54" s="288"/>
      <c r="I54" s="290"/>
      <c r="J54" s="288"/>
    </row>
    <row r="55" spans="2:10" s="289" customFormat="1">
      <c r="B55" s="288"/>
      <c r="C55" s="288"/>
      <c r="E55" s="290"/>
      <c r="F55" s="288"/>
      <c r="G55" s="288"/>
      <c r="I55" s="290"/>
      <c r="J55" s="288"/>
    </row>
    <row r="56" spans="2:10" s="289" customFormat="1">
      <c r="B56" s="288"/>
      <c r="C56" s="288"/>
      <c r="E56" s="290"/>
      <c r="F56" s="288"/>
      <c r="G56" s="288"/>
      <c r="I56" s="290"/>
      <c r="J56" s="288"/>
    </row>
    <row r="57" spans="2:10" s="289" customFormat="1">
      <c r="B57" s="288"/>
      <c r="C57" s="288"/>
      <c r="E57" s="290"/>
      <c r="F57" s="288"/>
      <c r="G57" s="288"/>
      <c r="I57" s="290"/>
      <c r="J57" s="288"/>
    </row>
    <row r="58" spans="2:10" s="289" customFormat="1">
      <c r="B58" s="288"/>
      <c r="C58" s="288"/>
      <c r="E58" s="290"/>
      <c r="F58" s="288"/>
      <c r="G58" s="288"/>
      <c r="I58" s="290"/>
      <c r="J58" s="288"/>
    </row>
    <row r="59" spans="2:10" s="289" customFormat="1">
      <c r="B59" s="288"/>
      <c r="C59" s="288"/>
      <c r="E59" s="290"/>
      <c r="F59" s="288"/>
      <c r="G59" s="288"/>
      <c r="I59" s="290"/>
      <c r="J59" s="288"/>
    </row>
    <row r="60" spans="2:10" s="289" customFormat="1">
      <c r="B60" s="288"/>
      <c r="C60" s="288"/>
      <c r="E60" s="290"/>
      <c r="F60" s="288"/>
      <c r="G60" s="288"/>
      <c r="I60" s="290"/>
      <c r="J60" s="288"/>
    </row>
    <row r="61" spans="2:10" s="289" customFormat="1">
      <c r="B61" s="288"/>
      <c r="C61" s="288"/>
      <c r="E61" s="290"/>
      <c r="F61" s="288"/>
      <c r="G61" s="288"/>
      <c r="I61" s="290"/>
      <c r="J61" s="288"/>
    </row>
    <row r="62" spans="2:10" s="289" customFormat="1">
      <c r="B62" s="288"/>
      <c r="C62" s="288"/>
      <c r="E62" s="290"/>
      <c r="F62" s="288"/>
      <c r="G62" s="288"/>
      <c r="I62" s="290"/>
      <c r="J62" s="288"/>
    </row>
    <row r="63" spans="2:10" s="289" customFormat="1">
      <c r="B63" s="288"/>
      <c r="C63" s="288"/>
      <c r="E63" s="290"/>
      <c r="F63" s="288"/>
      <c r="G63" s="288"/>
      <c r="I63" s="290"/>
      <c r="J63" s="288"/>
    </row>
    <row r="64" spans="2:10" s="289" customFormat="1">
      <c r="B64" s="288"/>
      <c r="C64" s="288"/>
      <c r="E64" s="290"/>
      <c r="F64" s="288"/>
      <c r="G64" s="288"/>
      <c r="I64" s="290"/>
      <c r="J64" s="288"/>
    </row>
    <row r="65" spans="2:10" s="289" customFormat="1">
      <c r="B65" s="288"/>
      <c r="C65" s="288"/>
      <c r="E65" s="290"/>
      <c r="F65" s="288"/>
      <c r="G65" s="288"/>
      <c r="I65" s="290"/>
      <c r="J65" s="288"/>
    </row>
    <row r="66" spans="2:10" s="289" customFormat="1">
      <c r="B66" s="288"/>
      <c r="C66" s="288"/>
      <c r="E66" s="290"/>
      <c r="F66" s="288"/>
      <c r="G66" s="288"/>
      <c r="I66" s="290"/>
      <c r="J66" s="288"/>
    </row>
    <row r="67" spans="2:10" s="289" customFormat="1">
      <c r="B67" s="288"/>
      <c r="C67" s="288"/>
      <c r="E67" s="290"/>
      <c r="F67" s="288"/>
      <c r="G67" s="288"/>
      <c r="I67" s="290"/>
      <c r="J67" s="288"/>
    </row>
    <row r="68" spans="2:10" s="289" customFormat="1">
      <c r="B68" s="288"/>
      <c r="C68" s="288"/>
      <c r="E68" s="290"/>
      <c r="F68" s="288"/>
      <c r="G68" s="288"/>
      <c r="I68" s="290"/>
      <c r="J68" s="288"/>
    </row>
    <row r="69" spans="2:10" s="289" customFormat="1">
      <c r="B69" s="288"/>
      <c r="C69" s="288"/>
      <c r="E69" s="290"/>
      <c r="F69" s="288"/>
      <c r="G69" s="288"/>
      <c r="I69" s="290"/>
      <c r="J69" s="288"/>
    </row>
    <row r="70" spans="2:10" s="289" customFormat="1">
      <c r="B70" s="288"/>
      <c r="C70" s="288"/>
      <c r="E70" s="290"/>
      <c r="F70" s="288"/>
      <c r="G70" s="288"/>
      <c r="I70" s="290"/>
      <c r="J70" s="288"/>
    </row>
    <row r="71" spans="2:10" s="289" customFormat="1">
      <c r="B71" s="288"/>
      <c r="C71" s="288"/>
      <c r="E71" s="290"/>
      <c r="F71" s="288"/>
      <c r="G71" s="288"/>
      <c r="I71" s="290"/>
      <c r="J71" s="288"/>
    </row>
    <row r="72" spans="2:10" s="289" customFormat="1">
      <c r="B72" s="288"/>
      <c r="C72" s="288"/>
      <c r="E72" s="290"/>
      <c r="F72" s="288"/>
      <c r="G72" s="288"/>
      <c r="I72" s="290"/>
      <c r="J72" s="288"/>
    </row>
    <row r="73" spans="2:10" s="289" customFormat="1">
      <c r="B73" s="288"/>
      <c r="C73" s="288"/>
      <c r="E73" s="290"/>
      <c r="F73" s="288"/>
      <c r="G73" s="288"/>
      <c r="I73" s="290"/>
      <c r="J73" s="288"/>
    </row>
    <row r="74" spans="2:10" s="289" customFormat="1">
      <c r="B74" s="288"/>
      <c r="C74" s="288"/>
      <c r="E74" s="290"/>
      <c r="F74" s="288"/>
      <c r="G74" s="288"/>
      <c r="I74" s="290"/>
      <c r="J74" s="288"/>
    </row>
    <row r="75" spans="2:10" s="289" customFormat="1">
      <c r="B75" s="288"/>
      <c r="C75" s="288"/>
      <c r="E75" s="290"/>
      <c r="F75" s="288"/>
      <c r="G75" s="288"/>
      <c r="I75" s="290"/>
      <c r="J75" s="288"/>
    </row>
    <row r="76" spans="2:10" s="289" customFormat="1">
      <c r="B76" s="288"/>
      <c r="C76" s="288"/>
      <c r="E76" s="290"/>
      <c r="F76" s="288"/>
      <c r="G76" s="288"/>
      <c r="I76" s="290"/>
      <c r="J76" s="288"/>
    </row>
    <row r="77" spans="2:10" s="289" customFormat="1">
      <c r="B77" s="288"/>
      <c r="C77" s="288"/>
      <c r="E77" s="290"/>
      <c r="F77" s="288"/>
      <c r="G77" s="288"/>
      <c r="I77" s="290"/>
      <c r="J77" s="288"/>
    </row>
    <row r="78" spans="2:10" s="289" customFormat="1">
      <c r="B78" s="288"/>
      <c r="C78" s="288"/>
      <c r="E78" s="290"/>
      <c r="F78" s="288"/>
      <c r="G78" s="288"/>
      <c r="I78" s="290"/>
      <c r="J78" s="288"/>
    </row>
    <row r="79" spans="2:10" s="289" customFormat="1">
      <c r="B79" s="288"/>
      <c r="C79" s="288"/>
      <c r="E79" s="290"/>
      <c r="F79" s="288"/>
      <c r="G79" s="288"/>
      <c r="I79" s="290"/>
      <c r="J79" s="288"/>
    </row>
    <row r="80" spans="2:10" s="289" customFormat="1">
      <c r="B80" s="288"/>
      <c r="C80" s="288"/>
      <c r="E80" s="290"/>
      <c r="F80" s="288"/>
      <c r="G80" s="288"/>
      <c r="I80" s="290"/>
      <c r="J80" s="288"/>
    </row>
    <row r="81" spans="2:10" s="289" customFormat="1">
      <c r="B81" s="288"/>
      <c r="C81" s="288"/>
      <c r="E81" s="290"/>
      <c r="F81" s="288"/>
      <c r="G81" s="288"/>
      <c r="I81" s="290"/>
      <c r="J81" s="288"/>
    </row>
    <row r="82" spans="2:10" s="289" customFormat="1">
      <c r="B82" s="288"/>
      <c r="C82" s="288"/>
      <c r="E82" s="290"/>
      <c r="F82" s="288"/>
      <c r="G82" s="288"/>
      <c r="I82" s="290"/>
      <c r="J82" s="288"/>
    </row>
    <row r="83" spans="2:10" s="289" customFormat="1">
      <c r="B83" s="288"/>
      <c r="C83" s="288"/>
      <c r="E83" s="290"/>
      <c r="F83" s="288"/>
      <c r="G83" s="288"/>
      <c r="I83" s="290"/>
      <c r="J83" s="288"/>
    </row>
    <row r="84" spans="2:10" s="289" customFormat="1">
      <c r="B84" s="288"/>
      <c r="C84" s="288"/>
      <c r="E84" s="290"/>
      <c r="F84" s="288"/>
      <c r="G84" s="288"/>
      <c r="I84" s="290"/>
      <c r="J84" s="288"/>
    </row>
    <row r="85" spans="2:10" s="289" customFormat="1">
      <c r="B85" s="288"/>
      <c r="C85" s="288"/>
      <c r="E85" s="290"/>
      <c r="F85" s="288"/>
      <c r="G85" s="288"/>
      <c r="I85" s="290"/>
      <c r="J85" s="288"/>
    </row>
    <row r="86" spans="2:10" s="289" customFormat="1">
      <c r="B86" s="288"/>
      <c r="C86" s="288"/>
      <c r="E86" s="290"/>
      <c r="F86" s="288"/>
      <c r="G86" s="288"/>
      <c r="I86" s="290"/>
      <c r="J86" s="288"/>
    </row>
    <row r="87" spans="2:10" s="289" customFormat="1">
      <c r="B87" s="288"/>
      <c r="C87" s="288"/>
      <c r="E87" s="290"/>
      <c r="F87" s="288"/>
      <c r="G87" s="288"/>
      <c r="I87" s="290"/>
      <c r="J87" s="288"/>
    </row>
    <row r="88" spans="2:10" s="289" customFormat="1">
      <c r="B88" s="288"/>
      <c r="C88" s="288"/>
      <c r="E88" s="290"/>
      <c r="F88" s="288"/>
      <c r="G88" s="288"/>
      <c r="I88" s="290"/>
      <c r="J88" s="288"/>
    </row>
    <row r="89" spans="2:10" s="289" customFormat="1">
      <c r="B89" s="288"/>
      <c r="C89" s="288"/>
      <c r="E89" s="290"/>
      <c r="F89" s="288"/>
      <c r="G89" s="288"/>
      <c r="I89" s="290"/>
      <c r="J89" s="288"/>
    </row>
    <row r="90" spans="2:10" s="289" customFormat="1">
      <c r="B90" s="288"/>
      <c r="C90" s="288"/>
      <c r="E90" s="290"/>
      <c r="F90" s="288"/>
      <c r="G90" s="288"/>
      <c r="I90" s="290"/>
      <c r="J90" s="288"/>
    </row>
    <row r="91" spans="2:10" s="289" customFormat="1">
      <c r="B91" s="288"/>
      <c r="C91" s="288"/>
      <c r="E91" s="290"/>
      <c r="F91" s="288"/>
      <c r="G91" s="288"/>
      <c r="I91" s="290"/>
      <c r="J91" s="288"/>
    </row>
    <row r="92" spans="2:10" s="289" customFormat="1">
      <c r="B92" s="288"/>
      <c r="C92" s="288"/>
      <c r="E92" s="290"/>
      <c r="F92" s="288"/>
      <c r="G92" s="288"/>
      <c r="I92" s="290"/>
      <c r="J92" s="288"/>
    </row>
    <row r="93" spans="2:10" s="289" customFormat="1">
      <c r="B93" s="288"/>
      <c r="C93" s="288"/>
      <c r="E93" s="290"/>
      <c r="F93" s="288"/>
      <c r="G93" s="288"/>
      <c r="I93" s="290"/>
      <c r="J93" s="288"/>
    </row>
    <row r="94" spans="2:10" s="289" customFormat="1">
      <c r="B94" s="288"/>
      <c r="C94" s="288"/>
      <c r="E94" s="290"/>
      <c r="F94" s="288"/>
      <c r="G94" s="288"/>
      <c r="I94" s="290"/>
      <c r="J94" s="288"/>
    </row>
    <row r="95" spans="2:10" s="289" customFormat="1">
      <c r="B95" s="288"/>
      <c r="C95" s="288"/>
      <c r="E95" s="290"/>
      <c r="F95" s="288"/>
      <c r="G95" s="288"/>
      <c r="I95" s="290"/>
      <c r="J95" s="288"/>
    </row>
    <row r="96" spans="2:10" s="289" customFormat="1">
      <c r="B96" s="288"/>
      <c r="C96" s="288"/>
      <c r="E96" s="290"/>
      <c r="F96" s="288"/>
      <c r="G96" s="288"/>
      <c r="I96" s="290"/>
      <c r="J96" s="288"/>
    </row>
    <row r="97" spans="2:10" s="289" customFormat="1">
      <c r="B97" s="288"/>
      <c r="C97" s="288"/>
      <c r="E97" s="290"/>
      <c r="F97" s="288"/>
      <c r="G97" s="288"/>
      <c r="I97" s="290"/>
      <c r="J97" s="288"/>
    </row>
    <row r="98" spans="2:10" s="289" customFormat="1">
      <c r="B98" s="288"/>
      <c r="C98" s="288"/>
      <c r="E98" s="290"/>
      <c r="F98" s="288"/>
      <c r="G98" s="288"/>
      <c r="I98" s="290"/>
      <c r="J98" s="288"/>
    </row>
    <row r="99" spans="2:10" s="289" customFormat="1">
      <c r="B99" s="288"/>
      <c r="C99" s="288"/>
      <c r="E99" s="290"/>
      <c r="F99" s="288"/>
      <c r="G99" s="288"/>
      <c r="I99" s="290"/>
      <c r="J99" s="288"/>
    </row>
    <row r="100" spans="2:10" s="289" customFormat="1">
      <c r="B100" s="288"/>
      <c r="C100" s="288"/>
      <c r="E100" s="290"/>
      <c r="F100" s="288"/>
      <c r="G100" s="288"/>
      <c r="I100" s="290"/>
      <c r="J100" s="288"/>
    </row>
    <row r="101" spans="2:10" s="289" customFormat="1">
      <c r="B101" s="288"/>
      <c r="C101" s="288"/>
      <c r="E101" s="290"/>
      <c r="F101" s="288"/>
      <c r="G101" s="288"/>
      <c r="I101" s="290"/>
      <c r="J101" s="288"/>
    </row>
    <row r="102" spans="2:10" s="289" customFormat="1">
      <c r="B102" s="288"/>
      <c r="C102" s="288"/>
      <c r="E102" s="290"/>
      <c r="F102" s="288"/>
      <c r="G102" s="288"/>
      <c r="I102" s="290"/>
      <c r="J102" s="288"/>
    </row>
    <row r="103" spans="2:10" s="289" customFormat="1">
      <c r="B103" s="288"/>
      <c r="C103" s="288"/>
      <c r="E103" s="290"/>
      <c r="F103" s="288"/>
      <c r="G103" s="288"/>
      <c r="I103" s="290"/>
      <c r="J103" s="288"/>
    </row>
    <row r="104" spans="2:10" s="289" customFormat="1">
      <c r="B104" s="288"/>
      <c r="C104" s="288"/>
      <c r="E104" s="290"/>
      <c r="F104" s="288"/>
      <c r="G104" s="288"/>
      <c r="I104" s="290"/>
      <c r="J104" s="288"/>
    </row>
  </sheetData>
  <sheetProtection selectLockedCells="1"/>
  <mergeCells count="42">
    <mergeCell ref="G18:J18"/>
    <mergeCell ref="F7:F10"/>
    <mergeCell ref="G7:G10"/>
    <mergeCell ref="D18:F18"/>
    <mergeCell ref="A16:J16"/>
    <mergeCell ref="J7:J10"/>
    <mergeCell ref="A17:A22"/>
    <mergeCell ref="B18:B22"/>
    <mergeCell ref="C18:C22"/>
    <mergeCell ref="F19:F22"/>
    <mergeCell ref="B17:C17"/>
    <mergeCell ref="D17:J17"/>
    <mergeCell ref="H21:H22"/>
    <mergeCell ref="G21:G22"/>
    <mergeCell ref="E19:E22"/>
    <mergeCell ref="I21:I22"/>
    <mergeCell ref="A3:J3"/>
    <mergeCell ref="A4:J4"/>
    <mergeCell ref="A6:A10"/>
    <mergeCell ref="B6:B10"/>
    <mergeCell ref="D7:D10"/>
    <mergeCell ref="I7:I10"/>
    <mergeCell ref="H7:H10"/>
    <mergeCell ref="C6:F6"/>
    <mergeCell ref="G6:J6"/>
    <mergeCell ref="E7:E10"/>
    <mergeCell ref="J21:J22"/>
    <mergeCell ref="G19:H19"/>
    <mergeCell ref="G20:H20"/>
    <mergeCell ref="I19:J19"/>
    <mergeCell ref="I20:J20"/>
    <mergeCell ref="G39:J39"/>
    <mergeCell ref="B30:F30"/>
    <mergeCell ref="B29:F29"/>
    <mergeCell ref="G29:J34"/>
    <mergeCell ref="A28:J28"/>
    <mergeCell ref="A29:A34"/>
    <mergeCell ref="B31:B34"/>
    <mergeCell ref="C31:C34"/>
    <mergeCell ref="D31:D34"/>
    <mergeCell ref="E31:E34"/>
    <mergeCell ref="F31:F34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view="pageBreakPreview" zoomScaleNormal="100" zoomScaleSheetLayoutView="100" workbookViewId="0">
      <selection activeCell="N40" sqref="N40"/>
    </sheetView>
  </sheetViews>
  <sheetFormatPr defaultRowHeight="14.25"/>
  <cols>
    <col min="1" max="1" width="8.625" style="955" customWidth="1"/>
    <col min="2" max="2" width="8.125" style="955" customWidth="1"/>
    <col min="3" max="10" width="6.625" style="955" customWidth="1"/>
    <col min="11" max="11" width="6.125" style="955" customWidth="1"/>
    <col min="12" max="12" width="6.625" style="955" customWidth="1"/>
    <col min="13" max="13" width="5.625" style="955" customWidth="1"/>
    <col min="14" max="14" width="5.125" style="955" customWidth="1"/>
    <col min="15" max="15" width="5.625" style="955" customWidth="1"/>
    <col min="16" max="17" width="4.25" style="955" customWidth="1"/>
    <col min="18" max="18" width="6.625" style="955" customWidth="1"/>
    <col min="19" max="19" width="4.625" style="955" customWidth="1"/>
    <col min="20" max="22" width="6" style="955" customWidth="1"/>
    <col min="23" max="24" width="6.375" style="955" customWidth="1"/>
    <col min="25" max="25" width="6.875" style="955" customWidth="1"/>
    <col min="26" max="26" width="8.625" style="955" customWidth="1"/>
    <col min="27" max="41" width="9.125" style="955" customWidth="1"/>
    <col min="42" max="51" width="9.625" style="955" customWidth="1"/>
    <col min="52" max="16384" width="9" style="955"/>
  </cols>
  <sheetData>
    <row r="1" spans="1:26" s="396" customFormat="1" ht="14.1" customHeight="1">
      <c r="A1" s="173" t="s">
        <v>1569</v>
      </c>
      <c r="B1" s="173"/>
      <c r="C1" s="173"/>
      <c r="D1" s="393"/>
      <c r="E1" s="393"/>
      <c r="F1" s="393"/>
      <c r="G1" s="393"/>
      <c r="H1" s="393"/>
      <c r="I1" s="393"/>
      <c r="J1" s="393"/>
      <c r="K1" s="393"/>
      <c r="M1" s="808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Z1" s="806" t="s">
        <v>1570</v>
      </c>
    </row>
    <row r="2" spans="1:26" s="59" customFormat="1" ht="14.1" customHeight="1">
      <c r="A2" s="94"/>
      <c r="B2" s="94"/>
      <c r="C2" s="94"/>
      <c r="D2" s="64"/>
      <c r="E2" s="64"/>
      <c r="F2" s="64"/>
      <c r="G2" s="64"/>
      <c r="H2" s="64"/>
      <c r="I2" s="64"/>
      <c r="J2" s="64"/>
      <c r="K2" s="64"/>
      <c r="L2" s="273"/>
      <c r="M2" s="281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</row>
    <row r="3" spans="1:26" s="929" customFormat="1" ht="20.100000000000001" customHeight="1">
      <c r="A3" s="1475" t="s">
        <v>1023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/>
      <c r="L3" s="1475"/>
      <c r="M3" s="1583" t="s">
        <v>1024</v>
      </c>
      <c r="N3" s="1583"/>
      <c r="O3" s="1583"/>
      <c r="P3" s="1583"/>
      <c r="Q3" s="1583"/>
      <c r="R3" s="1583"/>
      <c r="S3" s="1583"/>
      <c r="T3" s="1583"/>
      <c r="U3" s="1583"/>
      <c r="V3" s="1583"/>
      <c r="W3" s="1583"/>
      <c r="X3" s="1583"/>
      <c r="Y3" s="1583"/>
      <c r="Z3" s="1583"/>
    </row>
    <row r="4" spans="1:26" s="936" customFormat="1" ht="20.100000000000001" customHeight="1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</row>
    <row r="5" spans="1:26" s="978" customFormat="1" ht="18" customHeight="1" thickBot="1">
      <c r="A5" s="67" t="s">
        <v>325</v>
      </c>
      <c r="B5" s="67"/>
      <c r="C5" s="67"/>
      <c r="L5" s="972"/>
      <c r="Z5" s="972" t="s">
        <v>326</v>
      </c>
    </row>
    <row r="6" spans="1:26" s="978" customFormat="1" ht="18" customHeight="1">
      <c r="A6" s="1501" t="s">
        <v>813</v>
      </c>
      <c r="B6" s="1812" t="s">
        <v>327</v>
      </c>
      <c r="C6" s="1676"/>
      <c r="D6" s="1677"/>
      <c r="E6" s="1820" t="s">
        <v>166</v>
      </c>
      <c r="F6" s="1505"/>
      <c r="G6" s="1505"/>
      <c r="H6" s="1505"/>
      <c r="I6" s="1505"/>
      <c r="J6" s="1505"/>
      <c r="K6" s="1505"/>
      <c r="L6" s="1505"/>
      <c r="M6" s="1505" t="s">
        <v>328</v>
      </c>
      <c r="N6" s="1505"/>
      <c r="O6" s="1505"/>
      <c r="P6" s="1505"/>
      <c r="Q6" s="1505"/>
      <c r="R6" s="1505"/>
      <c r="S6" s="1544"/>
      <c r="T6" s="1440" t="s">
        <v>167</v>
      </c>
      <c r="U6" s="1440"/>
      <c r="V6" s="1440"/>
      <c r="W6" s="1440"/>
      <c r="X6" s="1440"/>
      <c r="Y6" s="1820"/>
      <c r="Z6" s="1812" t="s">
        <v>807</v>
      </c>
    </row>
    <row r="7" spans="1:26" s="978" customFormat="1" ht="18" customHeight="1">
      <c r="A7" s="1502"/>
      <c r="B7" s="2325"/>
      <c r="C7" s="2024" t="s">
        <v>47</v>
      </c>
      <c r="D7" s="2039" t="s">
        <v>48</v>
      </c>
      <c r="E7" s="2018" t="s">
        <v>594</v>
      </c>
      <c r="F7" s="2018" t="s">
        <v>329</v>
      </c>
      <c r="G7" s="2018" t="s">
        <v>330</v>
      </c>
      <c r="H7" s="2018" t="s">
        <v>595</v>
      </c>
      <c r="I7" s="2018" t="s">
        <v>331</v>
      </c>
      <c r="J7" s="2018" t="s">
        <v>597</v>
      </c>
      <c r="K7" s="2036" t="s">
        <v>332</v>
      </c>
      <c r="L7" s="2036" t="s">
        <v>333</v>
      </c>
      <c r="M7" s="2039" t="s">
        <v>334</v>
      </c>
      <c r="N7" s="2018" t="s">
        <v>596</v>
      </c>
      <c r="O7" s="2024" t="s">
        <v>335</v>
      </c>
      <c r="P7" s="2027" t="s">
        <v>336</v>
      </c>
      <c r="Q7" s="2024" t="s">
        <v>337</v>
      </c>
      <c r="R7" s="2039" t="s">
        <v>338</v>
      </c>
      <c r="S7" s="2024" t="s">
        <v>1050</v>
      </c>
      <c r="T7" s="2018" t="s">
        <v>339</v>
      </c>
      <c r="U7" s="2018" t="s">
        <v>340</v>
      </c>
      <c r="V7" s="2018" t="s">
        <v>341</v>
      </c>
      <c r="W7" s="2018" t="s">
        <v>342</v>
      </c>
      <c r="X7" s="2018" t="s">
        <v>343</v>
      </c>
      <c r="Y7" s="2036" t="s">
        <v>344</v>
      </c>
      <c r="Z7" s="1903"/>
    </row>
    <row r="8" spans="1:26" s="978" customFormat="1" ht="18" customHeight="1">
      <c r="A8" s="1502"/>
      <c r="B8" s="2325"/>
      <c r="C8" s="2253"/>
      <c r="D8" s="2039"/>
      <c r="E8" s="2020"/>
      <c r="F8" s="2020"/>
      <c r="G8" s="2020"/>
      <c r="H8" s="2020"/>
      <c r="I8" s="2020"/>
      <c r="J8" s="2020"/>
      <c r="K8" s="2037"/>
      <c r="L8" s="2037"/>
      <c r="M8" s="2040"/>
      <c r="N8" s="2020"/>
      <c r="O8" s="2320"/>
      <c r="P8" s="2321"/>
      <c r="Q8" s="2320"/>
      <c r="R8" s="2040"/>
      <c r="S8" s="2320"/>
      <c r="T8" s="2020"/>
      <c r="U8" s="2020"/>
      <c r="V8" s="2323"/>
      <c r="W8" s="2323"/>
      <c r="X8" s="2323"/>
      <c r="Y8" s="2318"/>
      <c r="Z8" s="1903"/>
    </row>
    <row r="9" spans="1:26" s="978" customFormat="1" ht="18" customHeight="1">
      <c r="A9" s="1503"/>
      <c r="B9" s="2023"/>
      <c r="C9" s="2042"/>
      <c r="D9" s="2326"/>
      <c r="E9" s="2021"/>
      <c r="F9" s="2021"/>
      <c r="G9" s="2021"/>
      <c r="H9" s="2021"/>
      <c r="I9" s="2021"/>
      <c r="J9" s="2021"/>
      <c r="K9" s="2038"/>
      <c r="L9" s="2038"/>
      <c r="M9" s="2041"/>
      <c r="N9" s="2021"/>
      <c r="O9" s="2045"/>
      <c r="P9" s="2322"/>
      <c r="Q9" s="2045"/>
      <c r="R9" s="2041"/>
      <c r="S9" s="2045"/>
      <c r="T9" s="2021"/>
      <c r="U9" s="2021"/>
      <c r="V9" s="2324"/>
      <c r="W9" s="2324"/>
      <c r="X9" s="2324"/>
      <c r="Y9" s="2319"/>
      <c r="Z9" s="1904"/>
    </row>
    <row r="10" spans="1:26" s="160" customFormat="1" ht="17.25" customHeight="1">
      <c r="A10" s="214" t="s">
        <v>701</v>
      </c>
      <c r="B10" s="896">
        <v>168836</v>
      </c>
      <c r="C10" s="363">
        <v>96117</v>
      </c>
      <c r="D10" s="399">
        <v>72719</v>
      </c>
      <c r="E10" s="399">
        <v>86924</v>
      </c>
      <c r="F10" s="399">
        <v>16867</v>
      </c>
      <c r="G10" s="399">
        <v>17053</v>
      </c>
      <c r="H10" s="399">
        <v>18685</v>
      </c>
      <c r="I10" s="399">
        <v>1167</v>
      </c>
      <c r="J10" s="399">
        <v>14104</v>
      </c>
      <c r="K10" s="399">
        <v>709</v>
      </c>
      <c r="L10" s="399">
        <v>6916</v>
      </c>
      <c r="M10" s="399">
        <v>3347</v>
      </c>
      <c r="N10" s="101">
        <v>411</v>
      </c>
      <c r="O10" s="101">
        <v>773</v>
      </c>
      <c r="P10" s="101">
        <v>521</v>
      </c>
      <c r="Q10" s="101">
        <v>203</v>
      </c>
      <c r="R10" s="101">
        <v>811</v>
      </c>
      <c r="S10" s="101">
        <v>345</v>
      </c>
      <c r="T10" s="102">
        <v>12669</v>
      </c>
      <c r="U10" s="102">
        <v>23938</v>
      </c>
      <c r="V10" s="102">
        <v>30225</v>
      </c>
      <c r="W10" s="102">
        <v>26422</v>
      </c>
      <c r="X10" s="102">
        <v>35686</v>
      </c>
      <c r="Y10" s="363">
        <v>39896</v>
      </c>
      <c r="Z10" s="282">
        <v>2013</v>
      </c>
    </row>
    <row r="11" spans="1:26" s="160" customFormat="1" ht="17.25" customHeight="1">
      <c r="A11" s="214" t="s">
        <v>951</v>
      </c>
      <c r="B11" s="896">
        <v>168650</v>
      </c>
      <c r="C11" s="363">
        <v>95877</v>
      </c>
      <c r="D11" s="399">
        <v>72773</v>
      </c>
      <c r="E11" s="399">
        <v>86278</v>
      </c>
      <c r="F11" s="399">
        <v>16673</v>
      </c>
      <c r="G11" s="399">
        <v>16963</v>
      </c>
      <c r="H11" s="399">
        <v>18679</v>
      </c>
      <c r="I11" s="399">
        <v>1169</v>
      </c>
      <c r="J11" s="399">
        <v>14476</v>
      </c>
      <c r="K11" s="399">
        <v>793</v>
      </c>
      <c r="L11" s="399">
        <v>6991</v>
      </c>
      <c r="M11" s="399">
        <v>3597</v>
      </c>
      <c r="N11" s="101">
        <v>389</v>
      </c>
      <c r="O11" s="101">
        <v>717</v>
      </c>
      <c r="P11" s="101">
        <v>559</v>
      </c>
      <c r="Q11" s="101">
        <v>201</v>
      </c>
      <c r="R11" s="101">
        <v>835</v>
      </c>
      <c r="S11" s="101">
        <v>330</v>
      </c>
      <c r="T11" s="102">
        <v>12561</v>
      </c>
      <c r="U11" s="102">
        <v>23713</v>
      </c>
      <c r="V11" s="102">
        <v>30170</v>
      </c>
      <c r="W11" s="102">
        <v>26135</v>
      </c>
      <c r="X11" s="102">
        <v>35645</v>
      </c>
      <c r="Y11" s="363">
        <v>40426</v>
      </c>
      <c r="Z11" s="282">
        <v>2014</v>
      </c>
    </row>
    <row r="12" spans="1:26" s="160" customFormat="1" ht="17.25" customHeight="1">
      <c r="A12" s="214" t="s">
        <v>952</v>
      </c>
      <c r="B12" s="896">
        <v>168089</v>
      </c>
      <c r="C12" s="363">
        <v>95478</v>
      </c>
      <c r="D12" s="399">
        <v>72611</v>
      </c>
      <c r="E12" s="399">
        <v>85468</v>
      </c>
      <c r="F12" s="399">
        <v>16412</v>
      </c>
      <c r="G12" s="399">
        <v>16785</v>
      </c>
      <c r="H12" s="399">
        <v>18600</v>
      </c>
      <c r="I12" s="399">
        <v>1160</v>
      </c>
      <c r="J12" s="399">
        <v>14797</v>
      </c>
      <c r="K12" s="399">
        <v>874</v>
      </c>
      <c r="L12" s="399">
        <v>7136</v>
      </c>
      <c r="M12" s="399">
        <v>3815</v>
      </c>
      <c r="N12" s="101">
        <v>371</v>
      </c>
      <c r="O12" s="101">
        <v>682</v>
      </c>
      <c r="P12" s="101">
        <v>617</v>
      </c>
      <c r="Q12" s="101">
        <v>199</v>
      </c>
      <c r="R12" s="101">
        <v>831</v>
      </c>
      <c r="S12" s="101">
        <v>342</v>
      </c>
      <c r="T12" s="102">
        <v>12387</v>
      </c>
      <c r="U12" s="102">
        <v>23508</v>
      </c>
      <c r="V12" s="102">
        <v>30223</v>
      </c>
      <c r="W12" s="102">
        <v>25760</v>
      </c>
      <c r="X12" s="102">
        <v>35555</v>
      </c>
      <c r="Y12" s="363">
        <v>40656</v>
      </c>
      <c r="Z12" s="282">
        <v>2015</v>
      </c>
    </row>
    <row r="13" spans="1:26" s="160" customFormat="1" ht="17.25" customHeight="1">
      <c r="A13" s="214" t="s">
        <v>1049</v>
      </c>
      <c r="B13" s="896">
        <v>169643</v>
      </c>
      <c r="C13" s="363">
        <v>96293</v>
      </c>
      <c r="D13" s="399">
        <v>73350</v>
      </c>
      <c r="E13" s="399">
        <v>84396</v>
      </c>
      <c r="F13" s="399">
        <v>16224</v>
      </c>
      <c r="G13" s="399">
        <v>16600</v>
      </c>
      <c r="H13" s="399">
        <v>20767</v>
      </c>
      <c r="I13" s="399">
        <v>1159</v>
      </c>
      <c r="J13" s="399">
        <v>15106</v>
      </c>
      <c r="K13" s="399">
        <v>956</v>
      </c>
      <c r="L13" s="399">
        <v>7291</v>
      </c>
      <c r="M13" s="399">
        <v>4061</v>
      </c>
      <c r="N13" s="101">
        <v>339</v>
      </c>
      <c r="O13" s="101">
        <v>664</v>
      </c>
      <c r="P13" s="101">
        <v>680</v>
      </c>
      <c r="Q13" s="101">
        <v>198</v>
      </c>
      <c r="R13" s="101">
        <v>850</v>
      </c>
      <c r="S13" s="101">
        <v>352</v>
      </c>
      <c r="T13" s="102">
        <v>12282</v>
      </c>
      <c r="U13" s="102">
        <v>23559</v>
      </c>
      <c r="V13" s="102">
        <v>30317</v>
      </c>
      <c r="W13" s="102">
        <v>26032</v>
      </c>
      <c r="X13" s="102">
        <v>36546</v>
      </c>
      <c r="Y13" s="363">
        <v>40907</v>
      </c>
      <c r="Z13" s="282">
        <v>2016</v>
      </c>
    </row>
    <row r="14" spans="1:26" s="160" customFormat="1" ht="17.25" customHeight="1">
      <c r="A14" s="956">
        <v>2017</v>
      </c>
      <c r="B14" s="401">
        <f>SUM(B16:B38)</f>
        <v>172533</v>
      </c>
      <c r="C14" s="401">
        <f t="shared" ref="C14:L14" si="0">SUM(C16:C38)</f>
        <v>97542</v>
      </c>
      <c r="D14" s="401">
        <f>SUM(D16:D38)</f>
        <v>74991</v>
      </c>
      <c r="E14" s="401">
        <f>SUM(E16:E38)</f>
        <v>83226</v>
      </c>
      <c r="F14" s="401">
        <f t="shared" si="0"/>
        <v>16100</v>
      </c>
      <c r="G14" s="401">
        <f t="shared" si="0"/>
        <v>16396</v>
      </c>
      <c r="H14" s="401">
        <f t="shared" si="0"/>
        <v>24319</v>
      </c>
      <c r="I14" s="401">
        <f t="shared" si="0"/>
        <v>1183</v>
      </c>
      <c r="J14" s="401">
        <f t="shared" si="0"/>
        <v>15449</v>
      </c>
      <c r="K14" s="401">
        <f t="shared" si="0"/>
        <v>1029</v>
      </c>
      <c r="L14" s="401">
        <f t="shared" si="0"/>
        <v>7367</v>
      </c>
      <c r="M14" s="401">
        <f t="shared" ref="M14:Y14" si="1">SUM(M16:M38)</f>
        <v>4346</v>
      </c>
      <c r="N14" s="903">
        <f t="shared" si="1"/>
        <v>328</v>
      </c>
      <c r="O14" s="903">
        <f t="shared" si="1"/>
        <v>660</v>
      </c>
      <c r="P14" s="903">
        <f t="shared" si="1"/>
        <v>737</v>
      </c>
      <c r="Q14" s="903">
        <f t="shared" si="1"/>
        <v>200</v>
      </c>
      <c r="R14" s="903">
        <f t="shared" si="1"/>
        <v>844</v>
      </c>
      <c r="S14" s="903">
        <f t="shared" si="1"/>
        <v>349</v>
      </c>
      <c r="T14" s="904">
        <f t="shared" si="1"/>
        <v>12192</v>
      </c>
      <c r="U14" s="904">
        <f t="shared" si="1"/>
        <v>23656</v>
      </c>
      <c r="V14" s="904">
        <f t="shared" si="1"/>
        <v>30561</v>
      </c>
      <c r="W14" s="904">
        <f t="shared" si="1"/>
        <v>26607</v>
      </c>
      <c r="X14" s="904">
        <f t="shared" si="1"/>
        <v>38301</v>
      </c>
      <c r="Y14" s="660">
        <f t="shared" si="1"/>
        <v>41216</v>
      </c>
      <c r="Z14" s="1006">
        <v>2017</v>
      </c>
    </row>
    <row r="15" spans="1:26" s="978" customFormat="1" ht="14.65" customHeight="1">
      <c r="A15" s="17"/>
      <c r="B15" s="897"/>
      <c r="C15" s="897"/>
      <c r="D15" s="898"/>
      <c r="E15" s="399"/>
      <c r="F15" s="399"/>
      <c r="G15" s="399"/>
      <c r="H15" s="399"/>
      <c r="I15" s="399"/>
      <c r="J15" s="399"/>
      <c r="K15" s="399"/>
      <c r="L15" s="399"/>
      <c r="M15" s="399"/>
      <c r="N15" s="101"/>
      <c r="O15" s="101"/>
      <c r="P15" s="101"/>
      <c r="Q15" s="101"/>
      <c r="R15" s="101"/>
      <c r="S15" s="101"/>
      <c r="T15" s="102"/>
      <c r="U15" s="102"/>
      <c r="V15" s="102"/>
      <c r="W15" s="102"/>
      <c r="X15" s="102"/>
      <c r="Y15" s="363"/>
      <c r="Z15" s="966"/>
    </row>
    <row r="16" spans="1:26" s="978" customFormat="1" ht="17.100000000000001" customHeight="1">
      <c r="A16" s="17" t="s">
        <v>240</v>
      </c>
      <c r="B16" s="899">
        <f>IF(SUM(C16:D16)=SUM(E16:S16),IF(SUM(C16:D16)=SUM(T16:Y16),SUM(C16:D16),"ERR!!"),"ERR!!")</f>
        <v>26064</v>
      </c>
      <c r="C16" s="900">
        <v>15369</v>
      </c>
      <c r="D16" s="900">
        <v>10695</v>
      </c>
      <c r="E16" s="901">
        <v>13061</v>
      </c>
      <c r="F16" s="901">
        <v>2524</v>
      </c>
      <c r="G16" s="900">
        <v>2632</v>
      </c>
      <c r="H16" s="900">
        <v>2996</v>
      </c>
      <c r="I16" s="900">
        <v>195</v>
      </c>
      <c r="J16" s="900">
        <v>2075</v>
      </c>
      <c r="K16" s="900">
        <v>238</v>
      </c>
      <c r="L16" s="900">
        <v>955</v>
      </c>
      <c r="M16" s="900">
        <v>778</v>
      </c>
      <c r="N16" s="905">
        <v>139</v>
      </c>
      <c r="O16" s="905">
        <v>109</v>
      </c>
      <c r="P16" s="905">
        <v>149</v>
      </c>
      <c r="Q16" s="905">
        <v>26</v>
      </c>
      <c r="R16" s="905">
        <v>126</v>
      </c>
      <c r="S16" s="905">
        <v>61</v>
      </c>
      <c r="T16" s="906">
        <v>1936</v>
      </c>
      <c r="U16" s="906">
        <v>3809</v>
      </c>
      <c r="V16" s="906">
        <v>4686</v>
      </c>
      <c r="W16" s="906">
        <v>3799</v>
      </c>
      <c r="X16" s="906">
        <v>5473</v>
      </c>
      <c r="Y16" s="901">
        <v>6361</v>
      </c>
      <c r="Z16" s="1400" t="s">
        <v>241</v>
      </c>
    </row>
    <row r="17" spans="1:26" s="978" customFormat="1" ht="17.100000000000001" customHeight="1">
      <c r="A17" s="17" t="s">
        <v>242</v>
      </c>
      <c r="B17" s="899">
        <f t="shared" ref="B17:B38" si="2">IF(SUM(C17:D17)=SUM(E17:S17),IF(SUM(C17:D17)=SUM(T17:Y17),SUM(C17:D17),"ERR!!"),"ERR!!")</f>
        <v>15949</v>
      </c>
      <c r="C17" s="900">
        <v>9190</v>
      </c>
      <c r="D17" s="900">
        <v>6759</v>
      </c>
      <c r="E17" s="900">
        <v>7954</v>
      </c>
      <c r="F17" s="900">
        <v>1422</v>
      </c>
      <c r="G17" s="900">
        <v>1590</v>
      </c>
      <c r="H17" s="900">
        <v>2244</v>
      </c>
      <c r="I17" s="900">
        <v>130</v>
      </c>
      <c r="J17" s="900">
        <v>1222</v>
      </c>
      <c r="K17" s="900">
        <v>67</v>
      </c>
      <c r="L17" s="900">
        <v>587</v>
      </c>
      <c r="M17" s="900">
        <v>457</v>
      </c>
      <c r="N17" s="905">
        <v>25</v>
      </c>
      <c r="O17" s="905">
        <v>65</v>
      </c>
      <c r="P17" s="905">
        <v>56</v>
      </c>
      <c r="Q17" s="905">
        <v>20</v>
      </c>
      <c r="R17" s="905">
        <v>80</v>
      </c>
      <c r="S17" s="905">
        <v>30</v>
      </c>
      <c r="T17" s="906">
        <v>1075</v>
      </c>
      <c r="U17" s="906">
        <v>2095</v>
      </c>
      <c r="V17" s="906">
        <v>2803</v>
      </c>
      <c r="W17" s="906">
        <v>2459</v>
      </c>
      <c r="X17" s="906">
        <v>3463</v>
      </c>
      <c r="Y17" s="901">
        <v>4054</v>
      </c>
      <c r="Z17" s="1400" t="s">
        <v>243</v>
      </c>
    </row>
    <row r="18" spans="1:26" s="978" customFormat="1" ht="17.100000000000001" customHeight="1">
      <c r="A18" s="17" t="s">
        <v>244</v>
      </c>
      <c r="B18" s="899">
        <f t="shared" si="2"/>
        <v>10717</v>
      </c>
      <c r="C18" s="900">
        <v>5853</v>
      </c>
      <c r="D18" s="900">
        <v>4864</v>
      </c>
      <c r="E18" s="900">
        <v>5049</v>
      </c>
      <c r="F18" s="900">
        <v>958</v>
      </c>
      <c r="G18" s="900">
        <v>922</v>
      </c>
      <c r="H18" s="900">
        <v>1651</v>
      </c>
      <c r="I18" s="900">
        <v>63</v>
      </c>
      <c r="J18" s="900">
        <v>996</v>
      </c>
      <c r="K18" s="900">
        <v>54</v>
      </c>
      <c r="L18" s="900">
        <v>597</v>
      </c>
      <c r="M18" s="900">
        <v>251</v>
      </c>
      <c r="N18" s="905">
        <v>13</v>
      </c>
      <c r="O18" s="905">
        <v>38</v>
      </c>
      <c r="P18" s="905">
        <v>39</v>
      </c>
      <c r="Q18" s="905">
        <v>12</v>
      </c>
      <c r="R18" s="905">
        <v>55</v>
      </c>
      <c r="S18" s="905">
        <v>19</v>
      </c>
      <c r="T18" s="906">
        <v>709</v>
      </c>
      <c r="U18" s="906">
        <v>1508</v>
      </c>
      <c r="V18" s="906">
        <v>1991</v>
      </c>
      <c r="W18" s="906">
        <v>1617</v>
      </c>
      <c r="X18" s="906">
        <v>2258</v>
      </c>
      <c r="Y18" s="901">
        <v>2634</v>
      </c>
      <c r="Z18" s="1400" t="s">
        <v>245</v>
      </c>
    </row>
    <row r="19" spans="1:26" s="978" customFormat="1" ht="17.100000000000001" customHeight="1">
      <c r="A19" s="17" t="s">
        <v>246</v>
      </c>
      <c r="B19" s="899">
        <f t="shared" si="2"/>
        <v>13750</v>
      </c>
      <c r="C19" s="900">
        <v>7551</v>
      </c>
      <c r="D19" s="900">
        <v>6199</v>
      </c>
      <c r="E19" s="900">
        <v>6585</v>
      </c>
      <c r="F19" s="900">
        <v>1366</v>
      </c>
      <c r="G19" s="900">
        <v>1124</v>
      </c>
      <c r="H19" s="900">
        <v>1853</v>
      </c>
      <c r="I19" s="900">
        <v>77</v>
      </c>
      <c r="J19" s="900">
        <v>1399</v>
      </c>
      <c r="K19" s="900">
        <v>81</v>
      </c>
      <c r="L19" s="900">
        <v>786</v>
      </c>
      <c r="M19" s="900">
        <v>299</v>
      </c>
      <c r="N19" s="905">
        <v>14</v>
      </c>
      <c r="O19" s="905">
        <v>32</v>
      </c>
      <c r="P19" s="905">
        <v>51</v>
      </c>
      <c r="Q19" s="905">
        <v>17</v>
      </c>
      <c r="R19" s="905">
        <v>44</v>
      </c>
      <c r="S19" s="905">
        <v>22</v>
      </c>
      <c r="T19" s="906">
        <v>1229</v>
      </c>
      <c r="U19" s="906">
        <v>2028</v>
      </c>
      <c r="V19" s="906">
        <v>2510</v>
      </c>
      <c r="W19" s="906">
        <v>1980</v>
      </c>
      <c r="X19" s="906">
        <v>3315</v>
      </c>
      <c r="Y19" s="901">
        <v>2688</v>
      </c>
      <c r="Z19" s="1400" t="s">
        <v>247</v>
      </c>
    </row>
    <row r="20" spans="1:26" s="978" customFormat="1" ht="17.100000000000001" customHeight="1">
      <c r="A20" s="17" t="s">
        <v>248</v>
      </c>
      <c r="B20" s="899">
        <f t="shared" si="2"/>
        <v>15554</v>
      </c>
      <c r="C20" s="900">
        <v>9251</v>
      </c>
      <c r="D20" s="900">
        <v>6303</v>
      </c>
      <c r="E20" s="900">
        <v>7116</v>
      </c>
      <c r="F20" s="900">
        <v>1537</v>
      </c>
      <c r="G20" s="900">
        <v>1554</v>
      </c>
      <c r="H20" s="900">
        <v>1877</v>
      </c>
      <c r="I20" s="900">
        <v>123</v>
      </c>
      <c r="J20" s="900">
        <v>1669</v>
      </c>
      <c r="K20" s="900">
        <v>220</v>
      </c>
      <c r="L20" s="900">
        <v>601</v>
      </c>
      <c r="M20" s="900">
        <v>557</v>
      </c>
      <c r="N20" s="905">
        <v>29</v>
      </c>
      <c r="O20" s="905">
        <v>56</v>
      </c>
      <c r="P20" s="905">
        <v>85</v>
      </c>
      <c r="Q20" s="905">
        <v>29</v>
      </c>
      <c r="R20" s="905">
        <v>71</v>
      </c>
      <c r="S20" s="905">
        <v>30</v>
      </c>
      <c r="T20" s="906">
        <v>1104</v>
      </c>
      <c r="U20" s="906">
        <v>2190</v>
      </c>
      <c r="V20" s="906">
        <v>2913</v>
      </c>
      <c r="W20" s="906">
        <v>2120</v>
      </c>
      <c r="X20" s="906">
        <v>3145</v>
      </c>
      <c r="Y20" s="901">
        <v>4082</v>
      </c>
      <c r="Z20" s="1400" t="s">
        <v>249</v>
      </c>
    </row>
    <row r="21" spans="1:26" s="978" customFormat="1" ht="17.100000000000001" customHeight="1">
      <c r="A21" s="17" t="s">
        <v>250</v>
      </c>
      <c r="B21" s="899">
        <f t="shared" si="2"/>
        <v>8216</v>
      </c>
      <c r="C21" s="900">
        <v>4608</v>
      </c>
      <c r="D21" s="900">
        <v>3608</v>
      </c>
      <c r="E21" s="900">
        <v>3994</v>
      </c>
      <c r="F21" s="900">
        <v>853</v>
      </c>
      <c r="G21" s="900">
        <v>737</v>
      </c>
      <c r="H21" s="900">
        <v>1054</v>
      </c>
      <c r="I21" s="900">
        <v>47</v>
      </c>
      <c r="J21" s="900">
        <v>730</v>
      </c>
      <c r="K21" s="900">
        <v>34</v>
      </c>
      <c r="L21" s="900">
        <v>426</v>
      </c>
      <c r="M21" s="900">
        <v>176</v>
      </c>
      <c r="N21" s="905">
        <v>9</v>
      </c>
      <c r="O21" s="905">
        <v>42</v>
      </c>
      <c r="P21" s="905">
        <v>40</v>
      </c>
      <c r="Q21" s="905">
        <v>5</v>
      </c>
      <c r="R21" s="905">
        <v>48</v>
      </c>
      <c r="S21" s="905">
        <v>21</v>
      </c>
      <c r="T21" s="906">
        <v>621</v>
      </c>
      <c r="U21" s="906">
        <v>1190</v>
      </c>
      <c r="V21" s="906">
        <v>1385</v>
      </c>
      <c r="W21" s="906">
        <v>1242</v>
      </c>
      <c r="X21" s="906">
        <v>1789</v>
      </c>
      <c r="Y21" s="901">
        <v>1989</v>
      </c>
      <c r="Z21" s="1400" t="s">
        <v>251</v>
      </c>
    </row>
    <row r="22" spans="1:26" s="978" customFormat="1" ht="17.100000000000001" customHeight="1">
      <c r="A22" s="17" t="s">
        <v>252</v>
      </c>
      <c r="B22" s="899">
        <f t="shared" si="2"/>
        <v>7628</v>
      </c>
      <c r="C22" s="900">
        <v>4381</v>
      </c>
      <c r="D22" s="900">
        <v>3247</v>
      </c>
      <c r="E22" s="900">
        <v>3485</v>
      </c>
      <c r="F22" s="900">
        <v>719</v>
      </c>
      <c r="G22" s="900">
        <v>719</v>
      </c>
      <c r="H22" s="900">
        <v>1165</v>
      </c>
      <c r="I22" s="900">
        <v>44</v>
      </c>
      <c r="J22" s="900">
        <v>726</v>
      </c>
      <c r="K22" s="900">
        <v>31</v>
      </c>
      <c r="L22" s="900">
        <v>422</v>
      </c>
      <c r="M22" s="900">
        <v>184</v>
      </c>
      <c r="N22" s="905">
        <v>12</v>
      </c>
      <c r="O22" s="905">
        <v>26</v>
      </c>
      <c r="P22" s="905">
        <v>18</v>
      </c>
      <c r="Q22" s="905">
        <v>13</v>
      </c>
      <c r="R22" s="905">
        <v>49</v>
      </c>
      <c r="S22" s="905">
        <v>15</v>
      </c>
      <c r="T22" s="906">
        <v>508</v>
      </c>
      <c r="U22" s="906">
        <v>1061</v>
      </c>
      <c r="V22" s="906">
        <v>1364</v>
      </c>
      <c r="W22" s="906">
        <v>1243</v>
      </c>
      <c r="X22" s="906">
        <v>1662</v>
      </c>
      <c r="Y22" s="901">
        <v>1790</v>
      </c>
      <c r="Z22" s="1400" t="s">
        <v>253</v>
      </c>
    </row>
    <row r="23" spans="1:26" s="978" customFormat="1" ht="17.100000000000001" customHeight="1">
      <c r="A23" s="17" t="s">
        <v>254</v>
      </c>
      <c r="B23" s="899">
        <f t="shared" si="2"/>
        <v>8918</v>
      </c>
      <c r="C23" s="900">
        <v>4805</v>
      </c>
      <c r="D23" s="900">
        <v>4113</v>
      </c>
      <c r="E23" s="900">
        <v>4028</v>
      </c>
      <c r="F23" s="900">
        <v>736</v>
      </c>
      <c r="G23" s="900">
        <v>788</v>
      </c>
      <c r="H23" s="900">
        <v>1797</v>
      </c>
      <c r="I23" s="900">
        <v>50</v>
      </c>
      <c r="J23" s="900">
        <v>749</v>
      </c>
      <c r="K23" s="900">
        <v>29</v>
      </c>
      <c r="L23" s="900">
        <v>412</v>
      </c>
      <c r="M23" s="900">
        <v>189</v>
      </c>
      <c r="N23" s="905">
        <v>8</v>
      </c>
      <c r="O23" s="905">
        <v>40</v>
      </c>
      <c r="P23" s="905">
        <v>24</v>
      </c>
      <c r="Q23" s="905">
        <v>13</v>
      </c>
      <c r="R23" s="905">
        <v>43</v>
      </c>
      <c r="S23" s="905">
        <v>12</v>
      </c>
      <c r="T23" s="906">
        <v>530</v>
      </c>
      <c r="U23" s="906">
        <v>1184</v>
      </c>
      <c r="V23" s="906">
        <v>1583</v>
      </c>
      <c r="W23" s="906">
        <v>1510</v>
      </c>
      <c r="X23" s="906">
        <v>2186</v>
      </c>
      <c r="Y23" s="901">
        <v>1925</v>
      </c>
      <c r="Z23" s="1400" t="s">
        <v>255</v>
      </c>
    </row>
    <row r="24" spans="1:26" s="978" customFormat="1" ht="17.100000000000001" customHeight="1">
      <c r="A24" s="17" t="s">
        <v>256</v>
      </c>
      <c r="B24" s="899">
        <f t="shared" si="2"/>
        <v>6377</v>
      </c>
      <c r="C24" s="900">
        <v>3469</v>
      </c>
      <c r="D24" s="900">
        <v>2908</v>
      </c>
      <c r="E24" s="900">
        <v>3246</v>
      </c>
      <c r="F24" s="900">
        <v>543</v>
      </c>
      <c r="G24" s="900">
        <v>692</v>
      </c>
      <c r="H24" s="900">
        <v>925</v>
      </c>
      <c r="I24" s="900">
        <v>25</v>
      </c>
      <c r="J24" s="900">
        <v>465</v>
      </c>
      <c r="K24" s="900">
        <v>35</v>
      </c>
      <c r="L24" s="900">
        <v>202</v>
      </c>
      <c r="M24" s="900">
        <v>109</v>
      </c>
      <c r="N24" s="905">
        <v>5</v>
      </c>
      <c r="O24" s="905">
        <v>45</v>
      </c>
      <c r="P24" s="905">
        <v>31</v>
      </c>
      <c r="Q24" s="905">
        <v>5</v>
      </c>
      <c r="R24" s="905">
        <v>35</v>
      </c>
      <c r="S24" s="905">
        <v>14</v>
      </c>
      <c r="T24" s="906">
        <v>428</v>
      </c>
      <c r="U24" s="906">
        <v>832</v>
      </c>
      <c r="V24" s="906">
        <v>1102</v>
      </c>
      <c r="W24" s="906">
        <v>1129</v>
      </c>
      <c r="X24" s="906">
        <v>1425</v>
      </c>
      <c r="Y24" s="901">
        <v>1461</v>
      </c>
      <c r="Z24" s="1400" t="s">
        <v>257</v>
      </c>
    </row>
    <row r="25" spans="1:26" s="978" customFormat="1" ht="17.100000000000001" customHeight="1">
      <c r="A25" s="17" t="s">
        <v>258</v>
      </c>
      <c r="B25" s="899">
        <f t="shared" si="2"/>
        <v>13647</v>
      </c>
      <c r="C25" s="900">
        <v>8038</v>
      </c>
      <c r="D25" s="900">
        <v>5609</v>
      </c>
      <c r="E25" s="900">
        <v>6170</v>
      </c>
      <c r="F25" s="900">
        <v>1374</v>
      </c>
      <c r="G25" s="900">
        <v>1269</v>
      </c>
      <c r="H25" s="900">
        <v>1806</v>
      </c>
      <c r="I25" s="900">
        <v>124</v>
      </c>
      <c r="J25" s="900">
        <v>1604</v>
      </c>
      <c r="K25" s="900">
        <v>99</v>
      </c>
      <c r="L25" s="900">
        <v>535</v>
      </c>
      <c r="M25" s="900">
        <v>444</v>
      </c>
      <c r="N25" s="905">
        <v>15</v>
      </c>
      <c r="O25" s="905">
        <v>36</v>
      </c>
      <c r="P25" s="905">
        <v>63</v>
      </c>
      <c r="Q25" s="905">
        <v>10</v>
      </c>
      <c r="R25" s="905">
        <v>65</v>
      </c>
      <c r="S25" s="905">
        <v>33</v>
      </c>
      <c r="T25" s="906">
        <v>1173</v>
      </c>
      <c r="U25" s="906">
        <v>1881</v>
      </c>
      <c r="V25" s="906">
        <v>2259</v>
      </c>
      <c r="W25" s="906">
        <v>1906</v>
      </c>
      <c r="X25" s="906">
        <v>2896</v>
      </c>
      <c r="Y25" s="901">
        <v>3532</v>
      </c>
      <c r="Z25" s="1400" t="s">
        <v>259</v>
      </c>
    </row>
    <row r="26" spans="1:26" s="978" customFormat="1" ht="17.100000000000001" customHeight="1">
      <c r="A26" s="17" t="s">
        <v>260</v>
      </c>
      <c r="B26" s="899">
        <f t="shared" si="2"/>
        <v>2268</v>
      </c>
      <c r="C26" s="900">
        <v>1221</v>
      </c>
      <c r="D26" s="900">
        <v>1047</v>
      </c>
      <c r="E26" s="900">
        <v>1138</v>
      </c>
      <c r="F26" s="900">
        <v>180</v>
      </c>
      <c r="G26" s="900">
        <v>210</v>
      </c>
      <c r="H26" s="900">
        <v>380</v>
      </c>
      <c r="I26" s="900">
        <v>12</v>
      </c>
      <c r="J26" s="900">
        <v>194</v>
      </c>
      <c r="K26" s="900">
        <v>12</v>
      </c>
      <c r="L26" s="900">
        <v>73</v>
      </c>
      <c r="M26" s="900">
        <v>42</v>
      </c>
      <c r="N26" s="905">
        <v>1</v>
      </c>
      <c r="O26" s="905">
        <v>4</v>
      </c>
      <c r="P26" s="905">
        <v>7</v>
      </c>
      <c r="Q26" s="905">
        <v>2</v>
      </c>
      <c r="R26" s="905">
        <v>11</v>
      </c>
      <c r="S26" s="905">
        <v>2</v>
      </c>
      <c r="T26" s="906">
        <v>136</v>
      </c>
      <c r="U26" s="906">
        <v>271</v>
      </c>
      <c r="V26" s="906">
        <v>340</v>
      </c>
      <c r="W26" s="906">
        <v>433</v>
      </c>
      <c r="X26" s="906">
        <v>514</v>
      </c>
      <c r="Y26" s="901">
        <v>574</v>
      </c>
      <c r="Z26" s="1400" t="s">
        <v>261</v>
      </c>
    </row>
    <row r="27" spans="1:26" s="978" customFormat="1" ht="17.100000000000001" customHeight="1">
      <c r="A27" s="17" t="s">
        <v>262</v>
      </c>
      <c r="B27" s="899">
        <f t="shared" si="2"/>
        <v>5785</v>
      </c>
      <c r="C27" s="900">
        <v>3088</v>
      </c>
      <c r="D27" s="900">
        <v>2697</v>
      </c>
      <c r="E27" s="900">
        <v>2832</v>
      </c>
      <c r="F27" s="900">
        <v>517</v>
      </c>
      <c r="G27" s="900">
        <v>513</v>
      </c>
      <c r="H27" s="900">
        <v>987</v>
      </c>
      <c r="I27" s="900">
        <v>41</v>
      </c>
      <c r="J27" s="900">
        <v>473</v>
      </c>
      <c r="K27" s="900">
        <v>13</v>
      </c>
      <c r="L27" s="900">
        <v>244</v>
      </c>
      <c r="M27" s="900">
        <v>86</v>
      </c>
      <c r="N27" s="905">
        <v>10</v>
      </c>
      <c r="O27" s="905">
        <v>18</v>
      </c>
      <c r="P27" s="905">
        <v>11</v>
      </c>
      <c r="Q27" s="905">
        <v>3</v>
      </c>
      <c r="R27" s="905">
        <v>29</v>
      </c>
      <c r="S27" s="905">
        <v>8</v>
      </c>
      <c r="T27" s="906">
        <v>313</v>
      </c>
      <c r="U27" s="906">
        <v>786</v>
      </c>
      <c r="V27" s="906">
        <v>989</v>
      </c>
      <c r="W27" s="906">
        <v>959</v>
      </c>
      <c r="X27" s="906">
        <v>1415</v>
      </c>
      <c r="Y27" s="901">
        <v>1323</v>
      </c>
      <c r="Z27" s="1400" t="s">
        <v>263</v>
      </c>
    </row>
    <row r="28" spans="1:26" s="978" customFormat="1" ht="17.100000000000001" customHeight="1">
      <c r="A28" s="17" t="s">
        <v>264</v>
      </c>
      <c r="B28" s="899">
        <f t="shared" si="2"/>
        <v>2622</v>
      </c>
      <c r="C28" s="900">
        <v>1414</v>
      </c>
      <c r="D28" s="900">
        <v>1208</v>
      </c>
      <c r="E28" s="900">
        <v>1358</v>
      </c>
      <c r="F28" s="900">
        <v>239</v>
      </c>
      <c r="G28" s="900">
        <v>265</v>
      </c>
      <c r="H28" s="900">
        <v>392</v>
      </c>
      <c r="I28" s="900">
        <v>13</v>
      </c>
      <c r="J28" s="900">
        <v>179</v>
      </c>
      <c r="K28" s="900">
        <v>3</v>
      </c>
      <c r="L28" s="900">
        <v>89</v>
      </c>
      <c r="M28" s="900">
        <v>36</v>
      </c>
      <c r="N28" s="905">
        <v>4</v>
      </c>
      <c r="O28" s="905">
        <v>13</v>
      </c>
      <c r="P28" s="905">
        <v>13</v>
      </c>
      <c r="Q28" s="905">
        <v>2</v>
      </c>
      <c r="R28" s="905">
        <v>10</v>
      </c>
      <c r="S28" s="905">
        <v>6</v>
      </c>
      <c r="T28" s="906">
        <v>131</v>
      </c>
      <c r="U28" s="906">
        <v>280</v>
      </c>
      <c r="V28" s="906">
        <v>455</v>
      </c>
      <c r="W28" s="906">
        <v>455</v>
      </c>
      <c r="X28" s="906">
        <v>662</v>
      </c>
      <c r="Y28" s="901">
        <v>639</v>
      </c>
      <c r="Z28" s="1400" t="s">
        <v>265</v>
      </c>
    </row>
    <row r="29" spans="1:26" s="978" customFormat="1" ht="17.100000000000001" customHeight="1">
      <c r="A29" s="17" t="s">
        <v>266</v>
      </c>
      <c r="B29" s="899">
        <f t="shared" si="2"/>
        <v>1854</v>
      </c>
      <c r="C29" s="900">
        <v>987</v>
      </c>
      <c r="D29" s="900">
        <v>867</v>
      </c>
      <c r="E29" s="900">
        <v>937</v>
      </c>
      <c r="F29" s="900">
        <v>149</v>
      </c>
      <c r="G29" s="900">
        <v>169</v>
      </c>
      <c r="H29" s="900">
        <v>278</v>
      </c>
      <c r="I29" s="900">
        <v>9</v>
      </c>
      <c r="J29" s="900">
        <v>167</v>
      </c>
      <c r="K29" s="900">
        <v>7</v>
      </c>
      <c r="L29" s="900">
        <v>72</v>
      </c>
      <c r="M29" s="900">
        <v>33</v>
      </c>
      <c r="N29" s="905">
        <v>3</v>
      </c>
      <c r="O29" s="905">
        <v>5</v>
      </c>
      <c r="P29" s="905">
        <v>10</v>
      </c>
      <c r="Q29" s="905">
        <v>3</v>
      </c>
      <c r="R29" s="905">
        <v>9</v>
      </c>
      <c r="S29" s="905">
        <v>3</v>
      </c>
      <c r="T29" s="906">
        <v>103</v>
      </c>
      <c r="U29" s="906">
        <v>263</v>
      </c>
      <c r="V29" s="906">
        <v>322</v>
      </c>
      <c r="W29" s="906">
        <v>298</v>
      </c>
      <c r="X29" s="906">
        <v>466</v>
      </c>
      <c r="Y29" s="901">
        <v>402</v>
      </c>
      <c r="Z29" s="1400" t="s">
        <v>267</v>
      </c>
    </row>
    <row r="30" spans="1:26" s="978" customFormat="1" ht="17.100000000000001" customHeight="1">
      <c r="A30" s="17" t="s">
        <v>268</v>
      </c>
      <c r="B30" s="899">
        <f t="shared" si="2"/>
        <v>3727</v>
      </c>
      <c r="C30" s="900">
        <v>1990</v>
      </c>
      <c r="D30" s="900">
        <v>1737</v>
      </c>
      <c r="E30" s="900">
        <v>1912</v>
      </c>
      <c r="F30" s="900">
        <v>332</v>
      </c>
      <c r="G30" s="900">
        <v>436</v>
      </c>
      <c r="H30" s="900">
        <v>490</v>
      </c>
      <c r="I30" s="900">
        <v>19</v>
      </c>
      <c r="J30" s="900">
        <v>241</v>
      </c>
      <c r="K30" s="900">
        <v>7</v>
      </c>
      <c r="L30" s="900">
        <v>148</v>
      </c>
      <c r="M30" s="900">
        <v>71</v>
      </c>
      <c r="N30" s="905">
        <v>3</v>
      </c>
      <c r="O30" s="905">
        <v>16</v>
      </c>
      <c r="P30" s="905">
        <v>11</v>
      </c>
      <c r="Q30" s="905">
        <v>4</v>
      </c>
      <c r="R30" s="905">
        <v>30</v>
      </c>
      <c r="S30" s="905">
        <v>7</v>
      </c>
      <c r="T30" s="906">
        <v>253</v>
      </c>
      <c r="U30" s="906">
        <v>487</v>
      </c>
      <c r="V30" s="906">
        <v>619</v>
      </c>
      <c r="W30" s="906">
        <v>648</v>
      </c>
      <c r="X30" s="906">
        <v>827</v>
      </c>
      <c r="Y30" s="901">
        <v>893</v>
      </c>
      <c r="Z30" s="1400" t="s">
        <v>269</v>
      </c>
    </row>
    <row r="31" spans="1:26" s="978" customFormat="1" ht="17.100000000000001" customHeight="1">
      <c r="A31" s="17" t="s">
        <v>270</v>
      </c>
      <c r="B31" s="899">
        <f t="shared" si="2"/>
        <v>4025</v>
      </c>
      <c r="C31" s="900">
        <v>2090</v>
      </c>
      <c r="D31" s="900">
        <v>1935</v>
      </c>
      <c r="E31" s="900">
        <v>1972</v>
      </c>
      <c r="F31" s="900">
        <v>342</v>
      </c>
      <c r="G31" s="900">
        <v>366</v>
      </c>
      <c r="H31" s="900">
        <v>654</v>
      </c>
      <c r="I31" s="900">
        <v>29</v>
      </c>
      <c r="J31" s="900">
        <v>314</v>
      </c>
      <c r="K31" s="900">
        <v>9</v>
      </c>
      <c r="L31" s="900">
        <v>168</v>
      </c>
      <c r="M31" s="900">
        <v>93</v>
      </c>
      <c r="N31" s="905">
        <v>10</v>
      </c>
      <c r="O31" s="905">
        <v>16</v>
      </c>
      <c r="P31" s="905">
        <v>17</v>
      </c>
      <c r="Q31" s="905">
        <v>4</v>
      </c>
      <c r="R31" s="905">
        <v>21</v>
      </c>
      <c r="S31" s="905">
        <v>10</v>
      </c>
      <c r="T31" s="906">
        <v>208</v>
      </c>
      <c r="U31" s="906">
        <v>514</v>
      </c>
      <c r="V31" s="906">
        <v>665</v>
      </c>
      <c r="W31" s="906">
        <v>695</v>
      </c>
      <c r="X31" s="906">
        <v>1018</v>
      </c>
      <c r="Y31" s="901">
        <v>925</v>
      </c>
      <c r="Z31" s="1400" t="s">
        <v>271</v>
      </c>
    </row>
    <row r="32" spans="1:26" s="978" customFormat="1" ht="17.100000000000001" customHeight="1">
      <c r="A32" s="17" t="s">
        <v>272</v>
      </c>
      <c r="B32" s="899">
        <f t="shared" si="2"/>
        <v>3010</v>
      </c>
      <c r="C32" s="900">
        <v>1715</v>
      </c>
      <c r="D32" s="900">
        <v>1295</v>
      </c>
      <c r="E32" s="900">
        <v>1428</v>
      </c>
      <c r="F32" s="900">
        <v>316</v>
      </c>
      <c r="G32" s="900">
        <v>250</v>
      </c>
      <c r="H32" s="900">
        <v>534</v>
      </c>
      <c r="I32" s="900">
        <v>23</v>
      </c>
      <c r="J32" s="900">
        <v>256</v>
      </c>
      <c r="K32" s="900">
        <v>5</v>
      </c>
      <c r="L32" s="900">
        <v>86</v>
      </c>
      <c r="M32" s="900">
        <v>66</v>
      </c>
      <c r="N32" s="905">
        <v>1</v>
      </c>
      <c r="O32" s="905">
        <v>10</v>
      </c>
      <c r="P32" s="905">
        <v>13</v>
      </c>
      <c r="Q32" s="905">
        <v>2</v>
      </c>
      <c r="R32" s="905">
        <v>16</v>
      </c>
      <c r="S32" s="905">
        <v>4</v>
      </c>
      <c r="T32" s="906">
        <v>250</v>
      </c>
      <c r="U32" s="906">
        <v>346</v>
      </c>
      <c r="V32" s="906">
        <v>508</v>
      </c>
      <c r="W32" s="906">
        <v>463</v>
      </c>
      <c r="X32" s="906">
        <v>736</v>
      </c>
      <c r="Y32" s="901">
        <v>707</v>
      </c>
      <c r="Z32" s="1400" t="s">
        <v>273</v>
      </c>
    </row>
    <row r="33" spans="1:26" s="978" customFormat="1" ht="17.100000000000001" customHeight="1">
      <c r="A33" s="17" t="s">
        <v>274</v>
      </c>
      <c r="B33" s="899">
        <f t="shared" si="2"/>
        <v>3740</v>
      </c>
      <c r="C33" s="900">
        <v>2122</v>
      </c>
      <c r="D33" s="900">
        <v>1618</v>
      </c>
      <c r="E33" s="900">
        <v>1757</v>
      </c>
      <c r="F33" s="900">
        <v>322</v>
      </c>
      <c r="G33" s="900">
        <v>334</v>
      </c>
      <c r="H33" s="900">
        <v>646</v>
      </c>
      <c r="I33" s="900">
        <v>35</v>
      </c>
      <c r="J33" s="900">
        <v>360</v>
      </c>
      <c r="K33" s="900">
        <v>12</v>
      </c>
      <c r="L33" s="900">
        <v>135</v>
      </c>
      <c r="M33" s="900">
        <v>75</v>
      </c>
      <c r="N33" s="905">
        <v>5</v>
      </c>
      <c r="O33" s="905">
        <v>9</v>
      </c>
      <c r="P33" s="905">
        <v>21</v>
      </c>
      <c r="Q33" s="905">
        <v>2</v>
      </c>
      <c r="R33" s="905">
        <v>20</v>
      </c>
      <c r="S33" s="905">
        <v>7</v>
      </c>
      <c r="T33" s="906">
        <v>213</v>
      </c>
      <c r="U33" s="906">
        <v>494</v>
      </c>
      <c r="V33" s="906">
        <v>633</v>
      </c>
      <c r="W33" s="906">
        <v>602</v>
      </c>
      <c r="X33" s="906">
        <v>906</v>
      </c>
      <c r="Y33" s="901">
        <v>892</v>
      </c>
      <c r="Z33" s="1400" t="s">
        <v>275</v>
      </c>
    </row>
    <row r="34" spans="1:26" s="978" customFormat="1" ht="17.100000000000001" customHeight="1">
      <c r="A34" s="17" t="s">
        <v>276</v>
      </c>
      <c r="B34" s="899">
        <f t="shared" si="2"/>
        <v>6035</v>
      </c>
      <c r="C34" s="900">
        <v>3569</v>
      </c>
      <c r="D34" s="900">
        <v>2466</v>
      </c>
      <c r="E34" s="900">
        <v>2766</v>
      </c>
      <c r="F34" s="900">
        <v>553</v>
      </c>
      <c r="G34" s="900">
        <v>585</v>
      </c>
      <c r="H34" s="900">
        <v>813</v>
      </c>
      <c r="I34" s="900">
        <v>59</v>
      </c>
      <c r="J34" s="900">
        <v>589</v>
      </c>
      <c r="K34" s="900">
        <v>35</v>
      </c>
      <c r="L34" s="900">
        <v>360</v>
      </c>
      <c r="M34" s="900">
        <v>173</v>
      </c>
      <c r="N34" s="905">
        <v>9</v>
      </c>
      <c r="O34" s="905">
        <v>26</v>
      </c>
      <c r="P34" s="905">
        <v>20</v>
      </c>
      <c r="Q34" s="905">
        <v>9</v>
      </c>
      <c r="R34" s="905">
        <v>25</v>
      </c>
      <c r="S34" s="905">
        <v>13</v>
      </c>
      <c r="T34" s="906">
        <v>360</v>
      </c>
      <c r="U34" s="906">
        <v>834</v>
      </c>
      <c r="V34" s="906">
        <v>1160</v>
      </c>
      <c r="W34" s="906">
        <v>919</v>
      </c>
      <c r="X34" s="906">
        <v>1240</v>
      </c>
      <c r="Y34" s="901">
        <v>1522</v>
      </c>
      <c r="Z34" s="1400" t="s">
        <v>277</v>
      </c>
    </row>
    <row r="35" spans="1:26" s="978" customFormat="1" ht="17.100000000000001" customHeight="1">
      <c r="A35" s="17" t="s">
        <v>278</v>
      </c>
      <c r="B35" s="899">
        <f t="shared" si="2"/>
        <v>4880</v>
      </c>
      <c r="C35" s="900">
        <v>2572</v>
      </c>
      <c r="D35" s="900">
        <v>2308</v>
      </c>
      <c r="E35" s="900">
        <v>2389</v>
      </c>
      <c r="F35" s="900">
        <v>478</v>
      </c>
      <c r="G35" s="900">
        <v>439</v>
      </c>
      <c r="H35" s="900">
        <v>765</v>
      </c>
      <c r="I35" s="900">
        <v>27</v>
      </c>
      <c r="J35" s="900">
        <v>415</v>
      </c>
      <c r="K35" s="900">
        <v>9</v>
      </c>
      <c r="L35" s="900">
        <v>184</v>
      </c>
      <c r="M35" s="900">
        <v>71</v>
      </c>
      <c r="N35" s="905">
        <v>5</v>
      </c>
      <c r="O35" s="905">
        <v>31</v>
      </c>
      <c r="P35" s="905">
        <v>20</v>
      </c>
      <c r="Q35" s="905">
        <v>9</v>
      </c>
      <c r="R35" s="905">
        <v>29</v>
      </c>
      <c r="S35" s="905">
        <v>9</v>
      </c>
      <c r="T35" s="906">
        <v>405</v>
      </c>
      <c r="U35" s="906">
        <v>599</v>
      </c>
      <c r="V35" s="906">
        <v>880</v>
      </c>
      <c r="W35" s="906">
        <v>798</v>
      </c>
      <c r="X35" s="906">
        <v>1176</v>
      </c>
      <c r="Y35" s="901">
        <v>1022</v>
      </c>
      <c r="Z35" s="1400" t="s">
        <v>279</v>
      </c>
    </row>
    <row r="36" spans="1:26" s="978" customFormat="1" ht="17.100000000000001" customHeight="1">
      <c r="A36" s="17" t="s">
        <v>280</v>
      </c>
      <c r="B36" s="899">
        <f t="shared" si="2"/>
        <v>3119</v>
      </c>
      <c r="C36" s="900">
        <v>1696</v>
      </c>
      <c r="D36" s="900">
        <v>1423</v>
      </c>
      <c r="E36" s="900">
        <v>1636</v>
      </c>
      <c r="F36" s="900">
        <v>255</v>
      </c>
      <c r="G36" s="900">
        <v>291</v>
      </c>
      <c r="H36" s="900">
        <v>438</v>
      </c>
      <c r="I36" s="900">
        <v>17</v>
      </c>
      <c r="J36" s="900">
        <v>241</v>
      </c>
      <c r="K36" s="900">
        <v>11</v>
      </c>
      <c r="L36" s="900">
        <v>110</v>
      </c>
      <c r="M36" s="900">
        <v>67</v>
      </c>
      <c r="N36" s="905">
        <v>2</v>
      </c>
      <c r="O36" s="905">
        <v>8</v>
      </c>
      <c r="P36" s="905">
        <v>16</v>
      </c>
      <c r="Q36" s="905">
        <v>4</v>
      </c>
      <c r="R36" s="905">
        <v>12</v>
      </c>
      <c r="S36" s="905">
        <v>11</v>
      </c>
      <c r="T36" s="906">
        <v>191</v>
      </c>
      <c r="U36" s="906">
        <v>387</v>
      </c>
      <c r="V36" s="906">
        <v>602</v>
      </c>
      <c r="W36" s="906">
        <v>528</v>
      </c>
      <c r="X36" s="906">
        <v>678</v>
      </c>
      <c r="Y36" s="901">
        <v>733</v>
      </c>
      <c r="Z36" s="1400" t="s">
        <v>281</v>
      </c>
    </row>
    <row r="37" spans="1:26" s="978" customFormat="1" ht="17.100000000000001" customHeight="1">
      <c r="A37" s="17" t="s">
        <v>808</v>
      </c>
      <c r="B37" s="899">
        <f t="shared" si="2"/>
        <v>4084</v>
      </c>
      <c r="C37" s="900">
        <v>2237</v>
      </c>
      <c r="D37" s="900">
        <v>1847</v>
      </c>
      <c r="E37" s="900">
        <v>2117</v>
      </c>
      <c r="F37" s="900">
        <v>334</v>
      </c>
      <c r="G37" s="900">
        <v>441</v>
      </c>
      <c r="H37" s="900">
        <v>491</v>
      </c>
      <c r="I37" s="900">
        <v>19</v>
      </c>
      <c r="J37" s="900">
        <v>353</v>
      </c>
      <c r="K37" s="900">
        <v>17</v>
      </c>
      <c r="L37" s="900">
        <v>163</v>
      </c>
      <c r="M37" s="900">
        <v>81</v>
      </c>
      <c r="N37" s="905">
        <v>5</v>
      </c>
      <c r="O37" s="905">
        <v>14</v>
      </c>
      <c r="P37" s="905">
        <v>18</v>
      </c>
      <c r="Q37" s="905">
        <v>4</v>
      </c>
      <c r="R37" s="905">
        <v>15</v>
      </c>
      <c r="S37" s="905">
        <v>12</v>
      </c>
      <c r="T37" s="906">
        <v>292</v>
      </c>
      <c r="U37" s="906">
        <v>565</v>
      </c>
      <c r="V37" s="906">
        <v>706</v>
      </c>
      <c r="W37" s="906">
        <v>712</v>
      </c>
      <c r="X37" s="906">
        <v>897</v>
      </c>
      <c r="Y37" s="901">
        <v>912</v>
      </c>
      <c r="Z37" s="1400" t="s">
        <v>283</v>
      </c>
    </row>
    <row r="38" spans="1:26" s="978" customFormat="1" ht="17.100000000000001" customHeight="1" thickBot="1">
      <c r="A38" s="226" t="s">
        <v>284</v>
      </c>
      <c r="B38" s="899">
        <f t="shared" si="2"/>
        <v>564</v>
      </c>
      <c r="C38" s="901">
        <v>326</v>
      </c>
      <c r="D38" s="901">
        <v>238</v>
      </c>
      <c r="E38" s="901">
        <v>296</v>
      </c>
      <c r="F38" s="901">
        <v>51</v>
      </c>
      <c r="G38" s="901">
        <v>70</v>
      </c>
      <c r="H38" s="901">
        <v>83</v>
      </c>
      <c r="I38" s="901">
        <v>2</v>
      </c>
      <c r="J38" s="901">
        <v>32</v>
      </c>
      <c r="K38" s="901">
        <v>1</v>
      </c>
      <c r="L38" s="901">
        <v>12</v>
      </c>
      <c r="M38" s="900">
        <v>8</v>
      </c>
      <c r="N38" s="905">
        <v>1</v>
      </c>
      <c r="O38" s="905">
        <v>1</v>
      </c>
      <c r="P38" s="905">
        <v>4</v>
      </c>
      <c r="Q38" s="905">
        <v>2</v>
      </c>
      <c r="R38" s="905">
        <v>1</v>
      </c>
      <c r="S38" s="905">
        <v>0</v>
      </c>
      <c r="T38" s="907">
        <v>24</v>
      </c>
      <c r="U38" s="907">
        <v>52</v>
      </c>
      <c r="V38" s="907">
        <v>86</v>
      </c>
      <c r="W38" s="907">
        <v>92</v>
      </c>
      <c r="X38" s="907">
        <v>154</v>
      </c>
      <c r="Y38" s="902">
        <v>156</v>
      </c>
      <c r="Z38" s="1401" t="s">
        <v>285</v>
      </c>
    </row>
    <row r="39" spans="1:26" s="989" customFormat="1" ht="12" customHeight="1">
      <c r="A39" s="283" t="s">
        <v>769</v>
      </c>
      <c r="B39" s="284"/>
      <c r="C39" s="284"/>
      <c r="D39" s="284"/>
      <c r="E39" s="284"/>
      <c r="F39" s="284"/>
      <c r="G39" s="284"/>
      <c r="H39" s="988"/>
      <c r="I39" s="988"/>
      <c r="J39" s="988"/>
      <c r="K39" s="988"/>
      <c r="L39" s="110"/>
      <c r="M39" s="285"/>
      <c r="N39" s="988"/>
      <c r="O39" s="988"/>
      <c r="P39" s="988"/>
      <c r="Q39" s="988"/>
      <c r="R39" s="988"/>
      <c r="S39" s="988"/>
      <c r="T39" s="988"/>
      <c r="U39" s="988"/>
      <c r="V39" s="988"/>
      <c r="W39" s="988"/>
      <c r="X39" s="988"/>
      <c r="Z39" s="110" t="s">
        <v>1015</v>
      </c>
    </row>
    <row r="40" spans="1:26" s="989" customFormat="1" ht="12" customHeight="1">
      <c r="A40" s="171" t="s">
        <v>681</v>
      </c>
      <c r="B40" s="171"/>
      <c r="C40" s="171"/>
      <c r="M40" s="171"/>
    </row>
    <row r="41" spans="1:26" s="172" customFormat="1" ht="12" customHeight="1">
      <c r="A41" s="286" t="s">
        <v>682</v>
      </c>
    </row>
    <row r="42" spans="1:26" s="53" customFormat="1" ht="11.25"/>
    <row r="43" spans="1:26" s="53" customFormat="1" ht="11.25"/>
    <row r="44" spans="1:26" s="53" customFormat="1" ht="11.25"/>
    <row r="45" spans="1:26" s="53" customFormat="1" ht="11.25"/>
    <row r="46" spans="1:26" s="53" customFormat="1" ht="11.25"/>
    <row r="47" spans="1:26" s="53" customFormat="1" ht="11.25"/>
    <row r="48" spans="1:26" s="53" customFormat="1" ht="11.25"/>
    <row r="49" s="53" customFormat="1" ht="11.25"/>
    <row r="50" s="53" customFormat="1" ht="11.25"/>
    <row r="51" s="53" customFormat="1" ht="11.25"/>
    <row r="52" s="53" customFormat="1" ht="11.25"/>
    <row r="53" s="53" customFormat="1" ht="11.25"/>
    <row r="54" s="53" customFormat="1" ht="11.25"/>
    <row r="55" s="53" customFormat="1" ht="11.25"/>
    <row r="56" s="53" customFormat="1" ht="11.25"/>
    <row r="57" s="53" customFormat="1" ht="11.25"/>
    <row r="58" s="53" customFormat="1" ht="11.25"/>
    <row r="59" s="53" customFormat="1" ht="11.25"/>
    <row r="60" s="53" customFormat="1" ht="11.25"/>
    <row r="61" s="53" customFormat="1" ht="11.25"/>
    <row r="62" s="53" customFormat="1" ht="11.25"/>
    <row r="63" s="53" customFormat="1" ht="11.25"/>
    <row r="64" s="53" customFormat="1" ht="11.25"/>
    <row r="65" s="53" customFormat="1" ht="11.25"/>
    <row r="66" s="53" customFormat="1" ht="11.25"/>
    <row r="67" s="53" customFormat="1" ht="11.25"/>
    <row r="68" s="53" customFormat="1" ht="11.25"/>
    <row r="69" s="53" customFormat="1" ht="11.25"/>
    <row r="70" s="53" customFormat="1" ht="11.25"/>
    <row r="71" s="53" customFormat="1" ht="11.25"/>
    <row r="72" s="53" customFormat="1" ht="11.25"/>
    <row r="73" s="53" customFormat="1" ht="11.25"/>
    <row r="74" s="53" customFormat="1" ht="11.25"/>
    <row r="75" s="53" customFormat="1" ht="11.25"/>
    <row r="76" s="53" customFormat="1" ht="11.25"/>
    <row r="77" s="53" customFormat="1" ht="11.25"/>
    <row r="78" s="53" customFormat="1" ht="11.25"/>
    <row r="79" s="53" customFormat="1" ht="11.25"/>
    <row r="80" s="53" customFormat="1" ht="11.25"/>
    <row r="81" s="53" customFormat="1" ht="11.25"/>
    <row r="82" s="53" customFormat="1" ht="11.25"/>
    <row r="83" s="53" customFormat="1" ht="11.25"/>
    <row r="84" s="53" customFormat="1" ht="11.25"/>
    <row r="85" s="53" customFormat="1" ht="11.25"/>
    <row r="86" s="53" customFormat="1" ht="11.25"/>
    <row r="87" s="53" customFormat="1" ht="11.25"/>
    <row r="88" s="53" customFormat="1" ht="11.25"/>
    <row r="89" s="53" customFormat="1" ht="11.25"/>
    <row r="90" s="53" customFormat="1" ht="11.25"/>
    <row r="91" s="53" customFormat="1" ht="11.25"/>
    <row r="92" s="53" customFormat="1" ht="11.25"/>
    <row r="93" s="53" customFormat="1" ht="11.25"/>
    <row r="94" s="53" customFormat="1" ht="11.25"/>
    <row r="95" s="53" customFormat="1" ht="11.25"/>
    <row r="96" s="53" customFormat="1" ht="11.25"/>
    <row r="97" s="53" customFormat="1" ht="11.25"/>
    <row r="98" s="53" customFormat="1" ht="11.25"/>
    <row r="99" s="53" customFormat="1" ht="11.25"/>
    <row r="100" s="53" customFormat="1" ht="11.25"/>
    <row r="101" s="53" customFormat="1" ht="11.25"/>
    <row r="102" s="53" customFormat="1" ht="11.25"/>
    <row r="103" s="53" customFormat="1" ht="11.25"/>
    <row r="104" s="53" customFormat="1" ht="11.25"/>
    <row r="105" s="53" customFormat="1" ht="11.25"/>
    <row r="106" s="53" customFormat="1" ht="11.25"/>
  </sheetData>
  <sheetProtection selectLockedCells="1"/>
  <mergeCells count="32">
    <mergeCell ref="Z6:Z9"/>
    <mergeCell ref="A3:L3"/>
    <mergeCell ref="M3:Z3"/>
    <mergeCell ref="M6:S6"/>
    <mergeCell ref="T6:Y6"/>
    <mergeCell ref="A6:A9"/>
    <mergeCell ref="B6:D6"/>
    <mergeCell ref="E6:L6"/>
    <mergeCell ref="B7:B9"/>
    <mergeCell ref="C7:C9"/>
    <mergeCell ref="D7:D9"/>
    <mergeCell ref="E7:E9"/>
    <mergeCell ref="F7:F9"/>
    <mergeCell ref="G7:G9"/>
    <mergeCell ref="X7:X9"/>
    <mergeCell ref="M7:M9"/>
    <mergeCell ref="J7:J9"/>
    <mergeCell ref="K7:K9"/>
    <mergeCell ref="V7:V9"/>
    <mergeCell ref="H7:H9"/>
    <mergeCell ref="I7:I9"/>
    <mergeCell ref="L7:L9"/>
    <mergeCell ref="Y7:Y9"/>
    <mergeCell ref="N7:N9"/>
    <mergeCell ref="O7:O9"/>
    <mergeCell ref="P7:P9"/>
    <mergeCell ref="Q7:Q9"/>
    <mergeCell ref="R7:R9"/>
    <mergeCell ref="T7:T9"/>
    <mergeCell ref="U7:U9"/>
    <mergeCell ref="S7:S9"/>
    <mergeCell ref="W7:W9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0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view="pageBreakPreview" zoomScaleNormal="100" zoomScaleSheetLayoutView="100" workbookViewId="0">
      <selection activeCell="F47" sqref="F47"/>
    </sheetView>
  </sheetViews>
  <sheetFormatPr defaultRowHeight="14.25"/>
  <cols>
    <col min="1" max="1" width="7.625" style="88" customWidth="1"/>
    <col min="2" max="2" width="7.625" style="955" customWidth="1"/>
    <col min="3" max="3" width="9.25" style="955" customWidth="1"/>
    <col min="4" max="4" width="6.625" style="955" customWidth="1"/>
    <col min="5" max="5" width="5.875" style="955" customWidth="1"/>
    <col min="6" max="6" width="7.375" style="955" customWidth="1"/>
    <col min="7" max="7" width="8.875" style="955" customWidth="1"/>
    <col min="8" max="8" width="7.375" style="89" customWidth="1"/>
    <col min="9" max="9" width="8.625" style="89" customWidth="1"/>
    <col min="10" max="11" width="6.625" style="89" customWidth="1"/>
    <col min="12" max="14" width="6.375" style="89" customWidth="1"/>
    <col min="15" max="15" width="6.625" style="89" customWidth="1"/>
    <col min="16" max="19" width="7.125" style="89" customWidth="1"/>
    <col min="20" max="20" width="10.875" style="89" customWidth="1"/>
    <col min="21" max="21" width="7" style="89" customWidth="1"/>
    <col min="22" max="22" width="10.125" style="88" customWidth="1"/>
    <col min="23" max="16384" width="9" style="89"/>
  </cols>
  <sheetData>
    <row r="1" spans="1:22" s="396" customFormat="1" ht="14.1" customHeight="1">
      <c r="A1" s="807" t="s">
        <v>1571</v>
      </c>
      <c r="B1" s="393"/>
      <c r="C1" s="393"/>
      <c r="D1" s="393"/>
      <c r="E1" s="393"/>
      <c r="F1" s="393"/>
      <c r="V1" s="806" t="s">
        <v>1572</v>
      </c>
    </row>
    <row r="2" spans="1:22" s="978" customFormat="1" ht="14.1" customHeight="1">
      <c r="A2" s="94"/>
      <c r="B2" s="53"/>
      <c r="C2" s="53"/>
      <c r="D2" s="53"/>
      <c r="E2" s="53"/>
      <c r="F2" s="53"/>
      <c r="G2" s="273"/>
      <c r="H2" s="67"/>
      <c r="V2" s="986"/>
    </row>
    <row r="3" spans="1:22" s="929" customFormat="1" ht="20.100000000000001" customHeight="1">
      <c r="A3" s="1452" t="s">
        <v>1025</v>
      </c>
      <c r="B3" s="1452"/>
      <c r="C3" s="1452"/>
      <c r="D3" s="1452"/>
      <c r="E3" s="1452"/>
      <c r="F3" s="1452"/>
      <c r="G3" s="1452"/>
      <c r="H3" s="1452"/>
      <c r="I3" s="1452"/>
      <c r="J3" s="1452"/>
      <c r="K3" s="1452"/>
      <c r="L3" s="1452" t="s">
        <v>1026</v>
      </c>
      <c r="M3" s="1452"/>
      <c r="N3" s="1452"/>
      <c r="O3" s="1452"/>
      <c r="P3" s="1452"/>
      <c r="Q3" s="1452"/>
      <c r="R3" s="1452"/>
      <c r="S3" s="1452"/>
      <c r="T3" s="1452"/>
      <c r="U3" s="1452"/>
      <c r="V3" s="1452"/>
    </row>
    <row r="4" spans="1:22" s="936" customFormat="1" ht="24" customHeight="1">
      <c r="A4" s="208"/>
      <c r="B4" s="208"/>
      <c r="C4" s="208"/>
      <c r="D4" s="208"/>
      <c r="E4" s="208"/>
      <c r="F4" s="208"/>
      <c r="G4" s="208"/>
      <c r="H4" s="208"/>
      <c r="I4" s="20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</row>
    <row r="5" spans="1:22" s="67" customFormat="1" ht="18" customHeight="1" thickBot="1">
      <c r="A5" s="67" t="s">
        <v>77</v>
      </c>
      <c r="G5" s="972"/>
      <c r="I5" s="972"/>
      <c r="V5" s="972" t="s">
        <v>160</v>
      </c>
    </row>
    <row r="6" spans="1:22" s="978" customFormat="1" ht="25.5" customHeight="1">
      <c r="A6" s="2347" t="s">
        <v>290</v>
      </c>
      <c r="B6" s="2329" t="s">
        <v>161</v>
      </c>
      <c r="C6" s="2332" t="s">
        <v>956</v>
      </c>
      <c r="D6" s="2333"/>
      <c r="E6" s="2334"/>
      <c r="F6" s="2332" t="s">
        <v>958</v>
      </c>
      <c r="G6" s="2333"/>
      <c r="H6" s="2333"/>
      <c r="I6" s="2333"/>
      <c r="J6" s="2333"/>
      <c r="K6" s="2333"/>
      <c r="L6" s="2333" t="s">
        <v>1337</v>
      </c>
      <c r="M6" s="2333"/>
      <c r="N6" s="2333"/>
      <c r="O6" s="2333"/>
      <c r="P6" s="2333"/>
      <c r="Q6" s="2333"/>
      <c r="R6" s="2333"/>
      <c r="S6" s="2333"/>
      <c r="T6" s="2333"/>
      <c r="U6" s="2335"/>
      <c r="V6" s="2350" t="s">
        <v>2</v>
      </c>
    </row>
    <row r="7" spans="1:22" s="978" customFormat="1" ht="21" customHeight="1">
      <c r="A7" s="2348"/>
      <c r="B7" s="2330"/>
      <c r="C7" s="2344" t="s">
        <v>1000</v>
      </c>
      <c r="D7" s="2344" t="s">
        <v>957</v>
      </c>
      <c r="E7" s="2344" t="s">
        <v>134</v>
      </c>
      <c r="F7" s="2344" t="s">
        <v>959</v>
      </c>
      <c r="G7" s="2344" t="s">
        <v>999</v>
      </c>
      <c r="H7" s="2337" t="s">
        <v>960</v>
      </c>
      <c r="I7" s="2336" t="s">
        <v>961</v>
      </c>
      <c r="J7" s="2344" t="s">
        <v>962</v>
      </c>
      <c r="K7" s="2336" t="s">
        <v>973</v>
      </c>
      <c r="L7" s="2337" t="s">
        <v>964</v>
      </c>
      <c r="M7" s="2336" t="s">
        <v>965</v>
      </c>
      <c r="N7" s="2337"/>
      <c r="O7" s="2336" t="s">
        <v>966</v>
      </c>
      <c r="P7" s="2338"/>
      <c r="Q7" s="2338"/>
      <c r="R7" s="2338"/>
      <c r="S7" s="2338"/>
      <c r="T7" s="2338"/>
      <c r="U7" s="2339"/>
      <c r="V7" s="2351"/>
    </row>
    <row r="8" spans="1:22" s="978" customFormat="1" ht="30" customHeight="1">
      <c r="A8" s="2348"/>
      <c r="B8" s="2330"/>
      <c r="C8" s="2345"/>
      <c r="D8" s="2345"/>
      <c r="E8" s="2344"/>
      <c r="F8" s="2344"/>
      <c r="G8" s="2345"/>
      <c r="H8" s="2342"/>
      <c r="I8" s="2336"/>
      <c r="J8" s="2344"/>
      <c r="K8" s="2353"/>
      <c r="L8" s="2342"/>
      <c r="M8" s="2340" t="s">
        <v>968</v>
      </c>
      <c r="N8" s="2340" t="s">
        <v>969</v>
      </c>
      <c r="O8" s="2340" t="s">
        <v>970</v>
      </c>
      <c r="P8" s="2340" t="s">
        <v>971</v>
      </c>
      <c r="Q8" s="2340" t="s">
        <v>1339</v>
      </c>
      <c r="R8" s="2340" t="s">
        <v>1338</v>
      </c>
      <c r="S8" s="2340" t="s">
        <v>972</v>
      </c>
      <c r="T8" s="2340" t="s">
        <v>1340</v>
      </c>
      <c r="U8" s="2327" t="s">
        <v>963</v>
      </c>
      <c r="V8" s="2351"/>
    </row>
    <row r="9" spans="1:22" s="978" customFormat="1" ht="30" customHeight="1">
      <c r="A9" s="2349"/>
      <c r="B9" s="2331"/>
      <c r="C9" s="2346"/>
      <c r="D9" s="2346"/>
      <c r="E9" s="2355"/>
      <c r="F9" s="2355"/>
      <c r="G9" s="2346"/>
      <c r="H9" s="2343"/>
      <c r="I9" s="2356"/>
      <c r="J9" s="2355"/>
      <c r="K9" s="2354"/>
      <c r="L9" s="2343"/>
      <c r="M9" s="2341"/>
      <c r="N9" s="2341"/>
      <c r="O9" s="2341"/>
      <c r="P9" s="2341"/>
      <c r="Q9" s="2341"/>
      <c r="R9" s="2341"/>
      <c r="S9" s="2341"/>
      <c r="T9" s="2341"/>
      <c r="U9" s="2328"/>
      <c r="V9" s="2352"/>
    </row>
    <row r="10" spans="1:22" s="160" customFormat="1" ht="16.350000000000001" customHeight="1">
      <c r="A10" s="928" t="s">
        <v>701</v>
      </c>
      <c r="B10" s="46">
        <v>5</v>
      </c>
      <c r="C10" s="46" t="s">
        <v>967</v>
      </c>
      <c r="D10" s="46" t="s">
        <v>967</v>
      </c>
      <c r="E10" s="46" t="s">
        <v>967</v>
      </c>
      <c r="F10" s="46" t="s">
        <v>967</v>
      </c>
      <c r="G10" s="46" t="s">
        <v>967</v>
      </c>
      <c r="H10" s="46" t="s">
        <v>967</v>
      </c>
      <c r="I10" s="46" t="s">
        <v>967</v>
      </c>
      <c r="J10" s="46" t="s">
        <v>967</v>
      </c>
      <c r="K10" s="46" t="s">
        <v>967</v>
      </c>
      <c r="L10" s="46" t="s">
        <v>967</v>
      </c>
      <c r="M10" s="46" t="s">
        <v>967</v>
      </c>
      <c r="N10" s="46" t="s">
        <v>967</v>
      </c>
      <c r="O10" s="46" t="s">
        <v>967</v>
      </c>
      <c r="P10" s="46" t="s">
        <v>967</v>
      </c>
      <c r="Q10" s="46" t="s">
        <v>967</v>
      </c>
      <c r="R10" s="46" t="s">
        <v>967</v>
      </c>
      <c r="S10" s="46" t="s">
        <v>967</v>
      </c>
      <c r="T10" s="46" t="s">
        <v>967</v>
      </c>
      <c r="U10" s="46" t="s">
        <v>967</v>
      </c>
      <c r="V10" s="946" t="s">
        <v>701</v>
      </c>
    </row>
    <row r="11" spans="1:22" s="160" customFormat="1" ht="16.350000000000001" customHeight="1">
      <c r="A11" s="928" t="s">
        <v>951</v>
      </c>
      <c r="B11" s="46">
        <v>4</v>
      </c>
      <c r="C11" s="46" t="s">
        <v>967</v>
      </c>
      <c r="D11" s="46" t="s">
        <v>967</v>
      </c>
      <c r="E11" s="46" t="s">
        <v>967</v>
      </c>
      <c r="F11" s="46" t="s">
        <v>967</v>
      </c>
      <c r="G11" s="46" t="s">
        <v>967</v>
      </c>
      <c r="H11" s="46" t="s">
        <v>967</v>
      </c>
      <c r="I11" s="46" t="s">
        <v>967</v>
      </c>
      <c r="J11" s="46" t="s">
        <v>967</v>
      </c>
      <c r="K11" s="46" t="s">
        <v>967</v>
      </c>
      <c r="L11" s="46" t="s">
        <v>967</v>
      </c>
      <c r="M11" s="46" t="s">
        <v>967</v>
      </c>
      <c r="N11" s="46" t="s">
        <v>967</v>
      </c>
      <c r="O11" s="46" t="s">
        <v>967</v>
      </c>
      <c r="P11" s="46" t="s">
        <v>967</v>
      </c>
      <c r="Q11" s="46" t="s">
        <v>967</v>
      </c>
      <c r="R11" s="46" t="s">
        <v>967</v>
      </c>
      <c r="S11" s="46" t="s">
        <v>967</v>
      </c>
      <c r="T11" s="46" t="s">
        <v>967</v>
      </c>
      <c r="U11" s="46" t="s">
        <v>967</v>
      </c>
      <c r="V11" s="946" t="s">
        <v>951</v>
      </c>
    </row>
    <row r="12" spans="1:22" s="160" customFormat="1" ht="16.350000000000001" customHeight="1">
      <c r="A12" s="928" t="s">
        <v>952</v>
      </c>
      <c r="B12" s="46">
        <v>4</v>
      </c>
      <c r="C12" s="46">
        <v>10</v>
      </c>
      <c r="D12" s="46">
        <v>13</v>
      </c>
      <c r="E12" s="46">
        <v>4</v>
      </c>
      <c r="F12" s="46">
        <v>8</v>
      </c>
      <c r="G12" s="46">
        <v>2</v>
      </c>
      <c r="H12" s="46">
        <v>24</v>
      </c>
      <c r="I12" s="46">
        <v>6</v>
      </c>
      <c r="J12" s="46">
        <v>3</v>
      </c>
      <c r="K12" s="46">
        <v>11</v>
      </c>
      <c r="L12" s="46">
        <v>359</v>
      </c>
      <c r="M12" s="46">
        <v>218</v>
      </c>
      <c r="N12" s="46">
        <v>141</v>
      </c>
      <c r="O12" s="46">
        <v>177</v>
      </c>
      <c r="P12" s="46">
        <v>22</v>
      </c>
      <c r="Q12" s="46">
        <v>21</v>
      </c>
      <c r="R12" s="46">
        <v>2</v>
      </c>
      <c r="S12" s="46">
        <v>6</v>
      </c>
      <c r="T12" s="46">
        <v>117</v>
      </c>
      <c r="U12" s="46">
        <v>14</v>
      </c>
      <c r="V12" s="946" t="s">
        <v>952</v>
      </c>
    </row>
    <row r="13" spans="1:22" s="160" customFormat="1" ht="16.350000000000001" customHeight="1">
      <c r="A13" s="1119" t="s">
        <v>1049</v>
      </c>
      <c r="B13" s="46">
        <v>4</v>
      </c>
      <c r="C13" s="46">
        <v>8</v>
      </c>
      <c r="D13" s="46">
        <v>2</v>
      </c>
      <c r="E13" s="46">
        <v>4</v>
      </c>
      <c r="F13" s="46">
        <v>3</v>
      </c>
      <c r="G13" s="46">
        <v>0</v>
      </c>
      <c r="H13" s="46">
        <v>18</v>
      </c>
      <c r="I13" s="46">
        <v>5</v>
      </c>
      <c r="J13" s="46">
        <v>8</v>
      </c>
      <c r="K13" s="46">
        <v>5</v>
      </c>
      <c r="L13" s="46">
        <v>343</v>
      </c>
      <c r="M13" s="46">
        <v>210</v>
      </c>
      <c r="N13" s="46">
        <v>133</v>
      </c>
      <c r="O13" s="46">
        <v>37</v>
      </c>
      <c r="P13" s="46">
        <v>86</v>
      </c>
      <c r="Q13" s="46">
        <v>25</v>
      </c>
      <c r="R13" s="46">
        <v>1</v>
      </c>
      <c r="S13" s="46">
        <v>7</v>
      </c>
      <c r="T13" s="46">
        <v>156</v>
      </c>
      <c r="U13" s="46">
        <v>31</v>
      </c>
      <c r="V13" s="1122" t="s">
        <v>1049</v>
      </c>
    </row>
    <row r="14" spans="1:22" s="160" customFormat="1" ht="16.350000000000001" customHeight="1">
      <c r="A14" s="1135">
        <v>2017</v>
      </c>
      <c r="B14" s="42">
        <f t="shared" ref="B14:I14" si="0">SUM(B16:B38)</f>
        <v>5</v>
      </c>
      <c r="C14" s="42">
        <f t="shared" si="0"/>
        <v>25</v>
      </c>
      <c r="D14" s="42">
        <f t="shared" si="0"/>
        <v>1</v>
      </c>
      <c r="E14" s="42">
        <f t="shared" si="0"/>
        <v>20</v>
      </c>
      <c r="F14" s="42">
        <f t="shared" si="0"/>
        <v>3</v>
      </c>
      <c r="G14" s="42">
        <f t="shared" si="0"/>
        <v>0</v>
      </c>
      <c r="H14" s="42">
        <f t="shared" si="0"/>
        <v>5</v>
      </c>
      <c r="I14" s="42">
        <f t="shared" si="0"/>
        <v>9</v>
      </c>
      <c r="J14" s="42">
        <f t="shared" ref="J14:U14" si="1">SUM(J16:J38)</f>
        <v>5</v>
      </c>
      <c r="K14" s="42">
        <f t="shared" si="1"/>
        <v>1</v>
      </c>
      <c r="L14" s="42">
        <f t="shared" si="1"/>
        <v>335</v>
      </c>
      <c r="M14" s="42">
        <f t="shared" si="1"/>
        <v>203</v>
      </c>
      <c r="N14" s="42">
        <f t="shared" si="1"/>
        <v>132</v>
      </c>
      <c r="O14" s="42">
        <f t="shared" si="1"/>
        <v>162</v>
      </c>
      <c r="P14" s="42">
        <f t="shared" si="1"/>
        <v>17</v>
      </c>
      <c r="Q14" s="42">
        <f t="shared" si="1"/>
        <v>23</v>
      </c>
      <c r="R14" s="42">
        <f t="shared" si="1"/>
        <v>2</v>
      </c>
      <c r="S14" s="42">
        <f t="shared" si="1"/>
        <v>11</v>
      </c>
      <c r="T14" s="42">
        <f t="shared" si="1"/>
        <v>109</v>
      </c>
      <c r="U14" s="42">
        <f t="shared" si="1"/>
        <v>11</v>
      </c>
      <c r="V14" s="1136">
        <v>2017</v>
      </c>
    </row>
    <row r="15" spans="1:22" s="978" customFormat="1" ht="17.25" customHeight="1">
      <c r="A15" s="948"/>
      <c r="B15" s="48"/>
      <c r="C15" s="48"/>
      <c r="D15" s="48"/>
      <c r="E15" s="48"/>
      <c r="F15" s="48"/>
      <c r="G15" s="48"/>
      <c r="H15" s="48"/>
      <c r="I15" s="48"/>
      <c r="J15" s="46"/>
      <c r="K15" s="46"/>
      <c r="L15" s="46"/>
      <c r="M15" s="46"/>
      <c r="N15" s="46"/>
      <c r="O15" s="46"/>
      <c r="P15" s="48"/>
      <c r="Q15" s="48"/>
      <c r="R15" s="48"/>
      <c r="S15" s="48"/>
      <c r="T15" s="48"/>
      <c r="U15" s="48"/>
      <c r="V15" s="74"/>
    </row>
    <row r="16" spans="1:22" s="978" customFormat="1" ht="15.6" customHeight="1">
      <c r="A16" s="948" t="s">
        <v>240</v>
      </c>
      <c r="B16" s="721">
        <v>1</v>
      </c>
      <c r="C16" s="719">
        <v>1</v>
      </c>
      <c r="D16" s="719">
        <v>0</v>
      </c>
      <c r="E16" s="719">
        <v>0</v>
      </c>
      <c r="F16" s="721">
        <v>1</v>
      </c>
      <c r="G16" s="721">
        <v>0</v>
      </c>
      <c r="H16" s="721">
        <v>0</v>
      </c>
      <c r="I16" s="721">
        <v>0</v>
      </c>
      <c r="J16" s="725">
        <v>0</v>
      </c>
      <c r="K16" s="725">
        <v>0</v>
      </c>
      <c r="L16" s="49">
        <f>IF(SUM(M16:N16)=SUM(O16:U16),SUM(M16:N16),"ERR!!")</f>
        <v>29</v>
      </c>
      <c r="M16" s="725">
        <v>19</v>
      </c>
      <c r="N16" s="725">
        <v>10</v>
      </c>
      <c r="O16" s="725">
        <v>15</v>
      </c>
      <c r="P16" s="721">
        <v>2</v>
      </c>
      <c r="Q16" s="721">
        <v>6</v>
      </c>
      <c r="R16" s="721">
        <v>0</v>
      </c>
      <c r="S16" s="721">
        <v>2</v>
      </c>
      <c r="T16" s="721">
        <v>4</v>
      </c>
      <c r="U16" s="721">
        <v>0</v>
      </c>
      <c r="V16" s="908" t="s">
        <v>998</v>
      </c>
    </row>
    <row r="17" spans="1:22" s="978" customFormat="1" ht="15.6" customHeight="1">
      <c r="A17" s="948" t="s">
        <v>242</v>
      </c>
      <c r="B17" s="721">
        <v>1</v>
      </c>
      <c r="C17" s="719">
        <v>21</v>
      </c>
      <c r="D17" s="719">
        <v>1</v>
      </c>
      <c r="E17" s="719">
        <v>12</v>
      </c>
      <c r="F17" s="721">
        <v>1</v>
      </c>
      <c r="G17" s="721">
        <v>0</v>
      </c>
      <c r="H17" s="721">
        <v>0</v>
      </c>
      <c r="I17" s="721">
        <v>1</v>
      </c>
      <c r="J17" s="725">
        <v>2</v>
      </c>
      <c r="K17" s="725">
        <v>1</v>
      </c>
      <c r="L17" s="49">
        <v>0</v>
      </c>
      <c r="M17" s="725">
        <v>0</v>
      </c>
      <c r="N17" s="725">
        <v>0</v>
      </c>
      <c r="O17" s="725">
        <v>0</v>
      </c>
      <c r="P17" s="721">
        <v>0</v>
      </c>
      <c r="Q17" s="721">
        <v>0</v>
      </c>
      <c r="R17" s="721">
        <v>0</v>
      </c>
      <c r="S17" s="721">
        <v>0</v>
      </c>
      <c r="T17" s="721">
        <v>0</v>
      </c>
      <c r="U17" s="721">
        <v>0</v>
      </c>
      <c r="V17" s="908" t="s">
        <v>6</v>
      </c>
    </row>
    <row r="18" spans="1:22" s="978" customFormat="1" ht="15.6" customHeight="1">
      <c r="A18" s="948" t="s">
        <v>244</v>
      </c>
      <c r="B18" s="721">
        <v>1</v>
      </c>
      <c r="C18" s="719">
        <v>0</v>
      </c>
      <c r="D18" s="719">
        <v>0</v>
      </c>
      <c r="E18" s="719">
        <v>6</v>
      </c>
      <c r="F18" s="721">
        <v>1</v>
      </c>
      <c r="G18" s="721">
        <v>0</v>
      </c>
      <c r="H18" s="721">
        <v>0</v>
      </c>
      <c r="I18" s="721">
        <v>8</v>
      </c>
      <c r="J18" s="725">
        <v>0</v>
      </c>
      <c r="K18" s="725">
        <v>0</v>
      </c>
      <c r="L18" s="49">
        <f t="shared" ref="L18:L38" si="2">IF(SUM(M18:N18)=SUM(O18:U18),SUM(M18:N18),"ERR!!")</f>
        <v>3</v>
      </c>
      <c r="M18" s="725">
        <v>0</v>
      </c>
      <c r="N18" s="725">
        <v>3</v>
      </c>
      <c r="O18" s="725">
        <v>2</v>
      </c>
      <c r="P18" s="721">
        <v>0</v>
      </c>
      <c r="Q18" s="721">
        <v>0</v>
      </c>
      <c r="R18" s="721">
        <v>0</v>
      </c>
      <c r="S18" s="721">
        <v>1</v>
      </c>
      <c r="T18" s="721">
        <v>0</v>
      </c>
      <c r="U18" s="721">
        <v>0</v>
      </c>
      <c r="V18" s="908" t="s">
        <v>7</v>
      </c>
    </row>
    <row r="19" spans="1:22" s="978" customFormat="1" ht="15.6" customHeight="1">
      <c r="A19" s="948" t="s">
        <v>246</v>
      </c>
      <c r="B19" s="721">
        <v>0</v>
      </c>
      <c r="C19" s="719">
        <v>0</v>
      </c>
      <c r="D19" s="719">
        <v>0</v>
      </c>
      <c r="E19" s="719">
        <v>0</v>
      </c>
      <c r="F19" s="721">
        <v>0</v>
      </c>
      <c r="G19" s="721">
        <v>0</v>
      </c>
      <c r="H19" s="721">
        <v>0</v>
      </c>
      <c r="I19" s="721">
        <v>0</v>
      </c>
      <c r="J19" s="725">
        <v>0</v>
      </c>
      <c r="K19" s="725">
        <v>0</v>
      </c>
      <c r="L19" s="49">
        <f t="shared" si="2"/>
        <v>0</v>
      </c>
      <c r="M19" s="725">
        <v>0</v>
      </c>
      <c r="N19" s="725">
        <v>0</v>
      </c>
      <c r="O19" s="725">
        <v>0</v>
      </c>
      <c r="P19" s="721">
        <v>0</v>
      </c>
      <c r="Q19" s="721">
        <v>0</v>
      </c>
      <c r="R19" s="721">
        <v>0</v>
      </c>
      <c r="S19" s="721">
        <v>0</v>
      </c>
      <c r="T19" s="721">
        <v>0</v>
      </c>
      <c r="U19" s="721">
        <v>0</v>
      </c>
      <c r="V19" s="908" t="s">
        <v>8</v>
      </c>
    </row>
    <row r="20" spans="1:22" s="978" customFormat="1" ht="15.6" customHeight="1">
      <c r="A20" s="948" t="s">
        <v>248</v>
      </c>
      <c r="B20" s="721">
        <v>0</v>
      </c>
      <c r="C20" s="719">
        <v>0</v>
      </c>
      <c r="D20" s="719">
        <v>0</v>
      </c>
      <c r="E20" s="719">
        <v>0</v>
      </c>
      <c r="F20" s="721">
        <v>0</v>
      </c>
      <c r="G20" s="721">
        <v>0</v>
      </c>
      <c r="H20" s="721">
        <v>0</v>
      </c>
      <c r="I20" s="721">
        <v>0</v>
      </c>
      <c r="J20" s="725">
        <v>0</v>
      </c>
      <c r="K20" s="725">
        <v>0</v>
      </c>
      <c r="L20" s="49">
        <f t="shared" si="2"/>
        <v>0</v>
      </c>
      <c r="M20" s="725">
        <v>0</v>
      </c>
      <c r="N20" s="725">
        <v>0</v>
      </c>
      <c r="O20" s="725">
        <v>0</v>
      </c>
      <c r="P20" s="721">
        <v>0</v>
      </c>
      <c r="Q20" s="721">
        <v>0</v>
      </c>
      <c r="R20" s="721">
        <v>0</v>
      </c>
      <c r="S20" s="721">
        <v>0</v>
      </c>
      <c r="T20" s="721">
        <v>0</v>
      </c>
      <c r="U20" s="721">
        <v>0</v>
      </c>
      <c r="V20" s="908" t="s">
        <v>9</v>
      </c>
    </row>
    <row r="21" spans="1:22" s="978" customFormat="1" ht="15.6" customHeight="1">
      <c r="A21" s="948" t="s">
        <v>250</v>
      </c>
      <c r="B21" s="721">
        <v>0</v>
      </c>
      <c r="C21" s="719">
        <v>0</v>
      </c>
      <c r="D21" s="719">
        <v>0</v>
      </c>
      <c r="E21" s="719">
        <v>0</v>
      </c>
      <c r="F21" s="721">
        <v>0</v>
      </c>
      <c r="G21" s="721">
        <v>0</v>
      </c>
      <c r="H21" s="721">
        <v>0</v>
      </c>
      <c r="I21" s="721">
        <v>0</v>
      </c>
      <c r="J21" s="725">
        <v>0</v>
      </c>
      <c r="K21" s="725">
        <v>0</v>
      </c>
      <c r="L21" s="49">
        <f t="shared" si="2"/>
        <v>0</v>
      </c>
      <c r="M21" s="725">
        <v>0</v>
      </c>
      <c r="N21" s="725">
        <v>0</v>
      </c>
      <c r="O21" s="725">
        <v>0</v>
      </c>
      <c r="P21" s="721">
        <v>0</v>
      </c>
      <c r="Q21" s="721">
        <v>0</v>
      </c>
      <c r="R21" s="721">
        <v>0</v>
      </c>
      <c r="S21" s="721">
        <v>0</v>
      </c>
      <c r="T21" s="721">
        <v>0</v>
      </c>
      <c r="U21" s="721">
        <v>0</v>
      </c>
      <c r="V21" s="908" t="s">
        <v>10</v>
      </c>
    </row>
    <row r="22" spans="1:22" s="978" customFormat="1" ht="15.6" customHeight="1">
      <c r="A22" s="948" t="s">
        <v>880</v>
      </c>
      <c r="B22" s="725">
        <v>1</v>
      </c>
      <c r="C22" s="725">
        <v>2</v>
      </c>
      <c r="D22" s="721">
        <v>0</v>
      </c>
      <c r="E22" s="721">
        <v>0</v>
      </c>
      <c r="F22" s="721">
        <v>0</v>
      </c>
      <c r="G22" s="721">
        <v>0</v>
      </c>
      <c r="H22" s="721">
        <v>5</v>
      </c>
      <c r="I22" s="721">
        <v>0</v>
      </c>
      <c r="J22" s="725">
        <v>3</v>
      </c>
      <c r="K22" s="725">
        <v>0</v>
      </c>
      <c r="L22" s="49">
        <f t="shared" si="2"/>
        <v>231</v>
      </c>
      <c r="M22" s="725">
        <v>135</v>
      </c>
      <c r="N22" s="725">
        <v>96</v>
      </c>
      <c r="O22" s="725">
        <v>134</v>
      </c>
      <c r="P22" s="721">
        <v>7</v>
      </c>
      <c r="Q22" s="721">
        <v>8</v>
      </c>
      <c r="R22" s="721">
        <v>1</v>
      </c>
      <c r="S22" s="721">
        <v>4</v>
      </c>
      <c r="T22" s="721">
        <v>73</v>
      </c>
      <c r="U22" s="721">
        <v>4</v>
      </c>
      <c r="V22" s="908" t="s">
        <v>11</v>
      </c>
    </row>
    <row r="23" spans="1:22" s="978" customFormat="1" ht="15.6" customHeight="1">
      <c r="A23" s="948" t="s">
        <v>254</v>
      </c>
      <c r="B23" s="721">
        <v>0</v>
      </c>
      <c r="C23" s="719">
        <v>0</v>
      </c>
      <c r="D23" s="719">
        <v>0</v>
      </c>
      <c r="E23" s="719">
        <v>0</v>
      </c>
      <c r="F23" s="721">
        <v>0</v>
      </c>
      <c r="G23" s="721">
        <v>0</v>
      </c>
      <c r="H23" s="721">
        <v>0</v>
      </c>
      <c r="I23" s="721">
        <v>0</v>
      </c>
      <c r="J23" s="725">
        <v>0</v>
      </c>
      <c r="K23" s="725">
        <v>0</v>
      </c>
      <c r="L23" s="49">
        <f t="shared" si="2"/>
        <v>0</v>
      </c>
      <c r="M23" s="725">
        <v>0</v>
      </c>
      <c r="N23" s="725">
        <v>0</v>
      </c>
      <c r="O23" s="725">
        <v>0</v>
      </c>
      <c r="P23" s="721">
        <v>0</v>
      </c>
      <c r="Q23" s="721">
        <v>0</v>
      </c>
      <c r="R23" s="721">
        <v>0</v>
      </c>
      <c r="S23" s="721">
        <v>0</v>
      </c>
      <c r="T23" s="721">
        <v>0</v>
      </c>
      <c r="U23" s="721">
        <v>0</v>
      </c>
      <c r="V23" s="908" t="s">
        <v>12</v>
      </c>
    </row>
    <row r="24" spans="1:22" s="978" customFormat="1" ht="15.6" customHeight="1">
      <c r="A24" s="948" t="s">
        <v>256</v>
      </c>
      <c r="B24" s="721">
        <v>0</v>
      </c>
      <c r="C24" s="719">
        <v>0</v>
      </c>
      <c r="D24" s="719">
        <v>0</v>
      </c>
      <c r="E24" s="719">
        <v>0</v>
      </c>
      <c r="F24" s="721">
        <v>0</v>
      </c>
      <c r="G24" s="721">
        <v>0</v>
      </c>
      <c r="H24" s="721">
        <v>0</v>
      </c>
      <c r="I24" s="721">
        <v>0</v>
      </c>
      <c r="J24" s="725">
        <v>0</v>
      </c>
      <c r="K24" s="725">
        <v>0</v>
      </c>
      <c r="L24" s="49">
        <f t="shared" si="2"/>
        <v>0</v>
      </c>
      <c r="M24" s="725">
        <v>0</v>
      </c>
      <c r="N24" s="725">
        <v>0</v>
      </c>
      <c r="O24" s="725">
        <v>0</v>
      </c>
      <c r="P24" s="721">
        <v>0</v>
      </c>
      <c r="Q24" s="721">
        <v>0</v>
      </c>
      <c r="R24" s="721">
        <v>0</v>
      </c>
      <c r="S24" s="721">
        <v>0</v>
      </c>
      <c r="T24" s="721">
        <v>0</v>
      </c>
      <c r="U24" s="721">
        <v>0</v>
      </c>
      <c r="V24" s="908" t="s">
        <v>13</v>
      </c>
    </row>
    <row r="25" spans="1:22" s="978" customFormat="1" ht="15.6" customHeight="1">
      <c r="A25" s="948" t="s">
        <v>258</v>
      </c>
      <c r="B25" s="721">
        <v>0</v>
      </c>
      <c r="C25" s="719">
        <v>0</v>
      </c>
      <c r="D25" s="719">
        <v>0</v>
      </c>
      <c r="E25" s="719">
        <v>0</v>
      </c>
      <c r="F25" s="721">
        <v>0</v>
      </c>
      <c r="G25" s="721">
        <v>0</v>
      </c>
      <c r="H25" s="721">
        <v>0</v>
      </c>
      <c r="I25" s="721">
        <v>0</v>
      </c>
      <c r="J25" s="725">
        <v>0</v>
      </c>
      <c r="K25" s="725">
        <v>0</v>
      </c>
      <c r="L25" s="49">
        <f t="shared" si="2"/>
        <v>0</v>
      </c>
      <c r="M25" s="725">
        <v>0</v>
      </c>
      <c r="N25" s="725">
        <v>0</v>
      </c>
      <c r="O25" s="725">
        <v>0</v>
      </c>
      <c r="P25" s="721">
        <v>0</v>
      </c>
      <c r="Q25" s="721">
        <v>0</v>
      </c>
      <c r="R25" s="721">
        <v>0</v>
      </c>
      <c r="S25" s="721">
        <v>0</v>
      </c>
      <c r="T25" s="721">
        <v>0</v>
      </c>
      <c r="U25" s="721">
        <v>0</v>
      </c>
      <c r="V25" s="908" t="s">
        <v>14</v>
      </c>
    </row>
    <row r="26" spans="1:22" s="978" customFormat="1" ht="15.6" customHeight="1">
      <c r="A26" s="948" t="s">
        <v>260</v>
      </c>
      <c r="B26" s="721">
        <v>0</v>
      </c>
      <c r="C26" s="719">
        <v>0</v>
      </c>
      <c r="D26" s="719">
        <v>0</v>
      </c>
      <c r="E26" s="719">
        <v>0</v>
      </c>
      <c r="F26" s="721">
        <v>0</v>
      </c>
      <c r="G26" s="721">
        <v>0</v>
      </c>
      <c r="H26" s="721">
        <v>0</v>
      </c>
      <c r="I26" s="721">
        <v>0</v>
      </c>
      <c r="J26" s="725">
        <v>0</v>
      </c>
      <c r="K26" s="725">
        <v>0</v>
      </c>
      <c r="L26" s="49">
        <f t="shared" si="2"/>
        <v>0</v>
      </c>
      <c r="M26" s="725">
        <v>0</v>
      </c>
      <c r="N26" s="725">
        <v>0</v>
      </c>
      <c r="O26" s="725">
        <v>0</v>
      </c>
      <c r="P26" s="721">
        <v>0</v>
      </c>
      <c r="Q26" s="721">
        <v>0</v>
      </c>
      <c r="R26" s="721">
        <v>0</v>
      </c>
      <c r="S26" s="721">
        <v>0</v>
      </c>
      <c r="T26" s="721">
        <v>0</v>
      </c>
      <c r="U26" s="721">
        <v>0</v>
      </c>
      <c r="V26" s="908" t="s">
        <v>15</v>
      </c>
    </row>
    <row r="27" spans="1:22" s="978" customFormat="1" ht="15.6" customHeight="1">
      <c r="A27" s="948" t="s">
        <v>262</v>
      </c>
      <c r="B27" s="721">
        <v>0</v>
      </c>
      <c r="C27" s="719">
        <v>0</v>
      </c>
      <c r="D27" s="719">
        <v>0</v>
      </c>
      <c r="E27" s="719">
        <v>0</v>
      </c>
      <c r="F27" s="721">
        <v>0</v>
      </c>
      <c r="G27" s="721">
        <v>0</v>
      </c>
      <c r="H27" s="721">
        <v>0</v>
      </c>
      <c r="I27" s="721">
        <v>0</v>
      </c>
      <c r="J27" s="725">
        <v>0</v>
      </c>
      <c r="K27" s="725">
        <v>0</v>
      </c>
      <c r="L27" s="49">
        <f t="shared" si="2"/>
        <v>0</v>
      </c>
      <c r="M27" s="725">
        <v>0</v>
      </c>
      <c r="N27" s="725">
        <v>0</v>
      </c>
      <c r="O27" s="725">
        <v>0</v>
      </c>
      <c r="P27" s="721">
        <v>0</v>
      </c>
      <c r="Q27" s="721">
        <v>0</v>
      </c>
      <c r="R27" s="721">
        <v>0</v>
      </c>
      <c r="S27" s="721">
        <v>0</v>
      </c>
      <c r="T27" s="721">
        <v>0</v>
      </c>
      <c r="U27" s="721">
        <v>0</v>
      </c>
      <c r="V27" s="908" t="s">
        <v>16</v>
      </c>
    </row>
    <row r="28" spans="1:22" s="978" customFormat="1" ht="15.6" customHeight="1">
      <c r="A28" s="948" t="s">
        <v>264</v>
      </c>
      <c r="B28" s="721">
        <v>0</v>
      </c>
      <c r="C28" s="719">
        <v>0</v>
      </c>
      <c r="D28" s="719">
        <v>0</v>
      </c>
      <c r="E28" s="719">
        <v>0</v>
      </c>
      <c r="F28" s="721">
        <v>0</v>
      </c>
      <c r="G28" s="721">
        <v>0</v>
      </c>
      <c r="H28" s="721">
        <v>0</v>
      </c>
      <c r="I28" s="721">
        <v>0</v>
      </c>
      <c r="J28" s="725">
        <v>0</v>
      </c>
      <c r="K28" s="725">
        <v>0</v>
      </c>
      <c r="L28" s="49">
        <f t="shared" si="2"/>
        <v>0</v>
      </c>
      <c r="M28" s="725">
        <v>0</v>
      </c>
      <c r="N28" s="725">
        <v>0</v>
      </c>
      <c r="O28" s="725">
        <v>0</v>
      </c>
      <c r="P28" s="721">
        <v>0</v>
      </c>
      <c r="Q28" s="721">
        <v>0</v>
      </c>
      <c r="R28" s="721">
        <v>0</v>
      </c>
      <c r="S28" s="721">
        <v>0</v>
      </c>
      <c r="T28" s="721">
        <v>0</v>
      </c>
      <c r="U28" s="721">
        <v>0</v>
      </c>
      <c r="V28" s="908" t="s">
        <v>17</v>
      </c>
    </row>
    <row r="29" spans="1:22" s="978" customFormat="1" ht="15.6" customHeight="1">
      <c r="A29" s="948" t="s">
        <v>266</v>
      </c>
      <c r="B29" s="721">
        <v>0</v>
      </c>
      <c r="C29" s="719">
        <v>0</v>
      </c>
      <c r="D29" s="719">
        <v>0</v>
      </c>
      <c r="E29" s="719">
        <v>0</v>
      </c>
      <c r="F29" s="721">
        <v>0</v>
      </c>
      <c r="G29" s="721">
        <v>0</v>
      </c>
      <c r="H29" s="721">
        <v>0</v>
      </c>
      <c r="I29" s="721">
        <v>0</v>
      </c>
      <c r="J29" s="725">
        <v>0</v>
      </c>
      <c r="K29" s="725">
        <v>0</v>
      </c>
      <c r="L29" s="49">
        <f t="shared" si="2"/>
        <v>0</v>
      </c>
      <c r="M29" s="725">
        <v>0</v>
      </c>
      <c r="N29" s="725">
        <v>0</v>
      </c>
      <c r="O29" s="725">
        <v>0</v>
      </c>
      <c r="P29" s="721">
        <v>0</v>
      </c>
      <c r="Q29" s="721">
        <v>0</v>
      </c>
      <c r="R29" s="721">
        <v>0</v>
      </c>
      <c r="S29" s="721">
        <v>0</v>
      </c>
      <c r="T29" s="721">
        <v>0</v>
      </c>
      <c r="U29" s="721">
        <v>0</v>
      </c>
      <c r="V29" s="908" t="s">
        <v>18</v>
      </c>
    </row>
    <row r="30" spans="1:22" s="978" customFormat="1" ht="15.6" customHeight="1">
      <c r="A30" s="948" t="s">
        <v>268</v>
      </c>
      <c r="B30" s="721">
        <v>0</v>
      </c>
      <c r="C30" s="719">
        <v>0</v>
      </c>
      <c r="D30" s="719">
        <v>0</v>
      </c>
      <c r="E30" s="719">
        <v>0</v>
      </c>
      <c r="F30" s="721">
        <v>0</v>
      </c>
      <c r="G30" s="721">
        <v>0</v>
      </c>
      <c r="H30" s="721">
        <v>0</v>
      </c>
      <c r="I30" s="721">
        <v>0</v>
      </c>
      <c r="J30" s="725">
        <v>0</v>
      </c>
      <c r="K30" s="725">
        <v>0</v>
      </c>
      <c r="L30" s="49">
        <f t="shared" si="2"/>
        <v>0</v>
      </c>
      <c r="M30" s="725">
        <v>0</v>
      </c>
      <c r="N30" s="725">
        <v>0</v>
      </c>
      <c r="O30" s="725">
        <v>0</v>
      </c>
      <c r="P30" s="721">
        <v>0</v>
      </c>
      <c r="Q30" s="721">
        <v>0</v>
      </c>
      <c r="R30" s="721">
        <v>0</v>
      </c>
      <c r="S30" s="721">
        <v>0</v>
      </c>
      <c r="T30" s="721">
        <v>0</v>
      </c>
      <c r="U30" s="721">
        <v>0</v>
      </c>
      <c r="V30" s="908" t="s">
        <v>19</v>
      </c>
    </row>
    <row r="31" spans="1:22" s="978" customFormat="1" ht="15.6" customHeight="1">
      <c r="A31" s="948" t="s">
        <v>270</v>
      </c>
      <c r="B31" s="721">
        <v>0</v>
      </c>
      <c r="C31" s="719">
        <v>0</v>
      </c>
      <c r="D31" s="719">
        <v>0</v>
      </c>
      <c r="E31" s="719">
        <v>0</v>
      </c>
      <c r="F31" s="721">
        <v>0</v>
      </c>
      <c r="G31" s="721">
        <v>0</v>
      </c>
      <c r="H31" s="721">
        <v>0</v>
      </c>
      <c r="I31" s="721">
        <v>0</v>
      </c>
      <c r="J31" s="725">
        <v>0</v>
      </c>
      <c r="K31" s="725">
        <v>0</v>
      </c>
      <c r="L31" s="49">
        <f t="shared" si="2"/>
        <v>0</v>
      </c>
      <c r="M31" s="725">
        <v>0</v>
      </c>
      <c r="N31" s="725">
        <v>0</v>
      </c>
      <c r="O31" s="725">
        <v>0</v>
      </c>
      <c r="P31" s="721">
        <v>0</v>
      </c>
      <c r="Q31" s="721">
        <v>0</v>
      </c>
      <c r="R31" s="721">
        <v>0</v>
      </c>
      <c r="S31" s="721">
        <v>0</v>
      </c>
      <c r="T31" s="721">
        <v>0</v>
      </c>
      <c r="U31" s="721">
        <v>0</v>
      </c>
      <c r="V31" s="908" t="s">
        <v>20</v>
      </c>
    </row>
    <row r="32" spans="1:22" s="978" customFormat="1" ht="15.6" customHeight="1">
      <c r="A32" s="948" t="s">
        <v>272</v>
      </c>
      <c r="B32" s="721">
        <v>1</v>
      </c>
      <c r="C32" s="719">
        <v>1</v>
      </c>
      <c r="D32" s="719">
        <v>0</v>
      </c>
      <c r="E32" s="719">
        <v>2</v>
      </c>
      <c r="F32" s="721">
        <v>0</v>
      </c>
      <c r="G32" s="721">
        <v>0</v>
      </c>
      <c r="H32" s="721">
        <v>0</v>
      </c>
      <c r="I32" s="721">
        <v>0</v>
      </c>
      <c r="J32" s="725">
        <v>0</v>
      </c>
      <c r="K32" s="725">
        <v>0</v>
      </c>
      <c r="L32" s="49">
        <f t="shared" si="2"/>
        <v>72</v>
      </c>
      <c r="M32" s="725">
        <v>49</v>
      </c>
      <c r="N32" s="725">
        <v>23</v>
      </c>
      <c r="O32" s="725">
        <v>11</v>
      </c>
      <c r="P32" s="721">
        <v>8</v>
      </c>
      <c r="Q32" s="721">
        <v>9</v>
      </c>
      <c r="R32" s="721">
        <v>1</v>
      </c>
      <c r="S32" s="721">
        <v>4</v>
      </c>
      <c r="T32" s="721">
        <v>32</v>
      </c>
      <c r="U32" s="721">
        <v>7</v>
      </c>
      <c r="V32" s="908" t="s">
        <v>21</v>
      </c>
    </row>
    <row r="33" spans="1:22" s="978" customFormat="1" ht="15.6" customHeight="1">
      <c r="A33" s="948" t="s">
        <v>274</v>
      </c>
      <c r="B33" s="721">
        <v>0</v>
      </c>
      <c r="C33" s="719">
        <v>0</v>
      </c>
      <c r="D33" s="719">
        <v>0</v>
      </c>
      <c r="E33" s="719">
        <v>0</v>
      </c>
      <c r="F33" s="721">
        <v>0</v>
      </c>
      <c r="G33" s="721">
        <v>0</v>
      </c>
      <c r="H33" s="721">
        <v>0</v>
      </c>
      <c r="I33" s="721">
        <v>0</v>
      </c>
      <c r="J33" s="725">
        <v>0</v>
      </c>
      <c r="K33" s="725">
        <v>0</v>
      </c>
      <c r="L33" s="49">
        <f t="shared" si="2"/>
        <v>0</v>
      </c>
      <c r="M33" s="725">
        <v>0</v>
      </c>
      <c r="N33" s="725">
        <v>0</v>
      </c>
      <c r="O33" s="725">
        <v>0</v>
      </c>
      <c r="P33" s="721">
        <v>0</v>
      </c>
      <c r="Q33" s="721">
        <v>0</v>
      </c>
      <c r="R33" s="721">
        <v>0</v>
      </c>
      <c r="S33" s="721">
        <v>0</v>
      </c>
      <c r="T33" s="721">
        <v>0</v>
      </c>
      <c r="U33" s="721">
        <v>0</v>
      </c>
      <c r="V33" s="908" t="s">
        <v>22</v>
      </c>
    </row>
    <row r="34" spans="1:22" s="978" customFormat="1" ht="15.6" customHeight="1">
      <c r="A34" s="948" t="s">
        <v>276</v>
      </c>
      <c r="B34" s="721">
        <v>0</v>
      </c>
      <c r="C34" s="719">
        <v>0</v>
      </c>
      <c r="D34" s="719">
        <v>0</v>
      </c>
      <c r="E34" s="719">
        <v>0</v>
      </c>
      <c r="F34" s="721">
        <v>0</v>
      </c>
      <c r="G34" s="721">
        <v>0</v>
      </c>
      <c r="H34" s="721">
        <v>0</v>
      </c>
      <c r="I34" s="721">
        <v>0</v>
      </c>
      <c r="J34" s="725">
        <v>0</v>
      </c>
      <c r="K34" s="725">
        <v>0</v>
      </c>
      <c r="L34" s="49">
        <f t="shared" si="2"/>
        <v>0</v>
      </c>
      <c r="M34" s="725">
        <v>0</v>
      </c>
      <c r="N34" s="725">
        <v>0</v>
      </c>
      <c r="O34" s="725">
        <v>0</v>
      </c>
      <c r="P34" s="721">
        <v>0</v>
      </c>
      <c r="Q34" s="721">
        <v>0</v>
      </c>
      <c r="R34" s="721">
        <v>0</v>
      </c>
      <c r="S34" s="721">
        <v>0</v>
      </c>
      <c r="T34" s="721">
        <v>0</v>
      </c>
      <c r="U34" s="721">
        <v>0</v>
      </c>
      <c r="V34" s="908" t="s">
        <v>23</v>
      </c>
    </row>
    <row r="35" spans="1:22" s="978" customFormat="1" ht="15.6" customHeight="1">
      <c r="A35" s="948" t="s">
        <v>278</v>
      </c>
      <c r="B35" s="721">
        <v>0</v>
      </c>
      <c r="C35" s="719">
        <v>0</v>
      </c>
      <c r="D35" s="719">
        <v>0</v>
      </c>
      <c r="E35" s="719">
        <v>0</v>
      </c>
      <c r="F35" s="721">
        <v>0</v>
      </c>
      <c r="G35" s="721">
        <v>0</v>
      </c>
      <c r="H35" s="721">
        <v>0</v>
      </c>
      <c r="I35" s="721">
        <v>0</v>
      </c>
      <c r="J35" s="725">
        <v>0</v>
      </c>
      <c r="K35" s="725">
        <v>0</v>
      </c>
      <c r="L35" s="49">
        <f t="shared" si="2"/>
        <v>0</v>
      </c>
      <c r="M35" s="725">
        <v>0</v>
      </c>
      <c r="N35" s="725">
        <v>0</v>
      </c>
      <c r="O35" s="725">
        <v>0</v>
      </c>
      <c r="P35" s="721">
        <v>0</v>
      </c>
      <c r="Q35" s="721">
        <v>0</v>
      </c>
      <c r="R35" s="721">
        <v>0</v>
      </c>
      <c r="S35" s="721">
        <v>0</v>
      </c>
      <c r="T35" s="721">
        <v>0</v>
      </c>
      <c r="U35" s="721">
        <v>0</v>
      </c>
      <c r="V35" s="908" t="s">
        <v>24</v>
      </c>
    </row>
    <row r="36" spans="1:22" s="978" customFormat="1" ht="15.6" customHeight="1">
      <c r="A36" s="948" t="s">
        <v>280</v>
      </c>
      <c r="B36" s="721">
        <v>0</v>
      </c>
      <c r="C36" s="719">
        <v>0</v>
      </c>
      <c r="D36" s="719">
        <v>0</v>
      </c>
      <c r="E36" s="719">
        <v>0</v>
      </c>
      <c r="F36" s="721">
        <v>0</v>
      </c>
      <c r="G36" s="721">
        <v>0</v>
      </c>
      <c r="H36" s="721">
        <v>0</v>
      </c>
      <c r="I36" s="721">
        <v>0</v>
      </c>
      <c r="J36" s="725">
        <v>0</v>
      </c>
      <c r="K36" s="725">
        <v>0</v>
      </c>
      <c r="L36" s="49">
        <f t="shared" si="2"/>
        <v>0</v>
      </c>
      <c r="M36" s="725">
        <v>0</v>
      </c>
      <c r="N36" s="725">
        <v>0</v>
      </c>
      <c r="O36" s="725">
        <v>0</v>
      </c>
      <c r="P36" s="721">
        <v>0</v>
      </c>
      <c r="Q36" s="721">
        <v>0</v>
      </c>
      <c r="R36" s="721">
        <v>0</v>
      </c>
      <c r="S36" s="721">
        <v>0</v>
      </c>
      <c r="T36" s="721">
        <v>0</v>
      </c>
      <c r="U36" s="721">
        <v>0</v>
      </c>
      <c r="V36" s="908" t="s">
        <v>25</v>
      </c>
    </row>
    <row r="37" spans="1:22" s="978" customFormat="1" ht="15.6" customHeight="1">
      <c r="A37" s="948" t="s">
        <v>282</v>
      </c>
      <c r="B37" s="721">
        <v>0</v>
      </c>
      <c r="C37" s="719">
        <v>0</v>
      </c>
      <c r="D37" s="719">
        <v>0</v>
      </c>
      <c r="E37" s="719">
        <v>0</v>
      </c>
      <c r="F37" s="721">
        <v>0</v>
      </c>
      <c r="G37" s="721">
        <v>0</v>
      </c>
      <c r="H37" s="721">
        <v>0</v>
      </c>
      <c r="I37" s="721">
        <v>0</v>
      </c>
      <c r="J37" s="725">
        <v>0</v>
      </c>
      <c r="K37" s="725">
        <v>0</v>
      </c>
      <c r="L37" s="49">
        <f t="shared" si="2"/>
        <v>0</v>
      </c>
      <c r="M37" s="725">
        <v>0</v>
      </c>
      <c r="N37" s="725">
        <v>0</v>
      </c>
      <c r="O37" s="725">
        <v>0</v>
      </c>
      <c r="P37" s="721">
        <v>0</v>
      </c>
      <c r="Q37" s="721">
        <v>0</v>
      </c>
      <c r="R37" s="721">
        <v>0</v>
      </c>
      <c r="S37" s="721">
        <v>0</v>
      </c>
      <c r="T37" s="721">
        <v>0</v>
      </c>
      <c r="U37" s="721">
        <v>0</v>
      </c>
      <c r="V37" s="908" t="s">
        <v>26</v>
      </c>
    </row>
    <row r="38" spans="1:22" s="978" customFormat="1" ht="15.6" customHeight="1" thickBot="1">
      <c r="A38" s="166" t="s">
        <v>284</v>
      </c>
      <c r="B38" s="1236">
        <v>0</v>
      </c>
      <c r="C38" s="723">
        <v>0</v>
      </c>
      <c r="D38" s="723">
        <v>0</v>
      </c>
      <c r="E38" s="723">
        <v>0</v>
      </c>
      <c r="F38" s="741">
        <v>0</v>
      </c>
      <c r="G38" s="741">
        <v>0</v>
      </c>
      <c r="H38" s="741">
        <v>0</v>
      </c>
      <c r="I38" s="741">
        <v>0</v>
      </c>
      <c r="J38" s="741">
        <v>0</v>
      </c>
      <c r="K38" s="741">
        <v>0</v>
      </c>
      <c r="L38" s="424">
        <f t="shared" si="2"/>
        <v>0</v>
      </c>
      <c r="M38" s="741">
        <v>0</v>
      </c>
      <c r="N38" s="741">
        <v>0</v>
      </c>
      <c r="O38" s="741">
        <v>0</v>
      </c>
      <c r="P38" s="741">
        <v>0</v>
      </c>
      <c r="Q38" s="741">
        <v>0</v>
      </c>
      <c r="R38" s="741">
        <v>0</v>
      </c>
      <c r="S38" s="741">
        <v>0</v>
      </c>
      <c r="T38" s="741">
        <v>0</v>
      </c>
      <c r="U38" s="741">
        <v>0</v>
      </c>
      <c r="V38" s="909" t="s">
        <v>27</v>
      </c>
    </row>
    <row r="39" spans="1:22" s="229" customFormat="1" ht="11.1" customHeight="1">
      <c r="A39" s="279" t="s">
        <v>683</v>
      </c>
      <c r="G39" s="232"/>
      <c r="I39" s="280"/>
      <c r="J39" s="279"/>
      <c r="V39" s="280" t="s">
        <v>1016</v>
      </c>
    </row>
    <row r="40" spans="1:22" s="229" customFormat="1" ht="11.1" customHeight="1">
      <c r="A40" s="279" t="s">
        <v>814</v>
      </c>
      <c r="G40" s="232"/>
      <c r="I40" s="232"/>
      <c r="J40" s="279"/>
      <c r="V40" s="280"/>
    </row>
    <row r="41" spans="1:22" s="978" customFormat="1" ht="11.25">
      <c r="A41" s="984" t="s">
        <v>1573</v>
      </c>
      <c r="B41" s="53"/>
      <c r="C41" s="53"/>
      <c r="D41" s="53"/>
      <c r="E41" s="53"/>
      <c r="F41" s="53"/>
      <c r="G41" s="53"/>
      <c r="V41" s="53"/>
    </row>
    <row r="42" spans="1:22" s="978" customFormat="1" ht="11.25">
      <c r="A42" s="53"/>
      <c r="B42" s="53"/>
      <c r="C42" s="53"/>
      <c r="D42" s="53"/>
      <c r="E42" s="53"/>
      <c r="F42" s="53"/>
      <c r="G42" s="53"/>
      <c r="V42" s="53"/>
    </row>
    <row r="43" spans="1:22" s="978" customFormat="1" ht="11.25">
      <c r="A43" s="53"/>
      <c r="B43" s="53"/>
      <c r="C43" s="53"/>
      <c r="D43" s="53"/>
      <c r="E43" s="53"/>
      <c r="F43" s="53"/>
      <c r="G43" s="53"/>
      <c r="V43" s="53"/>
    </row>
    <row r="44" spans="1:22" s="978" customFormat="1" ht="11.25">
      <c r="A44" s="53"/>
      <c r="B44" s="53"/>
      <c r="C44" s="53"/>
      <c r="D44" s="53"/>
      <c r="E44" s="53"/>
      <c r="F44" s="53"/>
      <c r="G44" s="53"/>
      <c r="V44" s="53"/>
    </row>
    <row r="45" spans="1:22" s="978" customFormat="1" ht="11.25">
      <c r="A45" s="53"/>
      <c r="B45" s="53"/>
      <c r="C45" s="53"/>
      <c r="D45" s="53"/>
      <c r="E45" s="53"/>
      <c r="F45" s="53"/>
      <c r="G45" s="53"/>
      <c r="V45" s="53"/>
    </row>
    <row r="46" spans="1:22" s="978" customFormat="1" ht="11.25">
      <c r="A46" s="53"/>
      <c r="B46" s="53"/>
      <c r="C46" s="53"/>
      <c r="D46" s="53"/>
      <c r="E46" s="53"/>
      <c r="F46" s="53"/>
      <c r="G46" s="53"/>
      <c r="V46" s="53"/>
    </row>
    <row r="47" spans="1:22" s="978" customFormat="1" ht="11.25">
      <c r="A47" s="53"/>
      <c r="B47" s="53"/>
      <c r="C47" s="53"/>
      <c r="D47" s="53"/>
      <c r="E47" s="53"/>
      <c r="F47" s="53"/>
      <c r="G47" s="53"/>
      <c r="V47" s="53"/>
    </row>
    <row r="48" spans="1:22" s="978" customFormat="1" ht="11.25">
      <c r="A48" s="53"/>
      <c r="B48" s="53"/>
      <c r="C48" s="53"/>
      <c r="D48" s="53"/>
      <c r="E48" s="53"/>
      <c r="F48" s="53"/>
      <c r="G48" s="53"/>
      <c r="V48" s="53"/>
    </row>
    <row r="49" spans="1:22" s="978" customFormat="1" ht="11.25">
      <c r="A49" s="53"/>
      <c r="B49" s="53"/>
      <c r="C49" s="53"/>
      <c r="D49" s="53"/>
      <c r="E49" s="53"/>
      <c r="F49" s="53"/>
      <c r="G49" s="53"/>
      <c r="V49" s="53"/>
    </row>
    <row r="50" spans="1:22" s="978" customFormat="1" ht="11.25">
      <c r="A50" s="53"/>
      <c r="B50" s="53"/>
      <c r="C50" s="53"/>
      <c r="D50" s="53"/>
      <c r="E50" s="53"/>
      <c r="F50" s="53"/>
      <c r="G50" s="53"/>
      <c r="V50" s="53"/>
    </row>
    <row r="51" spans="1:22" s="978" customFormat="1" ht="11.25">
      <c r="A51" s="53"/>
      <c r="B51" s="53"/>
      <c r="C51" s="53"/>
      <c r="D51" s="53"/>
      <c r="E51" s="53"/>
      <c r="F51" s="53"/>
      <c r="G51" s="53"/>
      <c r="V51" s="53"/>
    </row>
    <row r="52" spans="1:22" s="978" customFormat="1" ht="11.25">
      <c r="A52" s="53"/>
      <c r="B52" s="53"/>
      <c r="C52" s="53"/>
      <c r="D52" s="53"/>
      <c r="E52" s="53"/>
      <c r="F52" s="53"/>
      <c r="G52" s="53"/>
      <c r="V52" s="53"/>
    </row>
    <row r="53" spans="1:22" s="978" customFormat="1" ht="11.25">
      <c r="A53" s="53"/>
      <c r="B53" s="53"/>
      <c r="C53" s="53"/>
      <c r="D53" s="53"/>
      <c r="E53" s="53"/>
      <c r="F53" s="53"/>
      <c r="G53" s="53"/>
      <c r="V53" s="53"/>
    </row>
    <row r="54" spans="1:22" s="978" customFormat="1" ht="11.25">
      <c r="A54" s="53"/>
      <c r="B54" s="53"/>
      <c r="C54" s="53"/>
      <c r="D54" s="53"/>
      <c r="E54" s="53"/>
      <c r="F54" s="53"/>
      <c r="G54" s="53"/>
      <c r="V54" s="53"/>
    </row>
    <row r="55" spans="1:22" s="978" customFormat="1" ht="11.25">
      <c r="A55" s="53"/>
      <c r="B55" s="53"/>
      <c r="C55" s="53"/>
      <c r="D55" s="53"/>
      <c r="E55" s="53"/>
      <c r="F55" s="53"/>
      <c r="G55" s="53"/>
      <c r="V55" s="53"/>
    </row>
    <row r="56" spans="1:22" s="978" customFormat="1" ht="11.25">
      <c r="A56" s="53"/>
      <c r="B56" s="53"/>
      <c r="C56" s="53"/>
      <c r="D56" s="53"/>
      <c r="E56" s="53"/>
      <c r="F56" s="53"/>
      <c r="G56" s="53"/>
      <c r="V56" s="53"/>
    </row>
    <row r="57" spans="1:22" s="978" customFormat="1" ht="11.25">
      <c r="A57" s="53"/>
      <c r="B57" s="53"/>
      <c r="C57" s="53"/>
      <c r="D57" s="53"/>
      <c r="E57" s="53"/>
      <c r="F57" s="53"/>
      <c r="G57" s="53"/>
      <c r="V57" s="53"/>
    </row>
    <row r="58" spans="1:22" s="978" customFormat="1" ht="11.25">
      <c r="A58" s="53"/>
      <c r="B58" s="53"/>
      <c r="C58" s="53"/>
      <c r="D58" s="53"/>
      <c r="E58" s="53"/>
      <c r="F58" s="53"/>
      <c r="G58" s="53"/>
      <c r="V58" s="53"/>
    </row>
    <row r="59" spans="1:22" s="978" customFormat="1" ht="11.25">
      <c r="A59" s="53"/>
      <c r="B59" s="53"/>
      <c r="C59" s="53"/>
      <c r="D59" s="53"/>
      <c r="E59" s="53"/>
      <c r="F59" s="53"/>
      <c r="G59" s="53"/>
      <c r="V59" s="53"/>
    </row>
    <row r="60" spans="1:22" s="978" customFormat="1" ht="11.25">
      <c r="A60" s="53"/>
      <c r="B60" s="53"/>
      <c r="C60" s="53"/>
      <c r="D60" s="53"/>
      <c r="E60" s="53"/>
      <c r="F60" s="53"/>
      <c r="G60" s="53"/>
      <c r="V60" s="53"/>
    </row>
    <row r="61" spans="1:22" s="978" customFormat="1" ht="11.25">
      <c r="A61" s="53"/>
      <c r="B61" s="53"/>
      <c r="C61" s="53"/>
      <c r="D61" s="53"/>
      <c r="E61" s="53"/>
      <c r="F61" s="53"/>
      <c r="G61" s="53"/>
      <c r="V61" s="53"/>
    </row>
    <row r="62" spans="1:22" s="978" customFormat="1" ht="11.25">
      <c r="A62" s="53"/>
      <c r="B62" s="53"/>
      <c r="C62" s="53"/>
      <c r="D62" s="53"/>
      <c r="E62" s="53"/>
      <c r="F62" s="53"/>
      <c r="G62" s="53"/>
      <c r="V62" s="53"/>
    </row>
    <row r="63" spans="1:22" s="978" customFormat="1" ht="11.25">
      <c r="A63" s="53"/>
      <c r="B63" s="53"/>
      <c r="C63" s="53"/>
      <c r="D63" s="53"/>
      <c r="E63" s="53"/>
      <c r="F63" s="53"/>
      <c r="G63" s="53"/>
      <c r="V63" s="53"/>
    </row>
    <row r="64" spans="1:22" s="978" customFormat="1" ht="11.25">
      <c r="A64" s="53"/>
      <c r="B64" s="53"/>
      <c r="C64" s="53"/>
      <c r="D64" s="53"/>
      <c r="E64" s="53"/>
      <c r="F64" s="53"/>
      <c r="G64" s="53"/>
      <c r="V64" s="53"/>
    </row>
    <row r="65" spans="1:22" s="978" customFormat="1" ht="11.25">
      <c r="A65" s="53"/>
      <c r="B65" s="53"/>
      <c r="C65" s="53"/>
      <c r="D65" s="53"/>
      <c r="E65" s="53"/>
      <c r="F65" s="53"/>
      <c r="G65" s="53"/>
      <c r="V65" s="53"/>
    </row>
    <row r="66" spans="1:22" s="978" customFormat="1" ht="11.25">
      <c r="A66" s="53"/>
      <c r="B66" s="53"/>
      <c r="C66" s="53"/>
      <c r="D66" s="53"/>
      <c r="E66" s="53"/>
      <c r="F66" s="53"/>
      <c r="G66" s="53"/>
      <c r="V66" s="53"/>
    </row>
    <row r="67" spans="1:22" s="978" customFormat="1" ht="11.25">
      <c r="A67" s="53"/>
      <c r="B67" s="53"/>
      <c r="C67" s="53"/>
      <c r="D67" s="53"/>
      <c r="E67" s="53"/>
      <c r="F67" s="53"/>
      <c r="G67" s="53"/>
      <c r="V67" s="53"/>
    </row>
    <row r="68" spans="1:22" s="978" customFormat="1" ht="11.25">
      <c r="A68" s="53"/>
      <c r="B68" s="53"/>
      <c r="C68" s="53"/>
      <c r="D68" s="53"/>
      <c r="E68" s="53"/>
      <c r="F68" s="53"/>
      <c r="G68" s="53"/>
      <c r="V68" s="53"/>
    </row>
    <row r="69" spans="1:22" s="978" customFormat="1" ht="11.25">
      <c r="A69" s="53"/>
      <c r="B69" s="53"/>
      <c r="C69" s="53"/>
      <c r="D69" s="53"/>
      <c r="E69" s="53"/>
      <c r="F69" s="53"/>
      <c r="G69" s="53"/>
      <c r="V69" s="53"/>
    </row>
    <row r="70" spans="1:22" s="978" customFormat="1" ht="11.25">
      <c r="A70" s="53"/>
      <c r="B70" s="53"/>
      <c r="C70" s="53"/>
      <c r="D70" s="53"/>
      <c r="E70" s="53"/>
      <c r="F70" s="53"/>
      <c r="G70" s="53"/>
      <c r="V70" s="53"/>
    </row>
    <row r="71" spans="1:22" s="978" customFormat="1" ht="11.25">
      <c r="A71" s="53"/>
      <c r="B71" s="53"/>
      <c r="C71" s="53"/>
      <c r="D71" s="53"/>
      <c r="E71" s="53"/>
      <c r="F71" s="53"/>
      <c r="G71" s="53"/>
      <c r="V71" s="53"/>
    </row>
    <row r="72" spans="1:22" s="978" customFormat="1" ht="11.25">
      <c r="A72" s="53"/>
      <c r="B72" s="53"/>
      <c r="C72" s="53"/>
      <c r="D72" s="53"/>
      <c r="E72" s="53"/>
      <c r="F72" s="53"/>
      <c r="G72" s="53"/>
      <c r="V72" s="53"/>
    </row>
    <row r="73" spans="1:22" s="978" customFormat="1" ht="11.25">
      <c r="A73" s="53"/>
      <c r="B73" s="53"/>
      <c r="C73" s="53"/>
      <c r="D73" s="53"/>
      <c r="E73" s="53"/>
      <c r="F73" s="53"/>
      <c r="G73" s="53"/>
      <c r="V73" s="53"/>
    </row>
    <row r="74" spans="1:22" s="978" customFormat="1" ht="11.25">
      <c r="A74" s="53"/>
      <c r="B74" s="53"/>
      <c r="C74" s="53"/>
      <c r="D74" s="53"/>
      <c r="E74" s="53"/>
      <c r="F74" s="53"/>
      <c r="G74" s="53"/>
      <c r="V74" s="53"/>
    </row>
    <row r="75" spans="1:22" s="978" customFormat="1" ht="11.25">
      <c r="A75" s="53"/>
      <c r="B75" s="53"/>
      <c r="C75" s="53"/>
      <c r="D75" s="53"/>
      <c r="E75" s="53"/>
      <c r="F75" s="53"/>
      <c r="G75" s="53"/>
      <c r="V75" s="53"/>
    </row>
    <row r="76" spans="1:22" s="978" customFormat="1" ht="11.25">
      <c r="A76" s="53"/>
      <c r="B76" s="53"/>
      <c r="C76" s="53"/>
      <c r="D76" s="53"/>
      <c r="E76" s="53"/>
      <c r="F76" s="53"/>
      <c r="G76" s="53"/>
      <c r="V76" s="53"/>
    </row>
    <row r="77" spans="1:22" s="978" customFormat="1" ht="11.25">
      <c r="A77" s="53"/>
      <c r="B77" s="53"/>
      <c r="C77" s="53"/>
      <c r="D77" s="53"/>
      <c r="E77" s="53"/>
      <c r="F77" s="53"/>
      <c r="G77" s="53"/>
      <c r="V77" s="53"/>
    </row>
    <row r="78" spans="1:22" s="978" customFormat="1" ht="11.25">
      <c r="A78" s="53"/>
      <c r="B78" s="53"/>
      <c r="C78" s="53"/>
      <c r="D78" s="53"/>
      <c r="E78" s="53"/>
      <c r="F78" s="53"/>
      <c r="G78" s="53"/>
      <c r="V78" s="53"/>
    </row>
    <row r="79" spans="1:22" s="978" customFormat="1" ht="11.25">
      <c r="A79" s="53"/>
      <c r="B79" s="53"/>
      <c r="C79" s="53"/>
      <c r="D79" s="53"/>
      <c r="E79" s="53"/>
      <c r="F79" s="53"/>
      <c r="G79" s="53"/>
      <c r="V79" s="53"/>
    </row>
    <row r="80" spans="1:22" s="978" customFormat="1" ht="11.25">
      <c r="A80" s="53"/>
      <c r="B80" s="53"/>
      <c r="C80" s="53"/>
      <c r="D80" s="53"/>
      <c r="E80" s="53"/>
      <c r="F80" s="53"/>
      <c r="G80" s="53"/>
      <c r="V80" s="53"/>
    </row>
    <row r="81" spans="1:22" s="978" customFormat="1" ht="11.25">
      <c r="A81" s="53"/>
      <c r="B81" s="53"/>
      <c r="C81" s="53"/>
      <c r="D81" s="53"/>
      <c r="E81" s="53"/>
      <c r="F81" s="53"/>
      <c r="G81" s="53"/>
      <c r="V81" s="53"/>
    </row>
    <row r="82" spans="1:22" s="978" customFormat="1" ht="11.25">
      <c r="A82" s="53"/>
      <c r="B82" s="53"/>
      <c r="C82" s="53"/>
      <c r="D82" s="53"/>
      <c r="E82" s="53"/>
      <c r="F82" s="53"/>
      <c r="G82" s="53"/>
      <c r="V82" s="53"/>
    </row>
    <row r="83" spans="1:22" s="978" customFormat="1" ht="11.25">
      <c r="A83" s="53"/>
      <c r="B83" s="53"/>
      <c r="C83" s="53"/>
      <c r="D83" s="53"/>
      <c r="E83" s="53"/>
      <c r="F83" s="53"/>
      <c r="G83" s="53"/>
      <c r="V83" s="53"/>
    </row>
    <row r="84" spans="1:22" s="978" customFormat="1" ht="11.25">
      <c r="A84" s="53"/>
      <c r="B84" s="53"/>
      <c r="C84" s="53"/>
      <c r="D84" s="53"/>
      <c r="E84" s="53"/>
      <c r="F84" s="53"/>
      <c r="G84" s="53"/>
      <c r="V84" s="53"/>
    </row>
    <row r="85" spans="1:22" s="978" customFormat="1" ht="11.25">
      <c r="A85" s="53"/>
      <c r="B85" s="53"/>
      <c r="C85" s="53"/>
      <c r="D85" s="53"/>
      <c r="E85" s="53"/>
      <c r="F85" s="53"/>
      <c r="G85" s="53"/>
      <c r="V85" s="53"/>
    </row>
    <row r="86" spans="1:22" s="978" customFormat="1" ht="11.25">
      <c r="A86" s="53"/>
      <c r="B86" s="53"/>
      <c r="C86" s="53"/>
      <c r="D86" s="53"/>
      <c r="E86" s="53"/>
      <c r="F86" s="53"/>
      <c r="G86" s="53"/>
      <c r="V86" s="53"/>
    </row>
    <row r="87" spans="1:22" s="978" customFormat="1" ht="11.25">
      <c r="A87" s="53"/>
      <c r="B87" s="53"/>
      <c r="C87" s="53"/>
      <c r="D87" s="53"/>
      <c r="E87" s="53"/>
      <c r="F87" s="53"/>
      <c r="G87" s="53"/>
      <c r="V87" s="53"/>
    </row>
    <row r="88" spans="1:22" s="978" customFormat="1" ht="11.25">
      <c r="A88" s="53"/>
      <c r="B88" s="53"/>
      <c r="C88" s="53"/>
      <c r="D88" s="53"/>
      <c r="E88" s="53"/>
      <c r="F88" s="53"/>
      <c r="G88" s="53"/>
      <c r="V88" s="53"/>
    </row>
    <row r="89" spans="1:22" s="978" customFormat="1" ht="11.25">
      <c r="A89" s="53"/>
      <c r="B89" s="53"/>
      <c r="C89" s="53"/>
      <c r="D89" s="53"/>
      <c r="E89" s="53"/>
      <c r="F89" s="53"/>
      <c r="G89" s="53"/>
      <c r="V89" s="53"/>
    </row>
    <row r="90" spans="1:22" s="978" customFormat="1" ht="11.25">
      <c r="A90" s="53"/>
      <c r="B90" s="53"/>
      <c r="C90" s="53"/>
      <c r="D90" s="53"/>
      <c r="E90" s="53"/>
      <c r="F90" s="53"/>
      <c r="G90" s="53"/>
      <c r="V90" s="53"/>
    </row>
    <row r="91" spans="1:22" s="978" customFormat="1" ht="11.25">
      <c r="A91" s="53"/>
      <c r="B91" s="53"/>
      <c r="C91" s="53"/>
      <c r="D91" s="53"/>
      <c r="E91" s="53"/>
      <c r="F91" s="53"/>
      <c r="G91" s="53"/>
      <c r="V91" s="53"/>
    </row>
    <row r="92" spans="1:22" s="978" customFormat="1" ht="11.25">
      <c r="A92" s="53"/>
      <c r="B92" s="53"/>
      <c r="C92" s="53"/>
      <c r="D92" s="53"/>
      <c r="E92" s="53"/>
      <c r="F92" s="53"/>
      <c r="G92" s="53"/>
      <c r="V92" s="53"/>
    </row>
    <row r="93" spans="1:22" s="978" customFormat="1" ht="11.25">
      <c r="A93" s="53"/>
      <c r="B93" s="53"/>
      <c r="C93" s="53"/>
      <c r="D93" s="53"/>
      <c r="E93" s="53"/>
      <c r="F93" s="53"/>
      <c r="G93" s="53"/>
      <c r="V93" s="53"/>
    </row>
    <row r="94" spans="1:22" s="978" customFormat="1" ht="11.25">
      <c r="A94" s="53"/>
      <c r="B94" s="53"/>
      <c r="C94" s="53"/>
      <c r="D94" s="53"/>
      <c r="E94" s="53"/>
      <c r="F94" s="53"/>
      <c r="G94" s="53"/>
      <c r="V94" s="53"/>
    </row>
    <row r="95" spans="1:22" s="978" customFormat="1" ht="11.25">
      <c r="A95" s="53"/>
      <c r="B95" s="53"/>
      <c r="C95" s="53"/>
      <c r="D95" s="53"/>
      <c r="E95" s="53"/>
      <c r="F95" s="53"/>
      <c r="G95" s="53"/>
      <c r="V95" s="53"/>
    </row>
    <row r="96" spans="1:22" s="978" customFormat="1" ht="11.25">
      <c r="A96" s="53"/>
      <c r="B96" s="53"/>
      <c r="C96" s="53"/>
      <c r="D96" s="53"/>
      <c r="E96" s="53"/>
      <c r="F96" s="53"/>
      <c r="G96" s="53"/>
      <c r="V96" s="53"/>
    </row>
    <row r="97" spans="1:22" s="978" customFormat="1" ht="11.25">
      <c r="A97" s="53"/>
      <c r="B97" s="53"/>
      <c r="C97" s="53"/>
      <c r="D97" s="53"/>
      <c r="E97" s="53"/>
      <c r="F97" s="53"/>
      <c r="G97" s="53"/>
      <c r="V97" s="53"/>
    </row>
    <row r="98" spans="1:22" s="978" customFormat="1" ht="11.25">
      <c r="A98" s="53"/>
      <c r="B98" s="53"/>
      <c r="C98" s="53"/>
      <c r="D98" s="53"/>
      <c r="E98" s="53"/>
      <c r="F98" s="53"/>
      <c r="G98" s="53"/>
      <c r="V98" s="53"/>
    </row>
    <row r="99" spans="1:22" s="978" customFormat="1" ht="11.25">
      <c r="A99" s="53"/>
      <c r="B99" s="53"/>
      <c r="C99" s="53"/>
      <c r="D99" s="53"/>
      <c r="E99" s="53"/>
      <c r="F99" s="53"/>
      <c r="G99" s="53"/>
      <c r="V99" s="53"/>
    </row>
    <row r="100" spans="1:22" s="978" customFormat="1" ht="11.25">
      <c r="A100" s="53"/>
      <c r="B100" s="53"/>
      <c r="C100" s="53"/>
      <c r="D100" s="53"/>
      <c r="E100" s="53"/>
      <c r="F100" s="53"/>
      <c r="G100" s="53"/>
      <c r="V100" s="53"/>
    </row>
    <row r="101" spans="1:22" s="978" customFormat="1" ht="11.25">
      <c r="A101" s="53"/>
      <c r="B101" s="53"/>
      <c r="C101" s="53"/>
      <c r="D101" s="53"/>
      <c r="E101" s="53"/>
      <c r="F101" s="53"/>
      <c r="G101" s="53"/>
      <c r="V101" s="53"/>
    </row>
    <row r="102" spans="1:22" s="978" customFormat="1" ht="11.25">
      <c r="A102" s="53"/>
      <c r="B102" s="53"/>
      <c r="C102" s="53"/>
      <c r="D102" s="53"/>
      <c r="E102" s="53"/>
      <c r="F102" s="53"/>
      <c r="G102" s="53"/>
      <c r="V102" s="53"/>
    </row>
    <row r="103" spans="1:22" s="978" customFormat="1" ht="11.25">
      <c r="A103" s="53"/>
      <c r="B103" s="53"/>
      <c r="C103" s="53"/>
      <c r="D103" s="53"/>
      <c r="E103" s="53"/>
      <c r="F103" s="53"/>
      <c r="G103" s="53"/>
      <c r="V103" s="53"/>
    </row>
  </sheetData>
  <sheetProtection selectLockedCells="1"/>
  <mergeCells count="29">
    <mergeCell ref="L3:V3"/>
    <mergeCell ref="A3:K3"/>
    <mergeCell ref="G7:G9"/>
    <mergeCell ref="A6:A9"/>
    <mergeCell ref="V6:V9"/>
    <mergeCell ref="C7:C9"/>
    <mergeCell ref="K7:K9"/>
    <mergeCell ref="H7:H9"/>
    <mergeCell ref="D7:D9"/>
    <mergeCell ref="E7:E9"/>
    <mergeCell ref="F7:F9"/>
    <mergeCell ref="I7:I9"/>
    <mergeCell ref="J7:J9"/>
    <mergeCell ref="R8:R9"/>
    <mergeCell ref="S8:S9"/>
    <mergeCell ref="T8:T9"/>
    <mergeCell ref="U8:U9"/>
    <mergeCell ref="B6:B9"/>
    <mergeCell ref="C6:E6"/>
    <mergeCell ref="F6:K6"/>
    <mergeCell ref="L6:U6"/>
    <mergeCell ref="M7:N7"/>
    <mergeCell ref="O7:U7"/>
    <mergeCell ref="M8:M9"/>
    <mergeCell ref="N8:N9"/>
    <mergeCell ref="O8:O9"/>
    <mergeCell ref="P8:P9"/>
    <mergeCell ref="Q8:Q9"/>
    <mergeCell ref="L7:L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103"/>
  <sheetViews>
    <sheetView view="pageBreakPreview" zoomScaleNormal="100" zoomScaleSheetLayoutView="100" workbookViewId="0">
      <selection activeCell="F40" sqref="F40"/>
    </sheetView>
  </sheetViews>
  <sheetFormatPr defaultRowHeight="14.25"/>
  <cols>
    <col min="1" max="1" width="12.125" style="88" customWidth="1"/>
    <col min="2" max="3" width="10.5" style="1018" customWidth="1"/>
    <col min="4" max="4" width="9.875" style="1018" customWidth="1"/>
    <col min="5" max="5" width="9.25" style="1018" customWidth="1"/>
    <col min="6" max="6" width="10.5" style="1018" customWidth="1"/>
    <col min="7" max="7" width="10.5" style="89" customWidth="1"/>
    <col min="8" max="8" width="9.125" style="89" customWidth="1"/>
    <col min="9" max="9" width="11.625" style="89" customWidth="1"/>
    <col min="10" max="12" width="10.375" style="89" customWidth="1"/>
    <col min="13" max="15" width="9.125" style="89" customWidth="1"/>
    <col min="16" max="16" width="12.375" style="88" customWidth="1"/>
    <col min="17" max="17" width="14.125" style="88" customWidth="1"/>
    <col min="18" max="23" width="11.375" style="89" customWidth="1"/>
    <col min="24" max="26" width="11.625" style="89" customWidth="1"/>
    <col min="27" max="27" width="12.125" style="89" customWidth="1"/>
    <col min="28" max="29" width="11.625" style="89" customWidth="1"/>
    <col min="30" max="30" width="12" style="89" customWidth="1"/>
    <col min="31" max="16384" width="9" style="89"/>
  </cols>
  <sheetData>
    <row r="1" spans="1:31" s="396" customFormat="1" ht="14.1" customHeight="1">
      <c r="A1" s="173" t="s">
        <v>1574</v>
      </c>
      <c r="B1" s="393"/>
      <c r="C1" s="393"/>
      <c r="D1" s="393"/>
      <c r="E1" s="393"/>
      <c r="F1" s="806"/>
      <c r="P1" s="392" t="s">
        <v>1575</v>
      </c>
      <c r="Q1" s="173" t="s">
        <v>1576</v>
      </c>
      <c r="AD1" s="392" t="s">
        <v>1577</v>
      </c>
    </row>
    <row r="2" spans="1:31" ht="14.1" customHeight="1">
      <c r="A2" s="94"/>
      <c r="F2" s="273"/>
      <c r="P2" s="94"/>
      <c r="Q2" s="94"/>
    </row>
    <row r="3" spans="1:31" s="1011" customFormat="1" ht="20.100000000000001" customHeight="1">
      <c r="A3" s="1475" t="s">
        <v>1027</v>
      </c>
      <c r="B3" s="1475"/>
      <c r="C3" s="1475"/>
      <c r="D3" s="1475"/>
      <c r="E3" s="1475"/>
      <c r="F3" s="1475"/>
      <c r="G3" s="1475"/>
      <c r="H3" s="1475"/>
      <c r="I3" s="1475" t="s">
        <v>1341</v>
      </c>
      <c r="J3" s="1475"/>
      <c r="K3" s="1475"/>
      <c r="L3" s="1475"/>
      <c r="M3" s="1475"/>
      <c r="N3" s="1475"/>
      <c r="O3" s="1475"/>
      <c r="P3" s="1475"/>
      <c r="Q3" s="1475" t="s">
        <v>1028</v>
      </c>
      <c r="R3" s="1475"/>
      <c r="S3" s="1475"/>
      <c r="T3" s="1475"/>
      <c r="U3" s="1475"/>
      <c r="V3" s="1475"/>
      <c r="W3" s="1475"/>
      <c r="X3" s="1475" t="s">
        <v>1341</v>
      </c>
      <c r="Y3" s="1475"/>
      <c r="Z3" s="1475"/>
      <c r="AA3" s="1475"/>
      <c r="AB3" s="1475"/>
      <c r="AC3" s="1475"/>
      <c r="AD3" s="1475"/>
      <c r="AE3" s="1402"/>
    </row>
    <row r="4" spans="1:31" s="1013" customFormat="1" ht="24" customHeight="1">
      <c r="A4" s="274"/>
      <c r="B4" s="274"/>
      <c r="C4" s="274"/>
      <c r="D4" s="274"/>
      <c r="E4" s="274"/>
      <c r="F4" s="274"/>
      <c r="G4" s="274"/>
      <c r="H4" s="274"/>
      <c r="I4" s="2357" t="s">
        <v>1342</v>
      </c>
      <c r="J4" s="2357"/>
      <c r="K4" s="2357"/>
      <c r="L4" s="2357"/>
      <c r="M4" s="2357"/>
      <c r="N4" s="2357"/>
      <c r="O4" s="2357"/>
      <c r="P4" s="2357"/>
      <c r="Q4" s="274"/>
      <c r="R4" s="274"/>
      <c r="S4" s="274"/>
      <c r="T4" s="274"/>
      <c r="U4" s="274"/>
      <c r="V4" s="274"/>
      <c r="W4" s="274"/>
      <c r="X4" s="2357" t="s">
        <v>1344</v>
      </c>
      <c r="Y4" s="2357"/>
      <c r="Z4" s="2357"/>
      <c r="AA4" s="2357"/>
      <c r="AB4" s="2357"/>
      <c r="AC4" s="2357"/>
      <c r="AD4" s="2357"/>
      <c r="AE4" s="1403"/>
    </row>
    <row r="5" spans="1:31" s="67" customFormat="1" ht="18" customHeight="1" thickBot="1">
      <c r="A5" s="67" t="s">
        <v>1145</v>
      </c>
      <c r="P5" s="273" t="s">
        <v>1144</v>
      </c>
      <c r="Q5" s="67" t="s">
        <v>1145</v>
      </c>
      <c r="AD5" s="273" t="s">
        <v>1144</v>
      </c>
    </row>
    <row r="6" spans="1:31" s="1021" customFormat="1" ht="21" customHeight="1">
      <c r="A6" s="1458" t="s">
        <v>1143</v>
      </c>
      <c r="B6" s="1821" t="s">
        <v>1142</v>
      </c>
      <c r="C6" s="2094" t="s">
        <v>1141</v>
      </c>
      <c r="D6" s="1491" t="s">
        <v>1140</v>
      </c>
      <c r="E6" s="1676"/>
      <c r="F6" s="1676"/>
      <c r="G6" s="1676"/>
      <c r="H6" s="1676"/>
      <c r="I6" s="1676" t="s">
        <v>1139</v>
      </c>
      <c r="J6" s="1676"/>
      <c r="K6" s="1676"/>
      <c r="L6" s="1677"/>
      <c r="M6" s="1820" t="s">
        <v>1346</v>
      </c>
      <c r="N6" s="1505"/>
      <c r="O6" s="1505"/>
      <c r="P6" s="1498" t="s">
        <v>1136</v>
      </c>
      <c r="Q6" s="1458" t="s">
        <v>1138</v>
      </c>
      <c r="R6" s="2358" t="s">
        <v>1137</v>
      </c>
      <c r="S6" s="1505"/>
      <c r="T6" s="1544"/>
      <c r="U6" s="1820" t="s">
        <v>1348</v>
      </c>
      <c r="V6" s="1505"/>
      <c r="W6" s="1505"/>
      <c r="X6" s="1505" t="s">
        <v>1348</v>
      </c>
      <c r="Y6" s="1505"/>
      <c r="Z6" s="1505"/>
      <c r="AA6" s="1505"/>
      <c r="AB6" s="1505"/>
      <c r="AC6" s="1517"/>
      <c r="AD6" s="1498" t="s">
        <v>1136</v>
      </c>
    </row>
    <row r="7" spans="1:31" s="1021" customFormat="1" ht="18" customHeight="1">
      <c r="A7" s="1459"/>
      <c r="B7" s="1822"/>
      <c r="C7" s="1670"/>
      <c r="D7" s="1669" t="s">
        <v>1135</v>
      </c>
      <c r="E7" s="1671" t="s">
        <v>1345</v>
      </c>
      <c r="F7" s="1671" t="s">
        <v>1134</v>
      </c>
      <c r="G7" s="1671" t="s">
        <v>1133</v>
      </c>
      <c r="H7" s="1669" t="s">
        <v>1132</v>
      </c>
      <c r="I7" s="1665" t="s">
        <v>1131</v>
      </c>
      <c r="J7" s="1671" t="s">
        <v>1130</v>
      </c>
      <c r="K7" s="1671" t="s">
        <v>1129</v>
      </c>
      <c r="L7" s="1671" t="s">
        <v>1128</v>
      </c>
      <c r="M7" s="1671" t="s">
        <v>1127</v>
      </c>
      <c r="N7" s="1671" t="s">
        <v>1126</v>
      </c>
      <c r="O7" s="1671" t="s">
        <v>1125</v>
      </c>
      <c r="P7" s="1499"/>
      <c r="Q7" s="1459"/>
      <c r="R7" s="1670"/>
      <c r="S7" s="1671" t="s">
        <v>1124</v>
      </c>
      <c r="T7" s="1671" t="s">
        <v>1123</v>
      </c>
      <c r="U7" s="1671" t="s">
        <v>1347</v>
      </c>
      <c r="V7" s="1492" t="s">
        <v>1122</v>
      </c>
      <c r="W7" s="1548"/>
      <c r="X7" s="1548" t="s">
        <v>1349</v>
      </c>
      <c r="Y7" s="1530"/>
      <c r="Z7" s="1492" t="s">
        <v>1353</v>
      </c>
      <c r="AA7" s="1548"/>
      <c r="AB7" s="1548"/>
      <c r="AC7" s="1530"/>
      <c r="AD7" s="1499"/>
    </row>
    <row r="8" spans="1:31" s="1021" customFormat="1" ht="15" customHeight="1">
      <c r="A8" s="1459"/>
      <c r="B8" s="1822"/>
      <c r="C8" s="1670"/>
      <c r="D8" s="1830"/>
      <c r="E8" s="1670" t="s">
        <v>1121</v>
      </c>
      <c r="F8" s="1670"/>
      <c r="G8" s="1670"/>
      <c r="H8" s="1830"/>
      <c r="I8" s="1932"/>
      <c r="J8" s="1670"/>
      <c r="K8" s="1670"/>
      <c r="L8" s="1670"/>
      <c r="M8" s="1670"/>
      <c r="N8" s="1670"/>
      <c r="O8" s="1670"/>
      <c r="P8" s="1499"/>
      <c r="Q8" s="1459"/>
      <c r="R8" s="1670"/>
      <c r="S8" s="1670"/>
      <c r="T8" s="1670"/>
      <c r="U8" s="1670"/>
      <c r="V8" s="1671" t="s">
        <v>1350</v>
      </c>
      <c r="W8" s="1669" t="s">
        <v>1351</v>
      </c>
      <c r="X8" s="1665" t="s">
        <v>1352</v>
      </c>
      <c r="Y8" s="1671" t="s">
        <v>1120</v>
      </c>
      <c r="Z8" s="1671" t="s">
        <v>1354</v>
      </c>
      <c r="AA8" s="1671" t="s">
        <v>1119</v>
      </c>
      <c r="AB8" s="1671" t="s">
        <v>1118</v>
      </c>
      <c r="AC8" s="1671" t="s">
        <v>1117</v>
      </c>
      <c r="AD8" s="1499"/>
    </row>
    <row r="9" spans="1:31" s="1021" customFormat="1" ht="42.75" customHeight="1">
      <c r="A9" s="1460"/>
      <c r="B9" s="1823"/>
      <c r="C9" s="1672"/>
      <c r="D9" s="1831"/>
      <c r="E9" s="1672"/>
      <c r="F9" s="1672"/>
      <c r="G9" s="1672"/>
      <c r="H9" s="1831"/>
      <c r="I9" s="1673"/>
      <c r="J9" s="1672"/>
      <c r="K9" s="1672"/>
      <c r="L9" s="1672"/>
      <c r="M9" s="1672"/>
      <c r="N9" s="1672"/>
      <c r="O9" s="1672"/>
      <c r="P9" s="1500"/>
      <c r="Q9" s="1460"/>
      <c r="R9" s="1672"/>
      <c r="S9" s="1672"/>
      <c r="T9" s="1672"/>
      <c r="U9" s="1672"/>
      <c r="V9" s="1672"/>
      <c r="W9" s="1831"/>
      <c r="X9" s="1673"/>
      <c r="Y9" s="1672"/>
      <c r="Z9" s="1672"/>
      <c r="AA9" s="1672"/>
      <c r="AB9" s="1672"/>
      <c r="AC9" s="1672"/>
      <c r="AD9" s="1500"/>
    </row>
    <row r="10" spans="1:31" s="160" customFormat="1" ht="17.45" customHeight="1">
      <c r="A10" s="1010" t="s">
        <v>701</v>
      </c>
      <c r="B10" s="46">
        <v>280</v>
      </c>
      <c r="C10" s="46">
        <v>0</v>
      </c>
      <c r="D10" s="46">
        <v>280</v>
      </c>
      <c r="E10" s="46">
        <v>6</v>
      </c>
      <c r="F10" s="46">
        <v>12</v>
      </c>
      <c r="G10" s="46">
        <v>12</v>
      </c>
      <c r="H10" s="46">
        <v>74</v>
      </c>
      <c r="I10" s="46">
        <v>20</v>
      </c>
      <c r="J10" s="46">
        <v>46</v>
      </c>
      <c r="K10" s="46">
        <v>14</v>
      </c>
      <c r="L10" s="46">
        <v>96</v>
      </c>
      <c r="M10" s="46">
        <v>280</v>
      </c>
      <c r="N10" s="46">
        <v>150</v>
      </c>
      <c r="O10" s="46">
        <v>130</v>
      </c>
      <c r="P10" s="1016" t="s">
        <v>701</v>
      </c>
      <c r="Q10" s="1010" t="s">
        <v>701</v>
      </c>
      <c r="R10" s="46">
        <v>280</v>
      </c>
      <c r="S10" s="46">
        <v>276</v>
      </c>
      <c r="T10" s="46">
        <v>4</v>
      </c>
      <c r="U10" s="46">
        <v>280</v>
      </c>
      <c r="V10" s="46">
        <v>100</v>
      </c>
      <c r="W10" s="46">
        <v>1</v>
      </c>
      <c r="X10" s="46">
        <v>1</v>
      </c>
      <c r="Y10" s="46">
        <v>12</v>
      </c>
      <c r="Z10" s="46">
        <v>166</v>
      </c>
      <c r="AA10" s="46">
        <v>4</v>
      </c>
      <c r="AB10" s="46">
        <v>6</v>
      </c>
      <c r="AC10" s="46">
        <v>156</v>
      </c>
      <c r="AD10" s="1016" t="s">
        <v>701</v>
      </c>
    </row>
    <row r="11" spans="1:31" s="160" customFormat="1" ht="17.45" customHeight="1">
      <c r="A11" s="1010" t="s">
        <v>951</v>
      </c>
      <c r="B11" s="46">
        <v>230</v>
      </c>
      <c r="C11" s="46">
        <v>3</v>
      </c>
      <c r="D11" s="46">
        <v>228</v>
      </c>
      <c r="E11" s="46">
        <v>1</v>
      </c>
      <c r="F11" s="46">
        <v>3</v>
      </c>
      <c r="G11" s="46">
        <v>0</v>
      </c>
      <c r="H11" s="46">
        <v>113</v>
      </c>
      <c r="I11" s="46">
        <v>19</v>
      </c>
      <c r="J11" s="46">
        <v>41</v>
      </c>
      <c r="K11" s="46">
        <v>3</v>
      </c>
      <c r="L11" s="46">
        <v>48</v>
      </c>
      <c r="M11" s="46">
        <v>228</v>
      </c>
      <c r="N11" s="46">
        <v>139</v>
      </c>
      <c r="O11" s="46">
        <v>89</v>
      </c>
      <c r="P11" s="1016" t="s">
        <v>951</v>
      </c>
      <c r="Q11" s="1010" t="s">
        <v>951</v>
      </c>
      <c r="R11" s="46">
        <v>228</v>
      </c>
      <c r="S11" s="46">
        <v>216</v>
      </c>
      <c r="T11" s="46">
        <v>12</v>
      </c>
      <c r="U11" s="46">
        <v>365</v>
      </c>
      <c r="V11" s="46">
        <v>122</v>
      </c>
      <c r="W11" s="46">
        <v>5</v>
      </c>
      <c r="X11" s="46">
        <v>1</v>
      </c>
      <c r="Y11" s="46">
        <v>24</v>
      </c>
      <c r="Z11" s="46">
        <v>213</v>
      </c>
      <c r="AA11" s="46">
        <v>9</v>
      </c>
      <c r="AB11" s="46">
        <v>36</v>
      </c>
      <c r="AC11" s="46">
        <v>168</v>
      </c>
      <c r="AD11" s="1016" t="s">
        <v>951</v>
      </c>
    </row>
    <row r="12" spans="1:31" s="160" customFormat="1" ht="17.45" customHeight="1">
      <c r="A12" s="1010" t="s">
        <v>952</v>
      </c>
      <c r="B12" s="46">
        <v>159</v>
      </c>
      <c r="C12" s="46">
        <v>29</v>
      </c>
      <c r="D12" s="46">
        <v>130</v>
      </c>
      <c r="E12" s="46">
        <v>3</v>
      </c>
      <c r="F12" s="46">
        <v>5</v>
      </c>
      <c r="G12" s="46">
        <v>1</v>
      </c>
      <c r="H12" s="46">
        <v>61</v>
      </c>
      <c r="I12" s="46">
        <v>11</v>
      </c>
      <c r="J12" s="46">
        <v>6</v>
      </c>
      <c r="K12" s="46">
        <v>3</v>
      </c>
      <c r="L12" s="46">
        <v>40</v>
      </c>
      <c r="M12" s="46">
        <v>130</v>
      </c>
      <c r="N12" s="46">
        <v>61</v>
      </c>
      <c r="O12" s="46">
        <v>69</v>
      </c>
      <c r="P12" s="1016" t="s">
        <v>952</v>
      </c>
      <c r="Q12" s="1010" t="s">
        <v>952</v>
      </c>
      <c r="R12" s="46">
        <v>130</v>
      </c>
      <c r="S12" s="46">
        <v>124</v>
      </c>
      <c r="T12" s="46">
        <v>6</v>
      </c>
      <c r="U12" s="46">
        <v>130</v>
      </c>
      <c r="V12" s="46">
        <v>57</v>
      </c>
      <c r="W12" s="46">
        <v>15</v>
      </c>
      <c r="X12" s="46">
        <v>0</v>
      </c>
      <c r="Y12" s="46">
        <v>6</v>
      </c>
      <c r="Z12" s="46">
        <v>52</v>
      </c>
      <c r="AA12" s="46">
        <v>0</v>
      </c>
      <c r="AB12" s="46">
        <v>6</v>
      </c>
      <c r="AC12" s="46">
        <v>46</v>
      </c>
      <c r="AD12" s="1016" t="s">
        <v>952</v>
      </c>
    </row>
    <row r="13" spans="1:31" s="160" customFormat="1" ht="17.45" customHeight="1">
      <c r="A13" s="1119" t="s">
        <v>1049</v>
      </c>
      <c r="B13" s="46">
        <v>187</v>
      </c>
      <c r="C13" s="46">
        <v>29</v>
      </c>
      <c r="D13" s="46">
        <v>158</v>
      </c>
      <c r="E13" s="46">
        <v>4</v>
      </c>
      <c r="F13" s="46">
        <v>8</v>
      </c>
      <c r="G13" s="46">
        <v>1</v>
      </c>
      <c r="H13" s="46">
        <v>76</v>
      </c>
      <c r="I13" s="46">
        <v>12</v>
      </c>
      <c r="J13" s="46">
        <v>3</v>
      </c>
      <c r="K13" s="46">
        <v>10</v>
      </c>
      <c r="L13" s="46">
        <v>44</v>
      </c>
      <c r="M13" s="46">
        <v>158</v>
      </c>
      <c r="N13" s="46">
        <v>79</v>
      </c>
      <c r="O13" s="46">
        <v>79</v>
      </c>
      <c r="P13" s="1122" t="s">
        <v>1049</v>
      </c>
      <c r="Q13" s="1119" t="s">
        <v>1049</v>
      </c>
      <c r="R13" s="46">
        <v>158</v>
      </c>
      <c r="S13" s="46">
        <v>150</v>
      </c>
      <c r="T13" s="46">
        <v>8</v>
      </c>
      <c r="U13" s="46">
        <v>158</v>
      </c>
      <c r="V13" s="46">
        <v>66</v>
      </c>
      <c r="W13" s="46">
        <v>0</v>
      </c>
      <c r="X13" s="46">
        <v>2</v>
      </c>
      <c r="Y13" s="46">
        <v>32</v>
      </c>
      <c r="Z13" s="46">
        <v>58</v>
      </c>
      <c r="AA13" s="46">
        <v>0</v>
      </c>
      <c r="AB13" s="46">
        <v>12</v>
      </c>
      <c r="AC13" s="46">
        <v>46</v>
      </c>
      <c r="AD13" s="1122" t="s">
        <v>1049</v>
      </c>
    </row>
    <row r="14" spans="1:31" s="160" customFormat="1" ht="17.45" customHeight="1">
      <c r="A14" s="1135">
        <v>2017</v>
      </c>
      <c r="B14" s="42">
        <f t="shared" ref="B14:O14" si="0">SUM(B16:B38)</f>
        <v>239</v>
      </c>
      <c r="C14" s="42">
        <f t="shared" si="0"/>
        <v>20</v>
      </c>
      <c r="D14" s="42">
        <f t="shared" si="0"/>
        <v>219</v>
      </c>
      <c r="E14" s="42">
        <f t="shared" si="0"/>
        <v>6</v>
      </c>
      <c r="F14" s="42">
        <f t="shared" si="0"/>
        <v>12</v>
      </c>
      <c r="G14" s="42">
        <f t="shared" si="0"/>
        <v>6</v>
      </c>
      <c r="H14" s="42">
        <f t="shared" si="0"/>
        <v>76</v>
      </c>
      <c r="I14" s="42">
        <f t="shared" si="0"/>
        <v>8</v>
      </c>
      <c r="J14" s="42">
        <f t="shared" si="0"/>
        <v>35</v>
      </c>
      <c r="K14" s="42">
        <f t="shared" si="0"/>
        <v>5</v>
      </c>
      <c r="L14" s="42">
        <f t="shared" si="0"/>
        <v>71</v>
      </c>
      <c r="M14" s="42">
        <f t="shared" si="0"/>
        <v>219</v>
      </c>
      <c r="N14" s="42">
        <f t="shared" si="0"/>
        <v>114</v>
      </c>
      <c r="O14" s="42">
        <f t="shared" si="0"/>
        <v>105</v>
      </c>
      <c r="P14" s="1144">
        <v>2017</v>
      </c>
      <c r="Q14" s="1135">
        <v>2017</v>
      </c>
      <c r="R14" s="42">
        <f t="shared" ref="R14:AC14" si="1">SUM(R16:R38)</f>
        <v>219</v>
      </c>
      <c r="S14" s="42">
        <f t="shared" si="1"/>
        <v>204</v>
      </c>
      <c r="T14" s="42">
        <f t="shared" si="1"/>
        <v>15</v>
      </c>
      <c r="U14" s="42">
        <f t="shared" si="1"/>
        <v>219</v>
      </c>
      <c r="V14" s="42">
        <f t="shared" si="1"/>
        <v>73</v>
      </c>
      <c r="W14" s="42">
        <f t="shared" si="1"/>
        <v>0</v>
      </c>
      <c r="X14" s="42">
        <f t="shared" si="1"/>
        <v>3</v>
      </c>
      <c r="Y14" s="42">
        <f t="shared" si="1"/>
        <v>21</v>
      </c>
      <c r="Z14" s="42">
        <f t="shared" si="1"/>
        <v>122</v>
      </c>
      <c r="AA14" s="42">
        <f t="shared" si="1"/>
        <v>0</v>
      </c>
      <c r="AB14" s="42">
        <f t="shared" si="1"/>
        <v>9</v>
      </c>
      <c r="AC14" s="42">
        <f t="shared" si="1"/>
        <v>113</v>
      </c>
      <c r="AD14" s="1144">
        <v>2017</v>
      </c>
    </row>
    <row r="15" spans="1:31" s="1021" customFormat="1" ht="10.5" customHeight="1">
      <c r="A15" s="1015"/>
      <c r="B15" s="48"/>
      <c r="C15" s="46"/>
      <c r="D15" s="46"/>
      <c r="E15" s="46"/>
      <c r="F15" s="46"/>
      <c r="O15" s="1012"/>
      <c r="P15" s="589"/>
      <c r="Q15" s="1015"/>
      <c r="AD15" s="589"/>
    </row>
    <row r="16" spans="1:31" s="1084" customFormat="1" ht="16.5" customHeight="1">
      <c r="A16" s="1082" t="s">
        <v>240</v>
      </c>
      <c r="B16" s="1087">
        <v>62</v>
      </c>
      <c r="C16" s="1088">
        <v>13</v>
      </c>
      <c r="D16" s="1089">
        <f t="shared" ref="D16:D38" si="2">SUM(E16:L16)</f>
        <v>49</v>
      </c>
      <c r="E16" s="1088">
        <v>0</v>
      </c>
      <c r="F16" s="1088">
        <v>0</v>
      </c>
      <c r="G16" s="1090">
        <v>0</v>
      </c>
      <c r="H16" s="1091">
        <v>17</v>
      </c>
      <c r="I16" s="1090">
        <v>1</v>
      </c>
      <c r="J16" s="720">
        <v>10</v>
      </c>
      <c r="K16" s="1090">
        <v>0</v>
      </c>
      <c r="L16" s="1090">
        <v>21</v>
      </c>
      <c r="M16" s="159">
        <f t="shared" ref="M16:M38" si="3">SUM(N16:O16)</f>
        <v>49</v>
      </c>
      <c r="N16" s="1090">
        <v>20</v>
      </c>
      <c r="O16" s="1092">
        <v>29</v>
      </c>
      <c r="P16" s="1093" t="s">
        <v>5</v>
      </c>
      <c r="Q16" s="1082" t="s">
        <v>240</v>
      </c>
      <c r="R16" s="1089">
        <f t="shared" ref="R16:R38" si="4">SUM(S16:T16)</f>
        <v>49</v>
      </c>
      <c r="S16" s="1090">
        <v>45</v>
      </c>
      <c r="T16" s="1090">
        <v>4</v>
      </c>
      <c r="U16" s="1089">
        <f t="shared" ref="U16:U38" si="5">SUM(V16:Z16)</f>
        <v>49</v>
      </c>
      <c r="V16" s="1090">
        <v>8</v>
      </c>
      <c r="W16" s="1090">
        <v>0</v>
      </c>
      <c r="X16" s="1090">
        <v>0</v>
      </c>
      <c r="Y16" s="1090">
        <v>7</v>
      </c>
      <c r="Z16" s="1089">
        <f t="shared" ref="Z16:Z38" si="6">SUM(AA16:AC16)</f>
        <v>34</v>
      </c>
      <c r="AA16" s="1090">
        <v>0</v>
      </c>
      <c r="AB16" s="1090">
        <v>0</v>
      </c>
      <c r="AC16" s="1090">
        <v>34</v>
      </c>
      <c r="AD16" s="1093" t="s">
        <v>5</v>
      </c>
    </row>
    <row r="17" spans="1:30" s="1084" customFormat="1" ht="16.5" customHeight="1">
      <c r="A17" s="1082" t="s">
        <v>242</v>
      </c>
      <c r="B17" s="1087">
        <v>30</v>
      </c>
      <c r="C17" s="1088">
        <v>0</v>
      </c>
      <c r="D17" s="1089">
        <f t="shared" si="2"/>
        <v>30</v>
      </c>
      <c r="E17" s="1094">
        <v>0</v>
      </c>
      <c r="F17" s="1088">
        <v>2</v>
      </c>
      <c r="G17" s="1090">
        <v>0</v>
      </c>
      <c r="H17" s="1091">
        <v>16</v>
      </c>
      <c r="I17" s="1090">
        <v>1</v>
      </c>
      <c r="J17" s="720">
        <v>3</v>
      </c>
      <c r="K17" s="720">
        <v>2</v>
      </c>
      <c r="L17" s="1090">
        <v>6</v>
      </c>
      <c r="M17" s="159">
        <f t="shared" si="3"/>
        <v>30</v>
      </c>
      <c r="N17" s="720">
        <v>20</v>
      </c>
      <c r="O17" s="1095">
        <v>10</v>
      </c>
      <c r="P17" s="1093" t="s">
        <v>6</v>
      </c>
      <c r="Q17" s="1082" t="s">
        <v>242</v>
      </c>
      <c r="R17" s="1089">
        <f t="shared" si="4"/>
        <v>30</v>
      </c>
      <c r="S17" s="720">
        <v>29</v>
      </c>
      <c r="T17" s="720">
        <v>1</v>
      </c>
      <c r="U17" s="1089">
        <f t="shared" si="5"/>
        <v>30</v>
      </c>
      <c r="V17" s="720">
        <v>19</v>
      </c>
      <c r="W17" s="1090">
        <v>0</v>
      </c>
      <c r="X17" s="720">
        <v>0</v>
      </c>
      <c r="Y17" s="720">
        <v>2</v>
      </c>
      <c r="Z17" s="1089">
        <f t="shared" si="6"/>
        <v>9</v>
      </c>
      <c r="AA17" s="720">
        <v>0</v>
      </c>
      <c r="AB17" s="720">
        <v>1</v>
      </c>
      <c r="AC17" s="720">
        <v>8</v>
      </c>
      <c r="AD17" s="1093" t="s">
        <v>6</v>
      </c>
    </row>
    <row r="18" spans="1:30" s="1084" customFormat="1" ht="16.5" customHeight="1">
      <c r="A18" s="1082" t="s">
        <v>244</v>
      </c>
      <c r="B18" s="1087">
        <v>6</v>
      </c>
      <c r="C18" s="720">
        <v>0</v>
      </c>
      <c r="D18" s="1089">
        <f t="shared" si="2"/>
        <v>6</v>
      </c>
      <c r="E18" s="1088">
        <v>0</v>
      </c>
      <c r="F18" s="1088">
        <v>0</v>
      </c>
      <c r="G18" s="1090">
        <v>0</v>
      </c>
      <c r="H18" s="1091">
        <v>6</v>
      </c>
      <c r="I18" s="720">
        <v>0</v>
      </c>
      <c r="J18" s="720">
        <v>0</v>
      </c>
      <c r="K18" s="720">
        <v>0</v>
      </c>
      <c r="L18" s="720">
        <v>0</v>
      </c>
      <c r="M18" s="159">
        <f t="shared" si="3"/>
        <v>6</v>
      </c>
      <c r="N18" s="720">
        <v>5</v>
      </c>
      <c r="O18" s="1095">
        <v>1</v>
      </c>
      <c r="P18" s="1093" t="s">
        <v>7</v>
      </c>
      <c r="Q18" s="1082" t="s">
        <v>244</v>
      </c>
      <c r="R18" s="1089">
        <f t="shared" si="4"/>
        <v>6</v>
      </c>
      <c r="S18" s="720">
        <v>6</v>
      </c>
      <c r="T18" s="720">
        <v>0</v>
      </c>
      <c r="U18" s="1089">
        <f t="shared" si="5"/>
        <v>6</v>
      </c>
      <c r="V18" s="720">
        <v>6</v>
      </c>
      <c r="W18" s="720">
        <v>0</v>
      </c>
      <c r="X18" s="720">
        <v>0</v>
      </c>
      <c r="Y18" s="720">
        <v>0</v>
      </c>
      <c r="Z18" s="1089">
        <f t="shared" si="6"/>
        <v>0</v>
      </c>
      <c r="AA18" s="720">
        <v>0</v>
      </c>
      <c r="AB18" s="720">
        <v>0</v>
      </c>
      <c r="AC18" s="720">
        <v>0</v>
      </c>
      <c r="AD18" s="1093" t="s">
        <v>7</v>
      </c>
    </row>
    <row r="19" spans="1:30" s="1084" customFormat="1" ht="16.5" customHeight="1">
      <c r="A19" s="1082" t="s">
        <v>246</v>
      </c>
      <c r="B19" s="1087">
        <v>27</v>
      </c>
      <c r="C19" s="1088">
        <v>6</v>
      </c>
      <c r="D19" s="1089">
        <f t="shared" si="2"/>
        <v>21</v>
      </c>
      <c r="E19" s="1088">
        <v>0</v>
      </c>
      <c r="F19" s="1088">
        <v>0</v>
      </c>
      <c r="G19" s="1090">
        <v>0</v>
      </c>
      <c r="H19" s="1091">
        <v>13</v>
      </c>
      <c r="I19" s="720">
        <v>0</v>
      </c>
      <c r="J19" s="720">
        <v>6</v>
      </c>
      <c r="K19" s="1090">
        <v>0</v>
      </c>
      <c r="L19" s="1090">
        <v>2</v>
      </c>
      <c r="M19" s="159">
        <f t="shared" si="3"/>
        <v>21</v>
      </c>
      <c r="N19" s="720">
        <v>6</v>
      </c>
      <c r="O19" s="1095">
        <v>15</v>
      </c>
      <c r="P19" s="1093" t="s">
        <v>8</v>
      </c>
      <c r="Q19" s="1082" t="s">
        <v>246</v>
      </c>
      <c r="R19" s="1089">
        <f t="shared" si="4"/>
        <v>21</v>
      </c>
      <c r="S19" s="720">
        <v>21</v>
      </c>
      <c r="T19" s="720">
        <v>0</v>
      </c>
      <c r="U19" s="1089">
        <f t="shared" si="5"/>
        <v>21</v>
      </c>
      <c r="V19" s="720">
        <v>9</v>
      </c>
      <c r="W19" s="720">
        <v>0</v>
      </c>
      <c r="X19" s="720">
        <v>0</v>
      </c>
      <c r="Y19" s="720">
        <v>4</v>
      </c>
      <c r="Z19" s="1089">
        <f t="shared" si="6"/>
        <v>8</v>
      </c>
      <c r="AA19" s="720">
        <v>0</v>
      </c>
      <c r="AB19" s="720">
        <v>1</v>
      </c>
      <c r="AC19" s="720">
        <v>7</v>
      </c>
      <c r="AD19" s="1093" t="s">
        <v>8</v>
      </c>
    </row>
    <row r="20" spans="1:30" s="1084" customFormat="1" ht="16.5" customHeight="1">
      <c r="A20" s="1082" t="s">
        <v>248</v>
      </c>
      <c r="B20" s="1087">
        <v>24</v>
      </c>
      <c r="C20" s="1088">
        <v>0</v>
      </c>
      <c r="D20" s="1089">
        <f t="shared" si="2"/>
        <v>24</v>
      </c>
      <c r="E20" s="1088">
        <v>1</v>
      </c>
      <c r="F20" s="1088">
        <v>4</v>
      </c>
      <c r="G20" s="1090">
        <v>3</v>
      </c>
      <c r="H20" s="1091">
        <v>10</v>
      </c>
      <c r="I20" s="1090">
        <v>2</v>
      </c>
      <c r="J20" s="720">
        <v>1</v>
      </c>
      <c r="K20" s="1090">
        <v>2</v>
      </c>
      <c r="L20" s="1090">
        <v>1</v>
      </c>
      <c r="M20" s="159">
        <f t="shared" si="3"/>
        <v>24</v>
      </c>
      <c r="N20" s="1090">
        <v>11</v>
      </c>
      <c r="O20" s="1092">
        <v>13</v>
      </c>
      <c r="P20" s="1093" t="s">
        <v>9</v>
      </c>
      <c r="Q20" s="1082" t="s">
        <v>248</v>
      </c>
      <c r="R20" s="1089">
        <f t="shared" si="4"/>
        <v>24</v>
      </c>
      <c r="S20" s="1090">
        <v>21</v>
      </c>
      <c r="T20" s="1090">
        <v>3</v>
      </c>
      <c r="U20" s="1089">
        <f t="shared" si="5"/>
        <v>24</v>
      </c>
      <c r="V20" s="1090">
        <v>11</v>
      </c>
      <c r="W20" s="1090">
        <v>0</v>
      </c>
      <c r="X20" s="1090">
        <v>0</v>
      </c>
      <c r="Y20" s="1090">
        <v>3</v>
      </c>
      <c r="Z20" s="1089">
        <f t="shared" si="6"/>
        <v>10</v>
      </c>
      <c r="AA20" s="1090">
        <v>0</v>
      </c>
      <c r="AB20" s="1090">
        <v>4</v>
      </c>
      <c r="AC20" s="1090">
        <v>6</v>
      </c>
      <c r="AD20" s="1093" t="s">
        <v>9</v>
      </c>
    </row>
    <row r="21" spans="1:30" s="1084" customFormat="1" ht="16.5" customHeight="1">
      <c r="A21" s="1082" t="s">
        <v>250</v>
      </c>
      <c r="B21" s="1087">
        <v>6</v>
      </c>
      <c r="C21" s="1088">
        <v>0</v>
      </c>
      <c r="D21" s="1089">
        <f t="shared" si="2"/>
        <v>6</v>
      </c>
      <c r="E21" s="1088">
        <v>0</v>
      </c>
      <c r="F21" s="1088">
        <v>1</v>
      </c>
      <c r="G21" s="1090">
        <v>0</v>
      </c>
      <c r="H21" s="1091">
        <v>3</v>
      </c>
      <c r="I21" s="1090">
        <v>0</v>
      </c>
      <c r="J21" s="720">
        <v>0</v>
      </c>
      <c r="K21" s="1090">
        <v>0</v>
      </c>
      <c r="L21" s="1090">
        <v>2</v>
      </c>
      <c r="M21" s="159">
        <f t="shared" si="3"/>
        <v>6</v>
      </c>
      <c r="N21" s="720">
        <v>4</v>
      </c>
      <c r="O21" s="1095">
        <v>2</v>
      </c>
      <c r="P21" s="1093" t="s">
        <v>10</v>
      </c>
      <c r="Q21" s="1082" t="s">
        <v>250</v>
      </c>
      <c r="R21" s="1089">
        <f t="shared" si="4"/>
        <v>6</v>
      </c>
      <c r="S21" s="720">
        <v>3</v>
      </c>
      <c r="T21" s="720">
        <v>3</v>
      </c>
      <c r="U21" s="1089">
        <f t="shared" si="5"/>
        <v>6</v>
      </c>
      <c r="V21" s="720">
        <v>0</v>
      </c>
      <c r="W21" s="720">
        <v>0</v>
      </c>
      <c r="X21" s="720">
        <v>3</v>
      </c>
      <c r="Y21" s="720">
        <v>0</v>
      </c>
      <c r="Z21" s="1089">
        <f t="shared" si="6"/>
        <v>3</v>
      </c>
      <c r="AA21" s="720">
        <v>0</v>
      </c>
      <c r="AB21" s="720">
        <v>1</v>
      </c>
      <c r="AC21" s="720">
        <v>2</v>
      </c>
      <c r="AD21" s="1093" t="s">
        <v>10</v>
      </c>
    </row>
    <row r="22" spans="1:30" s="1084" customFormat="1" ht="16.5" customHeight="1">
      <c r="A22" s="1082" t="s">
        <v>252</v>
      </c>
      <c r="B22" s="1087">
        <v>11</v>
      </c>
      <c r="C22" s="1088">
        <v>0</v>
      </c>
      <c r="D22" s="1089">
        <f t="shared" si="2"/>
        <v>11</v>
      </c>
      <c r="E22" s="1088">
        <v>0</v>
      </c>
      <c r="F22" s="1088">
        <v>0</v>
      </c>
      <c r="G22" s="1090">
        <v>0</v>
      </c>
      <c r="H22" s="1091">
        <v>2</v>
      </c>
      <c r="I22" s="1090">
        <v>3</v>
      </c>
      <c r="J22" s="720">
        <v>2</v>
      </c>
      <c r="K22" s="720">
        <v>1</v>
      </c>
      <c r="L22" s="1090">
        <v>3</v>
      </c>
      <c r="M22" s="159">
        <f t="shared" si="3"/>
        <v>11</v>
      </c>
      <c r="N22" s="720">
        <v>8</v>
      </c>
      <c r="O22" s="1095">
        <v>3</v>
      </c>
      <c r="P22" s="1093" t="s">
        <v>11</v>
      </c>
      <c r="Q22" s="1082" t="s">
        <v>252</v>
      </c>
      <c r="R22" s="1089">
        <f t="shared" si="4"/>
        <v>11</v>
      </c>
      <c r="S22" s="720">
        <v>8</v>
      </c>
      <c r="T22" s="720">
        <v>3</v>
      </c>
      <c r="U22" s="1089">
        <f t="shared" si="5"/>
        <v>11</v>
      </c>
      <c r="V22" s="720">
        <v>7</v>
      </c>
      <c r="W22" s="720">
        <v>0</v>
      </c>
      <c r="X22" s="720">
        <v>0</v>
      </c>
      <c r="Y22" s="720">
        <v>0</v>
      </c>
      <c r="Z22" s="1089">
        <f t="shared" si="6"/>
        <v>4</v>
      </c>
      <c r="AA22" s="720">
        <v>0</v>
      </c>
      <c r="AB22" s="720">
        <v>0</v>
      </c>
      <c r="AC22" s="720">
        <v>4</v>
      </c>
      <c r="AD22" s="1093" t="s">
        <v>11</v>
      </c>
    </row>
    <row r="23" spans="1:30" s="1084" customFormat="1" ht="16.5" customHeight="1">
      <c r="A23" s="1082" t="s">
        <v>254</v>
      </c>
      <c r="B23" s="1087">
        <v>7</v>
      </c>
      <c r="C23" s="1090">
        <v>0</v>
      </c>
      <c r="D23" s="1089">
        <f t="shared" si="2"/>
        <v>7</v>
      </c>
      <c r="E23" s="1088">
        <v>0</v>
      </c>
      <c r="F23" s="1088">
        <v>0</v>
      </c>
      <c r="G23" s="1090">
        <v>1</v>
      </c>
      <c r="H23" s="1091">
        <v>0</v>
      </c>
      <c r="I23" s="1090">
        <v>0</v>
      </c>
      <c r="J23" s="720">
        <v>0</v>
      </c>
      <c r="K23" s="720">
        <v>0</v>
      </c>
      <c r="L23" s="1090">
        <v>6</v>
      </c>
      <c r="M23" s="159">
        <f t="shared" si="3"/>
        <v>7</v>
      </c>
      <c r="N23" s="720">
        <v>2</v>
      </c>
      <c r="O23" s="1095">
        <v>5</v>
      </c>
      <c r="P23" s="1093" t="s">
        <v>12</v>
      </c>
      <c r="Q23" s="1082" t="s">
        <v>254</v>
      </c>
      <c r="R23" s="1089">
        <f t="shared" si="4"/>
        <v>7</v>
      </c>
      <c r="S23" s="720">
        <v>7</v>
      </c>
      <c r="T23" s="720">
        <v>0</v>
      </c>
      <c r="U23" s="1089">
        <f t="shared" si="5"/>
        <v>7</v>
      </c>
      <c r="V23" s="720">
        <v>3</v>
      </c>
      <c r="W23" s="720">
        <v>0</v>
      </c>
      <c r="X23" s="720">
        <v>0</v>
      </c>
      <c r="Y23" s="720">
        <v>1</v>
      </c>
      <c r="Z23" s="1089">
        <f t="shared" si="6"/>
        <v>3</v>
      </c>
      <c r="AA23" s="720">
        <v>0</v>
      </c>
      <c r="AB23" s="720">
        <v>0</v>
      </c>
      <c r="AC23" s="720">
        <v>3</v>
      </c>
      <c r="AD23" s="1093" t="s">
        <v>12</v>
      </c>
    </row>
    <row r="24" spans="1:30" s="1084" customFormat="1" ht="16.5" customHeight="1">
      <c r="A24" s="1082" t="s">
        <v>256</v>
      </c>
      <c r="B24" s="1087">
        <v>7</v>
      </c>
      <c r="C24" s="1088">
        <v>0</v>
      </c>
      <c r="D24" s="1089">
        <f t="shared" si="2"/>
        <v>7</v>
      </c>
      <c r="E24" s="1088">
        <v>0</v>
      </c>
      <c r="F24" s="1088">
        <v>1</v>
      </c>
      <c r="G24" s="1090">
        <v>0</v>
      </c>
      <c r="H24" s="1091">
        <v>4</v>
      </c>
      <c r="I24" s="1090">
        <v>0</v>
      </c>
      <c r="J24" s="720">
        <v>0</v>
      </c>
      <c r="K24" s="720">
        <v>0</v>
      </c>
      <c r="L24" s="1090">
        <v>2</v>
      </c>
      <c r="M24" s="159">
        <f t="shared" si="3"/>
        <v>7</v>
      </c>
      <c r="N24" s="720">
        <v>6</v>
      </c>
      <c r="O24" s="1095">
        <v>1</v>
      </c>
      <c r="P24" s="1093" t="s">
        <v>13</v>
      </c>
      <c r="Q24" s="1082" t="s">
        <v>256</v>
      </c>
      <c r="R24" s="1089">
        <f t="shared" si="4"/>
        <v>7</v>
      </c>
      <c r="S24" s="720">
        <v>7</v>
      </c>
      <c r="T24" s="720">
        <v>0</v>
      </c>
      <c r="U24" s="1089">
        <f t="shared" si="5"/>
        <v>7</v>
      </c>
      <c r="V24" s="720">
        <v>7</v>
      </c>
      <c r="W24" s="720">
        <v>0</v>
      </c>
      <c r="X24" s="720">
        <v>0</v>
      </c>
      <c r="Y24" s="720">
        <v>0</v>
      </c>
      <c r="Z24" s="1089">
        <f t="shared" si="6"/>
        <v>0</v>
      </c>
      <c r="AA24" s="720">
        <v>0</v>
      </c>
      <c r="AB24" s="720">
        <v>0</v>
      </c>
      <c r="AC24" s="720">
        <v>0</v>
      </c>
      <c r="AD24" s="1093" t="s">
        <v>13</v>
      </c>
    </row>
    <row r="25" spans="1:30" s="1084" customFormat="1" ht="16.5" customHeight="1">
      <c r="A25" s="1082" t="s">
        <v>258</v>
      </c>
      <c r="B25" s="1087">
        <v>10</v>
      </c>
      <c r="C25" s="1088">
        <v>0</v>
      </c>
      <c r="D25" s="1089">
        <f t="shared" si="2"/>
        <v>10</v>
      </c>
      <c r="E25" s="1088">
        <v>0</v>
      </c>
      <c r="F25" s="1088">
        <v>0</v>
      </c>
      <c r="G25" s="1090">
        <v>2</v>
      </c>
      <c r="H25" s="1091">
        <v>0</v>
      </c>
      <c r="I25" s="720">
        <v>0</v>
      </c>
      <c r="J25" s="720">
        <v>5</v>
      </c>
      <c r="K25" s="1096">
        <v>0</v>
      </c>
      <c r="L25" s="1096">
        <v>3</v>
      </c>
      <c r="M25" s="159">
        <f t="shared" si="3"/>
        <v>10</v>
      </c>
      <c r="N25" s="720">
        <v>8</v>
      </c>
      <c r="O25" s="1095">
        <v>2</v>
      </c>
      <c r="P25" s="1093" t="s">
        <v>14</v>
      </c>
      <c r="Q25" s="1082" t="s">
        <v>258</v>
      </c>
      <c r="R25" s="1089">
        <f t="shared" si="4"/>
        <v>10</v>
      </c>
      <c r="S25" s="720">
        <v>10</v>
      </c>
      <c r="T25" s="720">
        <v>0</v>
      </c>
      <c r="U25" s="1089">
        <f t="shared" si="5"/>
        <v>10</v>
      </c>
      <c r="V25" s="720">
        <v>0</v>
      </c>
      <c r="W25" s="720">
        <v>0</v>
      </c>
      <c r="X25" s="720">
        <v>0</v>
      </c>
      <c r="Y25" s="720">
        <v>0</v>
      </c>
      <c r="Z25" s="1089">
        <f t="shared" si="6"/>
        <v>10</v>
      </c>
      <c r="AA25" s="720">
        <v>0</v>
      </c>
      <c r="AB25" s="720">
        <v>0</v>
      </c>
      <c r="AC25" s="720">
        <v>10</v>
      </c>
      <c r="AD25" s="1093" t="s">
        <v>14</v>
      </c>
    </row>
    <row r="26" spans="1:30" s="1084" customFormat="1" ht="16.5" customHeight="1">
      <c r="A26" s="1082" t="s">
        <v>260</v>
      </c>
      <c r="B26" s="1087">
        <v>0</v>
      </c>
      <c r="C26" s="1088">
        <v>0</v>
      </c>
      <c r="D26" s="1089">
        <f t="shared" si="2"/>
        <v>0</v>
      </c>
      <c r="E26" s="1088">
        <v>0</v>
      </c>
      <c r="F26" s="1088">
        <v>0</v>
      </c>
      <c r="G26" s="720">
        <v>0</v>
      </c>
      <c r="H26" s="1091">
        <v>0</v>
      </c>
      <c r="I26" s="720">
        <v>0</v>
      </c>
      <c r="J26" s="720">
        <v>0</v>
      </c>
      <c r="K26" s="720">
        <v>0</v>
      </c>
      <c r="L26" s="720">
        <v>0</v>
      </c>
      <c r="M26" s="159">
        <f t="shared" si="3"/>
        <v>0</v>
      </c>
      <c r="N26" s="720">
        <v>0</v>
      </c>
      <c r="O26" s="1095">
        <v>0</v>
      </c>
      <c r="P26" s="1093" t="s">
        <v>15</v>
      </c>
      <c r="Q26" s="1082" t="s">
        <v>260</v>
      </c>
      <c r="R26" s="1089">
        <f t="shared" si="4"/>
        <v>0</v>
      </c>
      <c r="S26" s="720">
        <v>0</v>
      </c>
      <c r="T26" s="720">
        <v>0</v>
      </c>
      <c r="U26" s="1089">
        <f t="shared" si="5"/>
        <v>0</v>
      </c>
      <c r="V26" s="720">
        <v>0</v>
      </c>
      <c r="W26" s="720">
        <v>0</v>
      </c>
      <c r="X26" s="720">
        <v>0</v>
      </c>
      <c r="Y26" s="720">
        <v>0</v>
      </c>
      <c r="Z26" s="1089">
        <f t="shared" si="6"/>
        <v>0</v>
      </c>
      <c r="AA26" s="720">
        <v>0</v>
      </c>
      <c r="AB26" s="720">
        <v>0</v>
      </c>
      <c r="AC26" s="720">
        <v>0</v>
      </c>
      <c r="AD26" s="1093" t="s">
        <v>15</v>
      </c>
    </row>
    <row r="27" spans="1:30" s="1084" customFormat="1" ht="16.5" customHeight="1">
      <c r="A27" s="1082" t="s">
        <v>262</v>
      </c>
      <c r="B27" s="1087">
        <v>6</v>
      </c>
      <c r="C27" s="1088">
        <v>0</v>
      </c>
      <c r="D27" s="1089">
        <f t="shared" si="2"/>
        <v>6</v>
      </c>
      <c r="E27" s="1088">
        <v>0</v>
      </c>
      <c r="F27" s="1088">
        <v>1</v>
      </c>
      <c r="G27" s="1090">
        <v>0</v>
      </c>
      <c r="H27" s="1091">
        <v>0</v>
      </c>
      <c r="I27" s="1090">
        <v>0</v>
      </c>
      <c r="J27" s="720">
        <v>2</v>
      </c>
      <c r="K27" s="720">
        <v>0</v>
      </c>
      <c r="L27" s="1090">
        <v>3</v>
      </c>
      <c r="M27" s="159">
        <f t="shared" si="3"/>
        <v>6</v>
      </c>
      <c r="N27" s="720">
        <v>2</v>
      </c>
      <c r="O27" s="1095">
        <v>4</v>
      </c>
      <c r="P27" s="1093" t="s">
        <v>16</v>
      </c>
      <c r="Q27" s="1082" t="s">
        <v>262</v>
      </c>
      <c r="R27" s="1089">
        <f t="shared" si="4"/>
        <v>6</v>
      </c>
      <c r="S27" s="720">
        <v>6</v>
      </c>
      <c r="T27" s="720">
        <v>0</v>
      </c>
      <c r="U27" s="1089">
        <f t="shared" si="5"/>
        <v>6</v>
      </c>
      <c r="V27" s="720">
        <v>0</v>
      </c>
      <c r="W27" s="720">
        <v>0</v>
      </c>
      <c r="X27" s="720">
        <v>0</v>
      </c>
      <c r="Y27" s="720">
        <v>0</v>
      </c>
      <c r="Z27" s="1089">
        <f t="shared" si="6"/>
        <v>6</v>
      </c>
      <c r="AA27" s="720">
        <v>0</v>
      </c>
      <c r="AB27" s="720">
        <v>1</v>
      </c>
      <c r="AC27" s="720">
        <v>5</v>
      </c>
      <c r="AD27" s="1093" t="s">
        <v>16</v>
      </c>
    </row>
    <row r="28" spans="1:30" s="1084" customFormat="1" ht="16.5" customHeight="1">
      <c r="A28" s="1082" t="s">
        <v>264</v>
      </c>
      <c r="B28" s="1087">
        <v>3</v>
      </c>
      <c r="C28" s="1088">
        <v>0</v>
      </c>
      <c r="D28" s="1089">
        <f t="shared" si="2"/>
        <v>3</v>
      </c>
      <c r="E28" s="1088">
        <v>0</v>
      </c>
      <c r="F28" s="1088">
        <v>0</v>
      </c>
      <c r="G28" s="1090">
        <v>0</v>
      </c>
      <c r="H28" s="1091">
        <v>0</v>
      </c>
      <c r="I28" s="720">
        <v>0</v>
      </c>
      <c r="J28" s="720">
        <v>0</v>
      </c>
      <c r="K28" s="720">
        <v>0</v>
      </c>
      <c r="L28" s="1090">
        <v>3</v>
      </c>
      <c r="M28" s="159">
        <f t="shared" si="3"/>
        <v>3</v>
      </c>
      <c r="N28" s="720">
        <v>3</v>
      </c>
      <c r="O28" s="1095">
        <v>0</v>
      </c>
      <c r="P28" s="1093" t="s">
        <v>17</v>
      </c>
      <c r="Q28" s="1082" t="s">
        <v>264</v>
      </c>
      <c r="R28" s="1089">
        <f t="shared" si="4"/>
        <v>3</v>
      </c>
      <c r="S28" s="720">
        <v>3</v>
      </c>
      <c r="T28" s="720">
        <v>0</v>
      </c>
      <c r="U28" s="1089">
        <f t="shared" si="5"/>
        <v>3</v>
      </c>
      <c r="V28" s="720">
        <v>0</v>
      </c>
      <c r="W28" s="720">
        <v>0</v>
      </c>
      <c r="X28" s="720">
        <v>0</v>
      </c>
      <c r="Y28" s="720">
        <v>0</v>
      </c>
      <c r="Z28" s="1089">
        <f t="shared" si="6"/>
        <v>3</v>
      </c>
      <c r="AA28" s="720">
        <v>0</v>
      </c>
      <c r="AB28" s="720">
        <v>0</v>
      </c>
      <c r="AC28" s="720">
        <v>3</v>
      </c>
      <c r="AD28" s="1093" t="s">
        <v>17</v>
      </c>
    </row>
    <row r="29" spans="1:30" s="1084" customFormat="1" ht="16.5" customHeight="1">
      <c r="A29" s="1082" t="s">
        <v>266</v>
      </c>
      <c r="B29" s="1087">
        <v>1</v>
      </c>
      <c r="C29" s="1088">
        <v>0</v>
      </c>
      <c r="D29" s="1089">
        <f t="shared" si="2"/>
        <v>1</v>
      </c>
      <c r="E29" s="1088">
        <v>0</v>
      </c>
      <c r="F29" s="1088">
        <v>1</v>
      </c>
      <c r="G29" s="1090">
        <v>0</v>
      </c>
      <c r="H29" s="1091">
        <v>0</v>
      </c>
      <c r="I29" s="720">
        <v>0</v>
      </c>
      <c r="J29" s="720">
        <v>0</v>
      </c>
      <c r="K29" s="720">
        <v>0</v>
      </c>
      <c r="L29" s="1090">
        <v>0</v>
      </c>
      <c r="M29" s="159">
        <f t="shared" si="3"/>
        <v>1</v>
      </c>
      <c r="N29" s="720">
        <v>0</v>
      </c>
      <c r="O29" s="1095">
        <v>1</v>
      </c>
      <c r="P29" s="1093" t="s">
        <v>18</v>
      </c>
      <c r="Q29" s="1082" t="s">
        <v>266</v>
      </c>
      <c r="R29" s="1089">
        <f t="shared" si="4"/>
        <v>1</v>
      </c>
      <c r="S29" s="720">
        <v>1</v>
      </c>
      <c r="T29" s="720">
        <v>0</v>
      </c>
      <c r="U29" s="1089">
        <f t="shared" si="5"/>
        <v>1</v>
      </c>
      <c r="V29" s="720">
        <v>0</v>
      </c>
      <c r="W29" s="720">
        <v>0</v>
      </c>
      <c r="X29" s="720">
        <v>0</v>
      </c>
      <c r="Y29" s="720">
        <v>0</v>
      </c>
      <c r="Z29" s="1089">
        <f t="shared" si="6"/>
        <v>1</v>
      </c>
      <c r="AA29" s="720">
        <v>0</v>
      </c>
      <c r="AB29" s="720">
        <v>1</v>
      </c>
      <c r="AC29" s="720">
        <v>0</v>
      </c>
      <c r="AD29" s="1093" t="s">
        <v>18</v>
      </c>
    </row>
    <row r="30" spans="1:30" s="1084" customFormat="1" ht="16.5" customHeight="1">
      <c r="A30" s="1082" t="s">
        <v>268</v>
      </c>
      <c r="B30" s="1087">
        <v>14</v>
      </c>
      <c r="C30" s="1088">
        <v>1</v>
      </c>
      <c r="D30" s="1089">
        <f t="shared" si="2"/>
        <v>13</v>
      </c>
      <c r="E30" s="1088">
        <v>0</v>
      </c>
      <c r="F30" s="1088">
        <v>0</v>
      </c>
      <c r="G30" s="1090">
        <v>0</v>
      </c>
      <c r="H30" s="1091">
        <v>2</v>
      </c>
      <c r="I30" s="1090">
        <v>0</v>
      </c>
      <c r="J30" s="720">
        <v>0</v>
      </c>
      <c r="K30" s="720">
        <v>0</v>
      </c>
      <c r="L30" s="1090">
        <v>11</v>
      </c>
      <c r="M30" s="159">
        <f t="shared" si="3"/>
        <v>13</v>
      </c>
      <c r="N30" s="720">
        <v>7</v>
      </c>
      <c r="O30" s="1095">
        <v>6</v>
      </c>
      <c r="P30" s="1093" t="s">
        <v>19</v>
      </c>
      <c r="Q30" s="1082" t="s">
        <v>268</v>
      </c>
      <c r="R30" s="1089">
        <f t="shared" si="4"/>
        <v>13</v>
      </c>
      <c r="S30" s="720">
        <v>13</v>
      </c>
      <c r="T30" s="720">
        <v>0</v>
      </c>
      <c r="U30" s="1089">
        <f t="shared" si="5"/>
        <v>13</v>
      </c>
      <c r="V30" s="720">
        <v>3</v>
      </c>
      <c r="W30" s="720">
        <v>0</v>
      </c>
      <c r="X30" s="720">
        <v>0</v>
      </c>
      <c r="Y30" s="720">
        <v>0</v>
      </c>
      <c r="Z30" s="1089">
        <f t="shared" si="6"/>
        <v>10</v>
      </c>
      <c r="AA30" s="720">
        <v>0</v>
      </c>
      <c r="AB30" s="720">
        <v>0</v>
      </c>
      <c r="AC30" s="720">
        <v>10</v>
      </c>
      <c r="AD30" s="1093" t="s">
        <v>19</v>
      </c>
    </row>
    <row r="31" spans="1:30" s="1084" customFormat="1" ht="16.5" customHeight="1">
      <c r="A31" s="1082" t="s">
        <v>270</v>
      </c>
      <c r="B31" s="1087">
        <v>0</v>
      </c>
      <c r="C31" s="1088">
        <v>0</v>
      </c>
      <c r="D31" s="1089">
        <f t="shared" si="2"/>
        <v>0</v>
      </c>
      <c r="E31" s="1088">
        <v>0</v>
      </c>
      <c r="F31" s="1088">
        <v>0</v>
      </c>
      <c r="G31" s="1090">
        <v>0</v>
      </c>
      <c r="H31" s="1091">
        <v>0</v>
      </c>
      <c r="I31" s="720">
        <v>0</v>
      </c>
      <c r="J31" s="720">
        <v>0</v>
      </c>
      <c r="K31" s="720">
        <v>0</v>
      </c>
      <c r="L31" s="720">
        <v>0</v>
      </c>
      <c r="M31" s="159">
        <f t="shared" si="3"/>
        <v>0</v>
      </c>
      <c r="N31" s="720">
        <v>0</v>
      </c>
      <c r="O31" s="1095">
        <v>0</v>
      </c>
      <c r="P31" s="1093" t="s">
        <v>20</v>
      </c>
      <c r="Q31" s="1082" t="s">
        <v>270</v>
      </c>
      <c r="R31" s="1089">
        <f t="shared" si="4"/>
        <v>0</v>
      </c>
      <c r="S31" s="720">
        <v>0</v>
      </c>
      <c r="T31" s="720">
        <v>0</v>
      </c>
      <c r="U31" s="1089">
        <f t="shared" si="5"/>
        <v>0</v>
      </c>
      <c r="V31" s="720">
        <v>0</v>
      </c>
      <c r="W31" s="720">
        <v>0</v>
      </c>
      <c r="X31" s="720">
        <v>0</v>
      </c>
      <c r="Y31" s="720">
        <v>0</v>
      </c>
      <c r="Z31" s="1089">
        <f t="shared" si="6"/>
        <v>0</v>
      </c>
      <c r="AA31" s="720">
        <v>0</v>
      </c>
      <c r="AB31" s="720">
        <v>0</v>
      </c>
      <c r="AC31" s="720">
        <v>0</v>
      </c>
      <c r="AD31" s="1093" t="s">
        <v>20</v>
      </c>
    </row>
    <row r="32" spans="1:30" s="1084" customFormat="1" ht="16.5" customHeight="1">
      <c r="A32" s="1082" t="s">
        <v>272</v>
      </c>
      <c r="B32" s="1087">
        <v>0</v>
      </c>
      <c r="C32" s="1088">
        <v>0</v>
      </c>
      <c r="D32" s="1089">
        <f t="shared" si="2"/>
        <v>0</v>
      </c>
      <c r="E32" s="1088">
        <v>0</v>
      </c>
      <c r="F32" s="1088">
        <v>0</v>
      </c>
      <c r="G32" s="1090">
        <v>0</v>
      </c>
      <c r="H32" s="1091">
        <v>0</v>
      </c>
      <c r="I32" s="720">
        <v>0</v>
      </c>
      <c r="J32" s="720">
        <v>0</v>
      </c>
      <c r="K32" s="720">
        <v>0</v>
      </c>
      <c r="L32" s="1090">
        <v>0</v>
      </c>
      <c r="M32" s="159">
        <f t="shared" si="3"/>
        <v>0</v>
      </c>
      <c r="N32" s="720">
        <v>0</v>
      </c>
      <c r="O32" s="1095">
        <v>0</v>
      </c>
      <c r="P32" s="1093" t="s">
        <v>21</v>
      </c>
      <c r="Q32" s="1082" t="s">
        <v>272</v>
      </c>
      <c r="R32" s="1089">
        <f t="shared" si="4"/>
        <v>0</v>
      </c>
      <c r="S32" s="720">
        <v>0</v>
      </c>
      <c r="T32" s="720">
        <v>0</v>
      </c>
      <c r="U32" s="1089">
        <f t="shared" si="5"/>
        <v>0</v>
      </c>
      <c r="V32" s="720">
        <v>0</v>
      </c>
      <c r="W32" s="720">
        <v>0</v>
      </c>
      <c r="X32" s="720">
        <v>0</v>
      </c>
      <c r="Y32" s="720">
        <v>0</v>
      </c>
      <c r="Z32" s="1089">
        <f t="shared" si="6"/>
        <v>0</v>
      </c>
      <c r="AA32" s="720">
        <v>0</v>
      </c>
      <c r="AB32" s="720">
        <v>0</v>
      </c>
      <c r="AC32" s="720">
        <v>0</v>
      </c>
      <c r="AD32" s="1093" t="s">
        <v>21</v>
      </c>
    </row>
    <row r="33" spans="1:30" s="1084" customFormat="1" ht="16.5" customHeight="1">
      <c r="A33" s="1082" t="s">
        <v>274</v>
      </c>
      <c r="B33" s="1087">
        <v>0</v>
      </c>
      <c r="C33" s="1088">
        <v>0</v>
      </c>
      <c r="D33" s="1089">
        <f t="shared" si="2"/>
        <v>0</v>
      </c>
      <c r="E33" s="1088">
        <v>0</v>
      </c>
      <c r="F33" s="1088">
        <v>0</v>
      </c>
      <c r="G33" s="1090">
        <v>0</v>
      </c>
      <c r="H33" s="1091">
        <v>0</v>
      </c>
      <c r="I33" s="1090">
        <v>0</v>
      </c>
      <c r="J33" s="720">
        <v>0</v>
      </c>
      <c r="K33" s="720">
        <v>0</v>
      </c>
      <c r="L33" s="1090">
        <v>0</v>
      </c>
      <c r="M33" s="159">
        <f t="shared" si="3"/>
        <v>0</v>
      </c>
      <c r="N33" s="720">
        <v>0</v>
      </c>
      <c r="O33" s="1095">
        <v>0</v>
      </c>
      <c r="P33" s="1093" t="s">
        <v>22</v>
      </c>
      <c r="Q33" s="1082" t="s">
        <v>274</v>
      </c>
      <c r="R33" s="1089">
        <f t="shared" si="4"/>
        <v>0</v>
      </c>
      <c r="S33" s="720">
        <v>0</v>
      </c>
      <c r="T33" s="720">
        <v>0</v>
      </c>
      <c r="U33" s="1089">
        <f t="shared" si="5"/>
        <v>0</v>
      </c>
      <c r="V33" s="720">
        <v>0</v>
      </c>
      <c r="W33" s="720">
        <v>0</v>
      </c>
      <c r="X33" s="720">
        <v>0</v>
      </c>
      <c r="Y33" s="720">
        <v>0</v>
      </c>
      <c r="Z33" s="1089">
        <f t="shared" si="6"/>
        <v>0</v>
      </c>
      <c r="AA33" s="720">
        <v>0</v>
      </c>
      <c r="AB33" s="720">
        <v>0</v>
      </c>
      <c r="AC33" s="720">
        <v>0</v>
      </c>
      <c r="AD33" s="1093" t="s">
        <v>22</v>
      </c>
    </row>
    <row r="34" spans="1:30" s="1084" customFormat="1" ht="16.5" customHeight="1">
      <c r="A34" s="1082" t="s">
        <v>276</v>
      </c>
      <c r="B34" s="1087">
        <v>12</v>
      </c>
      <c r="C34" s="1088">
        <v>0</v>
      </c>
      <c r="D34" s="1089">
        <f t="shared" si="2"/>
        <v>12</v>
      </c>
      <c r="E34" s="1088">
        <v>5</v>
      </c>
      <c r="F34" s="1088">
        <v>2</v>
      </c>
      <c r="G34" s="1090">
        <v>0</v>
      </c>
      <c r="H34" s="1091">
        <v>3</v>
      </c>
      <c r="I34" s="720">
        <v>1</v>
      </c>
      <c r="J34" s="720">
        <v>1</v>
      </c>
      <c r="K34" s="720">
        <v>0</v>
      </c>
      <c r="L34" s="720">
        <v>0</v>
      </c>
      <c r="M34" s="159">
        <f t="shared" si="3"/>
        <v>12</v>
      </c>
      <c r="N34" s="720">
        <v>3</v>
      </c>
      <c r="O34" s="1095">
        <v>9</v>
      </c>
      <c r="P34" s="1093" t="s">
        <v>23</v>
      </c>
      <c r="Q34" s="1082" t="s">
        <v>276</v>
      </c>
      <c r="R34" s="1089">
        <f t="shared" si="4"/>
        <v>12</v>
      </c>
      <c r="S34" s="720">
        <v>12</v>
      </c>
      <c r="T34" s="720">
        <v>0</v>
      </c>
      <c r="U34" s="1089">
        <f t="shared" si="5"/>
        <v>12</v>
      </c>
      <c r="V34" s="720">
        <v>0</v>
      </c>
      <c r="W34" s="720">
        <v>0</v>
      </c>
      <c r="X34" s="720">
        <v>0</v>
      </c>
      <c r="Y34" s="720">
        <v>4</v>
      </c>
      <c r="Z34" s="1089">
        <f t="shared" si="6"/>
        <v>8</v>
      </c>
      <c r="AA34" s="720">
        <v>0</v>
      </c>
      <c r="AB34" s="720">
        <v>0</v>
      </c>
      <c r="AC34" s="720">
        <v>8</v>
      </c>
      <c r="AD34" s="1093" t="s">
        <v>23</v>
      </c>
    </row>
    <row r="35" spans="1:30" s="1084" customFormat="1" ht="16.5" customHeight="1">
      <c r="A35" s="1082" t="s">
        <v>278</v>
      </c>
      <c r="B35" s="1087">
        <v>4</v>
      </c>
      <c r="C35" s="1088">
        <v>0</v>
      </c>
      <c r="D35" s="1089">
        <f t="shared" si="2"/>
        <v>4</v>
      </c>
      <c r="E35" s="1088">
        <v>0</v>
      </c>
      <c r="F35" s="1088">
        <v>0</v>
      </c>
      <c r="G35" s="720">
        <v>0</v>
      </c>
      <c r="H35" s="1091">
        <v>0</v>
      </c>
      <c r="I35" s="720">
        <v>0</v>
      </c>
      <c r="J35" s="720">
        <v>2</v>
      </c>
      <c r="K35" s="720">
        <v>0</v>
      </c>
      <c r="L35" s="720">
        <v>2</v>
      </c>
      <c r="M35" s="159">
        <f t="shared" si="3"/>
        <v>4</v>
      </c>
      <c r="N35" s="720">
        <v>4</v>
      </c>
      <c r="O35" s="1095">
        <v>0</v>
      </c>
      <c r="P35" s="1093" t="s">
        <v>24</v>
      </c>
      <c r="Q35" s="1082" t="s">
        <v>278</v>
      </c>
      <c r="R35" s="1089">
        <f t="shared" si="4"/>
        <v>4</v>
      </c>
      <c r="S35" s="720">
        <v>4</v>
      </c>
      <c r="T35" s="720">
        <v>0</v>
      </c>
      <c r="U35" s="1089">
        <f t="shared" si="5"/>
        <v>4</v>
      </c>
      <c r="V35" s="720">
        <v>0</v>
      </c>
      <c r="W35" s="720">
        <v>0</v>
      </c>
      <c r="X35" s="720">
        <v>0</v>
      </c>
      <c r="Y35" s="720">
        <v>0</v>
      </c>
      <c r="Z35" s="1089">
        <f t="shared" si="6"/>
        <v>4</v>
      </c>
      <c r="AA35" s="720">
        <v>0</v>
      </c>
      <c r="AB35" s="720">
        <v>0</v>
      </c>
      <c r="AC35" s="720">
        <v>4</v>
      </c>
      <c r="AD35" s="1093" t="s">
        <v>24</v>
      </c>
    </row>
    <row r="36" spans="1:30" s="1084" customFormat="1" ht="16.5" customHeight="1">
      <c r="A36" s="1082" t="s">
        <v>280</v>
      </c>
      <c r="B36" s="1087">
        <v>0</v>
      </c>
      <c r="C36" s="1088">
        <v>0</v>
      </c>
      <c r="D36" s="1089">
        <f t="shared" si="2"/>
        <v>0</v>
      </c>
      <c r="E36" s="1088">
        <v>0</v>
      </c>
      <c r="F36" s="1088">
        <v>0</v>
      </c>
      <c r="G36" s="1090">
        <v>0</v>
      </c>
      <c r="H36" s="1091">
        <v>0</v>
      </c>
      <c r="I36" s="720">
        <v>0</v>
      </c>
      <c r="J36" s="720">
        <v>0</v>
      </c>
      <c r="K36" s="720">
        <v>0</v>
      </c>
      <c r="L36" s="1090">
        <v>0</v>
      </c>
      <c r="M36" s="159">
        <f t="shared" si="3"/>
        <v>0</v>
      </c>
      <c r="N36" s="720">
        <v>0</v>
      </c>
      <c r="O36" s="1095">
        <v>0</v>
      </c>
      <c r="P36" s="1093" t="s">
        <v>25</v>
      </c>
      <c r="Q36" s="1082" t="s">
        <v>280</v>
      </c>
      <c r="R36" s="1089">
        <f t="shared" si="4"/>
        <v>0</v>
      </c>
      <c r="S36" s="720">
        <v>0</v>
      </c>
      <c r="T36" s="720">
        <v>0</v>
      </c>
      <c r="U36" s="1089">
        <f t="shared" si="5"/>
        <v>0</v>
      </c>
      <c r="V36" s="720">
        <v>0</v>
      </c>
      <c r="W36" s="720">
        <v>0</v>
      </c>
      <c r="X36" s="720">
        <v>0</v>
      </c>
      <c r="Y36" s="720">
        <v>0</v>
      </c>
      <c r="Z36" s="1089">
        <f t="shared" si="6"/>
        <v>0</v>
      </c>
      <c r="AA36" s="720">
        <v>0</v>
      </c>
      <c r="AB36" s="720">
        <v>0</v>
      </c>
      <c r="AC36" s="720">
        <v>0</v>
      </c>
      <c r="AD36" s="1093" t="s">
        <v>25</v>
      </c>
    </row>
    <row r="37" spans="1:30" s="1084" customFormat="1" ht="16.5" customHeight="1">
      <c r="A37" s="1082" t="s">
        <v>282</v>
      </c>
      <c r="B37" s="1087">
        <v>8</v>
      </c>
      <c r="C37" s="1088">
        <v>0</v>
      </c>
      <c r="D37" s="1089">
        <f t="shared" si="2"/>
        <v>8</v>
      </c>
      <c r="E37" s="1088">
        <v>0</v>
      </c>
      <c r="F37" s="1088">
        <v>0</v>
      </c>
      <c r="G37" s="1090">
        <v>0</v>
      </c>
      <c r="H37" s="1091">
        <v>0</v>
      </c>
      <c r="I37" s="720">
        <v>0</v>
      </c>
      <c r="J37" s="720">
        <v>3</v>
      </c>
      <c r="K37" s="720">
        <v>0</v>
      </c>
      <c r="L37" s="1090">
        <v>5</v>
      </c>
      <c r="M37" s="159">
        <f t="shared" si="3"/>
        <v>8</v>
      </c>
      <c r="N37" s="720">
        <v>5</v>
      </c>
      <c r="O37" s="1095">
        <v>3</v>
      </c>
      <c r="P37" s="1093" t="s">
        <v>26</v>
      </c>
      <c r="Q37" s="1082" t="s">
        <v>282</v>
      </c>
      <c r="R37" s="1089">
        <f t="shared" si="4"/>
        <v>8</v>
      </c>
      <c r="S37" s="720">
        <v>7</v>
      </c>
      <c r="T37" s="720">
        <v>1</v>
      </c>
      <c r="U37" s="1089">
        <f t="shared" si="5"/>
        <v>8</v>
      </c>
      <c r="V37" s="720">
        <v>0</v>
      </c>
      <c r="W37" s="720">
        <v>0</v>
      </c>
      <c r="X37" s="720">
        <v>0</v>
      </c>
      <c r="Y37" s="720">
        <v>0</v>
      </c>
      <c r="Z37" s="1089">
        <f t="shared" si="6"/>
        <v>8</v>
      </c>
      <c r="AA37" s="720">
        <v>0</v>
      </c>
      <c r="AB37" s="720">
        <v>0</v>
      </c>
      <c r="AC37" s="720">
        <v>8</v>
      </c>
      <c r="AD37" s="1093" t="s">
        <v>26</v>
      </c>
    </row>
    <row r="38" spans="1:30" s="1084" customFormat="1" ht="16.5" customHeight="1" thickBot="1">
      <c r="A38" s="1082" t="s">
        <v>284</v>
      </c>
      <c r="B38" s="1094">
        <v>1</v>
      </c>
      <c r="C38" s="1094">
        <v>0</v>
      </c>
      <c r="D38" s="1089">
        <f t="shared" si="2"/>
        <v>1</v>
      </c>
      <c r="E38" s="1088">
        <v>0</v>
      </c>
      <c r="F38" s="1088">
        <v>0</v>
      </c>
      <c r="G38" s="1097">
        <v>0</v>
      </c>
      <c r="H38" s="1091">
        <v>0</v>
      </c>
      <c r="I38" s="720">
        <v>0</v>
      </c>
      <c r="J38" s="720">
        <v>0</v>
      </c>
      <c r="K38" s="720">
        <v>0</v>
      </c>
      <c r="L38" s="754">
        <v>1</v>
      </c>
      <c r="M38" s="1098">
        <f t="shared" si="3"/>
        <v>1</v>
      </c>
      <c r="N38" s="754">
        <v>0</v>
      </c>
      <c r="O38" s="1181">
        <v>1</v>
      </c>
      <c r="P38" s="21" t="s">
        <v>27</v>
      </c>
      <c r="Q38" s="166" t="s">
        <v>284</v>
      </c>
      <c r="R38" s="1099">
        <f t="shared" si="4"/>
        <v>1</v>
      </c>
      <c r="S38" s="754">
        <v>1</v>
      </c>
      <c r="T38" s="754">
        <v>0</v>
      </c>
      <c r="U38" s="1099">
        <f t="shared" si="5"/>
        <v>1</v>
      </c>
      <c r="V38" s="754">
        <v>0</v>
      </c>
      <c r="W38" s="754">
        <v>0</v>
      </c>
      <c r="X38" s="754">
        <v>0</v>
      </c>
      <c r="Y38" s="754">
        <v>0</v>
      </c>
      <c r="Z38" s="1099">
        <f t="shared" si="6"/>
        <v>1</v>
      </c>
      <c r="AA38" s="754">
        <v>0</v>
      </c>
      <c r="AB38" s="754">
        <v>0</v>
      </c>
      <c r="AC38" s="754">
        <v>1</v>
      </c>
      <c r="AD38" s="21" t="s">
        <v>27</v>
      </c>
    </row>
    <row r="39" spans="1:30" s="229" customFormat="1" ht="11.1" customHeight="1">
      <c r="A39" s="148" t="s">
        <v>766</v>
      </c>
      <c r="B39" s="276"/>
      <c r="C39" s="109"/>
      <c r="D39" s="109"/>
      <c r="E39" s="109"/>
      <c r="F39" s="109"/>
      <c r="G39" s="109"/>
      <c r="H39" s="109"/>
      <c r="I39" s="109"/>
      <c r="J39" s="109"/>
      <c r="K39" s="109"/>
      <c r="M39" s="159"/>
      <c r="P39" s="1025" t="s">
        <v>1116</v>
      </c>
      <c r="Q39" s="148" t="s">
        <v>766</v>
      </c>
      <c r="AD39" s="1025" t="s">
        <v>1115</v>
      </c>
    </row>
    <row r="40" spans="1:30" s="1026" customFormat="1" ht="11.1" customHeight="1">
      <c r="A40" s="199" t="s">
        <v>1114</v>
      </c>
      <c r="B40" s="277"/>
      <c r="P40" s="199"/>
      <c r="Q40" s="199" t="s">
        <v>1114</v>
      </c>
    </row>
    <row r="41" spans="1:30" s="1021" customFormat="1" ht="11.25">
      <c r="A41" s="53"/>
      <c r="B41" s="53"/>
      <c r="C41" s="53"/>
      <c r="D41" s="53"/>
      <c r="E41" s="53"/>
      <c r="F41" s="53"/>
      <c r="P41" s="53"/>
      <c r="Q41" s="53"/>
    </row>
    <row r="42" spans="1:30" s="1021" customFormat="1" ht="11.25">
      <c r="A42" s="53"/>
      <c r="B42" s="53"/>
      <c r="C42" s="53"/>
      <c r="D42" s="53"/>
      <c r="E42" s="53"/>
      <c r="F42" s="53"/>
      <c r="P42" s="53"/>
      <c r="Q42" s="53"/>
    </row>
    <row r="43" spans="1:30" s="1021" customFormat="1" ht="11.25">
      <c r="A43" s="53"/>
      <c r="B43" s="53"/>
      <c r="C43" s="53"/>
      <c r="D43" s="53"/>
      <c r="E43" s="53"/>
      <c r="F43" s="53"/>
      <c r="P43" s="53"/>
      <c r="Q43" s="53"/>
    </row>
    <row r="44" spans="1:30" s="1021" customFormat="1" ht="11.25">
      <c r="A44" s="53"/>
      <c r="B44" s="53"/>
      <c r="C44" s="53"/>
      <c r="D44" s="53"/>
      <c r="E44" s="53"/>
      <c r="F44" s="53"/>
      <c r="P44" s="53"/>
      <c r="Q44" s="53"/>
    </row>
    <row r="45" spans="1:30" s="1021" customFormat="1" ht="11.25">
      <c r="A45" s="53"/>
      <c r="B45" s="53"/>
      <c r="C45" s="53"/>
      <c r="D45" s="53"/>
      <c r="E45" s="53"/>
      <c r="F45" s="53"/>
      <c r="P45" s="53"/>
      <c r="Q45" s="53"/>
    </row>
    <row r="46" spans="1:30" s="1021" customFormat="1" ht="11.25">
      <c r="A46" s="53"/>
      <c r="B46" s="53"/>
      <c r="C46" s="53"/>
      <c r="D46" s="53"/>
      <c r="E46" s="53"/>
      <c r="F46" s="53"/>
      <c r="P46" s="53"/>
      <c r="Q46" s="53"/>
    </row>
    <row r="47" spans="1:30" s="1021" customFormat="1" ht="11.25">
      <c r="A47" s="53"/>
      <c r="B47" s="53"/>
      <c r="C47" s="53"/>
      <c r="D47" s="53"/>
      <c r="E47" s="53"/>
      <c r="F47" s="53"/>
      <c r="P47" s="53"/>
      <c r="Q47" s="53"/>
    </row>
    <row r="48" spans="1:30" s="1021" customFormat="1" ht="11.25">
      <c r="A48" s="53"/>
      <c r="B48" s="53"/>
      <c r="C48" s="53"/>
      <c r="D48" s="53"/>
      <c r="E48" s="53"/>
      <c r="F48" s="53"/>
      <c r="P48" s="53"/>
      <c r="Q48" s="53"/>
    </row>
    <row r="49" spans="1:17" s="1021" customFormat="1" ht="11.25">
      <c r="A49" s="53"/>
      <c r="B49" s="53"/>
      <c r="C49" s="53"/>
      <c r="D49" s="53"/>
      <c r="E49" s="53"/>
      <c r="F49" s="53"/>
      <c r="P49" s="53"/>
      <c r="Q49" s="53"/>
    </row>
    <row r="50" spans="1:17" s="1021" customFormat="1" ht="11.25">
      <c r="A50" s="53"/>
      <c r="B50" s="53"/>
      <c r="C50" s="53"/>
      <c r="D50" s="53"/>
      <c r="E50" s="53"/>
      <c r="F50" s="53"/>
      <c r="P50" s="53"/>
      <c r="Q50" s="53"/>
    </row>
    <row r="51" spans="1:17" s="1021" customFormat="1" ht="11.25">
      <c r="A51" s="53"/>
      <c r="B51" s="53"/>
      <c r="C51" s="53"/>
      <c r="D51" s="53"/>
      <c r="E51" s="53"/>
      <c r="F51" s="53"/>
      <c r="P51" s="53"/>
      <c r="Q51" s="53"/>
    </row>
    <row r="52" spans="1:17" s="1021" customFormat="1" ht="11.25">
      <c r="A52" s="53"/>
      <c r="B52" s="53"/>
      <c r="C52" s="53"/>
      <c r="D52" s="53"/>
      <c r="E52" s="53"/>
      <c r="F52" s="53"/>
      <c r="P52" s="53"/>
      <c r="Q52" s="53"/>
    </row>
    <row r="53" spans="1:17" s="1021" customFormat="1" ht="11.25">
      <c r="A53" s="53"/>
      <c r="B53" s="53"/>
      <c r="C53" s="53"/>
      <c r="D53" s="53"/>
      <c r="E53" s="53"/>
      <c r="F53" s="53"/>
      <c r="P53" s="53"/>
      <c r="Q53" s="53"/>
    </row>
    <row r="54" spans="1:17" s="1021" customFormat="1" ht="11.25">
      <c r="A54" s="53"/>
      <c r="B54" s="53"/>
      <c r="C54" s="53"/>
      <c r="D54" s="53"/>
      <c r="E54" s="53"/>
      <c r="F54" s="53"/>
      <c r="P54" s="53"/>
      <c r="Q54" s="53"/>
    </row>
    <row r="55" spans="1:17" s="1021" customFormat="1" ht="11.25">
      <c r="A55" s="53"/>
      <c r="B55" s="53"/>
      <c r="C55" s="53"/>
      <c r="D55" s="53"/>
      <c r="E55" s="53"/>
      <c r="F55" s="53"/>
      <c r="P55" s="53"/>
      <c r="Q55" s="53"/>
    </row>
    <row r="56" spans="1:17" s="1021" customFormat="1" ht="11.25">
      <c r="A56" s="53"/>
      <c r="B56" s="53"/>
      <c r="C56" s="53"/>
      <c r="D56" s="53"/>
      <c r="E56" s="53"/>
      <c r="F56" s="53"/>
      <c r="P56" s="53"/>
      <c r="Q56" s="53"/>
    </row>
    <row r="57" spans="1:17" s="1021" customFormat="1" ht="11.25">
      <c r="A57" s="53"/>
      <c r="B57" s="53"/>
      <c r="C57" s="53"/>
      <c r="D57" s="53"/>
      <c r="E57" s="53"/>
      <c r="F57" s="53"/>
      <c r="P57" s="53"/>
      <c r="Q57" s="53"/>
    </row>
    <row r="58" spans="1:17" s="1021" customFormat="1" ht="11.25">
      <c r="A58" s="53"/>
      <c r="B58" s="53"/>
      <c r="C58" s="53"/>
      <c r="D58" s="53"/>
      <c r="E58" s="53"/>
      <c r="F58" s="53"/>
      <c r="P58" s="53"/>
      <c r="Q58" s="53"/>
    </row>
    <row r="59" spans="1:17" s="1021" customFormat="1" ht="11.25">
      <c r="A59" s="53"/>
      <c r="B59" s="53"/>
      <c r="C59" s="53"/>
      <c r="D59" s="53"/>
      <c r="E59" s="53"/>
      <c r="F59" s="53"/>
      <c r="P59" s="53"/>
      <c r="Q59" s="53"/>
    </row>
    <row r="60" spans="1:17" s="1021" customFormat="1" ht="11.25">
      <c r="A60" s="53"/>
      <c r="B60" s="53"/>
      <c r="C60" s="53"/>
      <c r="D60" s="53"/>
      <c r="E60" s="53"/>
      <c r="F60" s="53"/>
      <c r="P60" s="53"/>
      <c r="Q60" s="53"/>
    </row>
    <row r="61" spans="1:17" s="1021" customFormat="1" ht="11.25">
      <c r="A61" s="53"/>
      <c r="B61" s="53"/>
      <c r="C61" s="53"/>
      <c r="D61" s="53"/>
      <c r="E61" s="53"/>
      <c r="F61" s="53"/>
      <c r="P61" s="53"/>
      <c r="Q61" s="53"/>
    </row>
    <row r="62" spans="1:17" s="1021" customFormat="1" ht="11.25">
      <c r="A62" s="53"/>
      <c r="B62" s="53"/>
      <c r="C62" s="53"/>
      <c r="D62" s="53"/>
      <c r="E62" s="53"/>
      <c r="F62" s="53"/>
      <c r="P62" s="53"/>
      <c r="Q62" s="53"/>
    </row>
    <row r="63" spans="1:17" s="1021" customFormat="1" ht="11.25">
      <c r="A63" s="53"/>
      <c r="B63" s="53"/>
      <c r="C63" s="53"/>
      <c r="D63" s="53"/>
      <c r="E63" s="53"/>
      <c r="F63" s="53"/>
      <c r="P63" s="53"/>
      <c r="Q63" s="53"/>
    </row>
    <row r="64" spans="1:17" s="1021" customFormat="1" ht="11.25">
      <c r="A64" s="53"/>
      <c r="B64" s="53"/>
      <c r="C64" s="53"/>
      <c r="D64" s="53"/>
      <c r="E64" s="53"/>
      <c r="F64" s="53"/>
      <c r="P64" s="53"/>
      <c r="Q64" s="53"/>
    </row>
    <row r="65" spans="1:17" s="1021" customFormat="1" ht="11.25">
      <c r="A65" s="53"/>
      <c r="B65" s="53"/>
      <c r="C65" s="53"/>
      <c r="D65" s="53"/>
      <c r="E65" s="53"/>
      <c r="F65" s="53"/>
      <c r="P65" s="53"/>
      <c r="Q65" s="53"/>
    </row>
    <row r="66" spans="1:17" s="1021" customFormat="1" ht="11.25">
      <c r="A66" s="53"/>
      <c r="B66" s="53"/>
      <c r="C66" s="53"/>
      <c r="D66" s="53"/>
      <c r="E66" s="53"/>
      <c r="F66" s="53"/>
      <c r="P66" s="53"/>
      <c r="Q66" s="53"/>
    </row>
    <row r="67" spans="1:17" s="1021" customFormat="1" ht="11.25">
      <c r="A67" s="53"/>
      <c r="B67" s="53"/>
      <c r="C67" s="53"/>
      <c r="D67" s="53"/>
      <c r="E67" s="53"/>
      <c r="F67" s="53"/>
      <c r="P67" s="53"/>
      <c r="Q67" s="53"/>
    </row>
    <row r="68" spans="1:17" s="1021" customFormat="1" ht="11.25">
      <c r="A68" s="53"/>
      <c r="B68" s="53"/>
      <c r="C68" s="53"/>
      <c r="D68" s="53"/>
      <c r="E68" s="53"/>
      <c r="F68" s="53"/>
      <c r="P68" s="53"/>
      <c r="Q68" s="53"/>
    </row>
    <row r="69" spans="1:17" s="1021" customFormat="1" ht="11.25">
      <c r="A69" s="53"/>
      <c r="B69" s="53"/>
      <c r="C69" s="53"/>
      <c r="D69" s="53"/>
      <c r="E69" s="53"/>
      <c r="F69" s="53"/>
      <c r="P69" s="53"/>
      <c r="Q69" s="53"/>
    </row>
    <row r="70" spans="1:17" s="1021" customFormat="1" ht="11.25">
      <c r="A70" s="53"/>
      <c r="B70" s="53"/>
      <c r="C70" s="53"/>
      <c r="D70" s="53"/>
      <c r="E70" s="53"/>
      <c r="F70" s="53"/>
      <c r="P70" s="53"/>
      <c r="Q70" s="53"/>
    </row>
    <row r="71" spans="1:17" s="1021" customFormat="1" ht="11.25">
      <c r="A71" s="53"/>
      <c r="B71" s="53"/>
      <c r="C71" s="53"/>
      <c r="D71" s="53"/>
      <c r="E71" s="53"/>
      <c r="F71" s="53"/>
      <c r="P71" s="53"/>
      <c r="Q71" s="53"/>
    </row>
    <row r="72" spans="1:17" s="1021" customFormat="1" ht="11.25">
      <c r="A72" s="53"/>
      <c r="B72" s="53"/>
      <c r="C72" s="53"/>
      <c r="D72" s="53"/>
      <c r="E72" s="53"/>
      <c r="F72" s="53"/>
      <c r="P72" s="53"/>
      <c r="Q72" s="53"/>
    </row>
    <row r="73" spans="1:17" s="1021" customFormat="1" ht="11.25">
      <c r="A73" s="53"/>
      <c r="B73" s="53"/>
      <c r="C73" s="53"/>
      <c r="D73" s="53"/>
      <c r="E73" s="53"/>
      <c r="F73" s="53"/>
      <c r="P73" s="53"/>
      <c r="Q73" s="53"/>
    </row>
    <row r="74" spans="1:17" s="1021" customFormat="1" ht="11.25">
      <c r="A74" s="53"/>
      <c r="B74" s="53"/>
      <c r="C74" s="53"/>
      <c r="D74" s="53"/>
      <c r="E74" s="53"/>
      <c r="F74" s="53"/>
      <c r="P74" s="53"/>
      <c r="Q74" s="53"/>
    </row>
    <row r="75" spans="1:17" s="1021" customFormat="1" ht="11.25">
      <c r="A75" s="53"/>
      <c r="B75" s="53"/>
      <c r="C75" s="53"/>
      <c r="D75" s="53"/>
      <c r="E75" s="53"/>
      <c r="F75" s="53"/>
      <c r="P75" s="53"/>
      <c r="Q75" s="53"/>
    </row>
    <row r="76" spans="1:17" s="1021" customFormat="1" ht="11.25">
      <c r="A76" s="53"/>
      <c r="B76" s="53"/>
      <c r="C76" s="53"/>
      <c r="D76" s="53"/>
      <c r="E76" s="53"/>
      <c r="F76" s="53"/>
      <c r="P76" s="53"/>
      <c r="Q76" s="53"/>
    </row>
    <row r="77" spans="1:17" s="1021" customFormat="1" ht="11.25">
      <c r="A77" s="53"/>
      <c r="B77" s="53"/>
      <c r="C77" s="53"/>
      <c r="D77" s="53"/>
      <c r="E77" s="53"/>
      <c r="F77" s="53"/>
      <c r="P77" s="53"/>
      <c r="Q77" s="53"/>
    </row>
    <row r="78" spans="1:17" s="1021" customFormat="1" ht="11.25">
      <c r="A78" s="53"/>
      <c r="B78" s="53"/>
      <c r="C78" s="53"/>
      <c r="D78" s="53"/>
      <c r="E78" s="53"/>
      <c r="F78" s="53"/>
      <c r="P78" s="53"/>
      <c r="Q78" s="53"/>
    </row>
    <row r="79" spans="1:17" s="1021" customFormat="1" ht="11.25">
      <c r="A79" s="53"/>
      <c r="B79" s="53"/>
      <c r="C79" s="53"/>
      <c r="D79" s="53"/>
      <c r="E79" s="53"/>
      <c r="F79" s="53"/>
      <c r="P79" s="53"/>
      <c r="Q79" s="53"/>
    </row>
    <row r="80" spans="1:17" s="1021" customFormat="1" ht="11.25">
      <c r="A80" s="53"/>
      <c r="B80" s="53"/>
      <c r="C80" s="53"/>
      <c r="D80" s="53"/>
      <c r="E80" s="53"/>
      <c r="F80" s="53"/>
      <c r="P80" s="53"/>
      <c r="Q80" s="53"/>
    </row>
    <row r="81" spans="1:17" s="1021" customFormat="1" ht="11.25">
      <c r="A81" s="53"/>
      <c r="B81" s="53"/>
      <c r="C81" s="53"/>
      <c r="D81" s="53"/>
      <c r="E81" s="53"/>
      <c r="F81" s="53"/>
      <c r="P81" s="53"/>
      <c r="Q81" s="53"/>
    </row>
    <row r="82" spans="1:17" s="1021" customFormat="1" ht="11.25">
      <c r="A82" s="53"/>
      <c r="B82" s="53"/>
      <c r="C82" s="53"/>
      <c r="D82" s="53"/>
      <c r="E82" s="53"/>
      <c r="F82" s="53"/>
      <c r="P82" s="53"/>
      <c r="Q82" s="53"/>
    </row>
    <row r="83" spans="1:17" s="1021" customFormat="1" ht="11.25">
      <c r="A83" s="53"/>
      <c r="B83" s="53"/>
      <c r="C83" s="53"/>
      <c r="D83" s="53"/>
      <c r="E83" s="53"/>
      <c r="F83" s="53"/>
      <c r="P83" s="53"/>
      <c r="Q83" s="53"/>
    </row>
    <row r="84" spans="1:17" s="1021" customFormat="1" ht="11.25">
      <c r="A84" s="53"/>
      <c r="B84" s="53"/>
      <c r="C84" s="53"/>
      <c r="D84" s="53"/>
      <c r="E84" s="53"/>
      <c r="F84" s="53"/>
      <c r="P84" s="53"/>
      <c r="Q84" s="53"/>
    </row>
    <row r="85" spans="1:17" s="1021" customFormat="1" ht="11.25">
      <c r="A85" s="53"/>
      <c r="B85" s="53"/>
      <c r="C85" s="53"/>
      <c r="D85" s="53"/>
      <c r="E85" s="53"/>
      <c r="F85" s="53"/>
      <c r="P85" s="53"/>
      <c r="Q85" s="53"/>
    </row>
    <row r="86" spans="1:17" s="1021" customFormat="1" ht="11.25">
      <c r="A86" s="53"/>
      <c r="B86" s="53"/>
      <c r="C86" s="53"/>
      <c r="D86" s="53"/>
      <c r="E86" s="53"/>
      <c r="F86" s="53"/>
      <c r="P86" s="53"/>
      <c r="Q86" s="53"/>
    </row>
    <row r="87" spans="1:17" s="1021" customFormat="1" ht="11.25">
      <c r="A87" s="53"/>
      <c r="B87" s="53"/>
      <c r="C87" s="53"/>
      <c r="D87" s="53"/>
      <c r="E87" s="53"/>
      <c r="F87" s="53"/>
      <c r="P87" s="53"/>
      <c r="Q87" s="53"/>
    </row>
    <row r="88" spans="1:17" s="1021" customFormat="1" ht="11.25">
      <c r="A88" s="53"/>
      <c r="B88" s="53"/>
      <c r="C88" s="53"/>
      <c r="D88" s="53"/>
      <c r="E88" s="53"/>
      <c r="F88" s="53"/>
      <c r="P88" s="53"/>
      <c r="Q88" s="53"/>
    </row>
    <row r="89" spans="1:17" s="1021" customFormat="1" ht="11.25">
      <c r="A89" s="53"/>
      <c r="B89" s="53"/>
      <c r="C89" s="53"/>
      <c r="D89" s="53"/>
      <c r="E89" s="53"/>
      <c r="F89" s="53"/>
      <c r="P89" s="53"/>
      <c r="Q89" s="53"/>
    </row>
    <row r="90" spans="1:17" s="1021" customFormat="1" ht="11.25">
      <c r="A90" s="53"/>
      <c r="B90" s="53"/>
      <c r="C90" s="53"/>
      <c r="D90" s="53"/>
      <c r="E90" s="53"/>
      <c r="F90" s="53"/>
      <c r="P90" s="53"/>
      <c r="Q90" s="53"/>
    </row>
    <row r="91" spans="1:17" s="1021" customFormat="1" ht="11.25">
      <c r="A91" s="53"/>
      <c r="B91" s="53"/>
      <c r="C91" s="53"/>
      <c r="D91" s="53"/>
      <c r="E91" s="53"/>
      <c r="F91" s="53"/>
      <c r="P91" s="53"/>
      <c r="Q91" s="53"/>
    </row>
    <row r="92" spans="1:17" s="1021" customFormat="1" ht="11.25">
      <c r="A92" s="53"/>
      <c r="B92" s="53"/>
      <c r="C92" s="53"/>
      <c r="D92" s="53"/>
      <c r="E92" s="53"/>
      <c r="F92" s="53"/>
      <c r="P92" s="53"/>
      <c r="Q92" s="53"/>
    </row>
    <row r="93" spans="1:17" s="1021" customFormat="1" ht="11.25">
      <c r="A93" s="53"/>
      <c r="B93" s="53"/>
      <c r="C93" s="53"/>
      <c r="D93" s="53"/>
      <c r="E93" s="53"/>
      <c r="F93" s="53"/>
      <c r="P93" s="53"/>
      <c r="Q93" s="53"/>
    </row>
    <row r="94" spans="1:17" s="1021" customFormat="1" ht="11.25">
      <c r="A94" s="53"/>
      <c r="B94" s="53"/>
      <c r="C94" s="53"/>
      <c r="D94" s="53"/>
      <c r="E94" s="53"/>
      <c r="F94" s="53"/>
      <c r="P94" s="53"/>
      <c r="Q94" s="53"/>
    </row>
    <row r="95" spans="1:17" s="1021" customFormat="1" ht="11.25">
      <c r="A95" s="53"/>
      <c r="B95" s="53"/>
      <c r="C95" s="53"/>
      <c r="D95" s="53"/>
      <c r="E95" s="53"/>
      <c r="F95" s="53"/>
      <c r="P95" s="53"/>
      <c r="Q95" s="53"/>
    </row>
    <row r="96" spans="1:17" s="1021" customFormat="1" ht="11.25">
      <c r="A96" s="53"/>
      <c r="B96" s="53"/>
      <c r="C96" s="53"/>
      <c r="D96" s="53"/>
      <c r="E96" s="53"/>
      <c r="F96" s="53"/>
      <c r="P96" s="53"/>
      <c r="Q96" s="53"/>
    </row>
    <row r="97" spans="1:17" s="1021" customFormat="1" ht="11.25">
      <c r="A97" s="53"/>
      <c r="B97" s="53"/>
      <c r="C97" s="53"/>
      <c r="D97" s="53"/>
      <c r="E97" s="53"/>
      <c r="F97" s="53"/>
      <c r="P97" s="53"/>
      <c r="Q97" s="53"/>
    </row>
    <row r="98" spans="1:17" s="1021" customFormat="1" ht="11.25">
      <c r="A98" s="53"/>
      <c r="B98" s="53"/>
      <c r="C98" s="53"/>
      <c r="D98" s="53"/>
      <c r="E98" s="53"/>
      <c r="F98" s="53"/>
      <c r="P98" s="53"/>
      <c r="Q98" s="53"/>
    </row>
    <row r="99" spans="1:17" s="1021" customFormat="1" ht="11.25">
      <c r="A99" s="53"/>
      <c r="B99" s="53"/>
      <c r="C99" s="53"/>
      <c r="D99" s="53"/>
      <c r="E99" s="53"/>
      <c r="F99" s="53"/>
      <c r="P99" s="53"/>
      <c r="Q99" s="53"/>
    </row>
    <row r="100" spans="1:17" s="1021" customFormat="1" ht="11.25">
      <c r="A100" s="53"/>
      <c r="B100" s="53"/>
      <c r="C100" s="53"/>
      <c r="D100" s="53"/>
      <c r="E100" s="53"/>
      <c r="F100" s="53"/>
      <c r="P100" s="53"/>
      <c r="Q100" s="53"/>
    </row>
    <row r="101" spans="1:17" s="1021" customFormat="1" ht="11.25">
      <c r="A101" s="53"/>
      <c r="B101" s="53"/>
      <c r="C101" s="53"/>
      <c r="D101" s="53"/>
      <c r="E101" s="53"/>
      <c r="F101" s="53"/>
      <c r="P101" s="53"/>
      <c r="Q101" s="53"/>
    </row>
    <row r="102" spans="1:17" s="1021" customFormat="1" ht="11.25">
      <c r="A102" s="53"/>
      <c r="B102" s="53"/>
      <c r="C102" s="53"/>
      <c r="D102" s="53"/>
      <c r="E102" s="53"/>
      <c r="F102" s="53"/>
      <c r="P102" s="53"/>
      <c r="Q102" s="53"/>
    </row>
    <row r="103" spans="1:17" s="1021" customFormat="1" ht="11.25">
      <c r="A103" s="53"/>
      <c r="B103" s="53"/>
      <c r="C103" s="53"/>
      <c r="D103" s="53"/>
      <c r="E103" s="53"/>
      <c r="F103" s="53"/>
      <c r="P103" s="53"/>
      <c r="Q103" s="53"/>
    </row>
  </sheetData>
  <sheetProtection selectLockedCells="1"/>
  <mergeCells count="45">
    <mergeCell ref="A6:A9"/>
    <mergeCell ref="B6:B9"/>
    <mergeCell ref="C6:C9"/>
    <mergeCell ref="D7:D9"/>
    <mergeCell ref="E7:E9"/>
    <mergeCell ref="Q6:Q9"/>
    <mergeCell ref="Z8:Z9"/>
    <mergeCell ref="V8:V9"/>
    <mergeCell ref="W8:W9"/>
    <mergeCell ref="X8:X9"/>
    <mergeCell ref="U7:U9"/>
    <mergeCell ref="S7:S9"/>
    <mergeCell ref="T7:T9"/>
    <mergeCell ref="X6:AC6"/>
    <mergeCell ref="R7:R9"/>
    <mergeCell ref="R6:T6"/>
    <mergeCell ref="I4:P4"/>
    <mergeCell ref="F7:F9"/>
    <mergeCell ref="G7:G9"/>
    <mergeCell ref="H7:H9"/>
    <mergeCell ref="O7:O9"/>
    <mergeCell ref="P6:P9"/>
    <mergeCell ref="M7:M9"/>
    <mergeCell ref="N7:N9"/>
    <mergeCell ref="I7:I9"/>
    <mergeCell ref="J7:J9"/>
    <mergeCell ref="K7:K9"/>
    <mergeCell ref="L7:L9"/>
    <mergeCell ref="M6:O6"/>
    <mergeCell ref="X3:AD3"/>
    <mergeCell ref="X4:AD4"/>
    <mergeCell ref="AD6:AD9"/>
    <mergeCell ref="I6:L6"/>
    <mergeCell ref="D6:H6"/>
    <mergeCell ref="A3:H3"/>
    <mergeCell ref="I3:P3"/>
    <mergeCell ref="Q3:W3"/>
    <mergeCell ref="V7:W7"/>
    <mergeCell ref="X7:Y7"/>
    <mergeCell ref="U6:W6"/>
    <mergeCell ref="AA8:AA9"/>
    <mergeCell ref="AB8:AB9"/>
    <mergeCell ref="AC8:AC9"/>
    <mergeCell ref="Z7:AC7"/>
    <mergeCell ref="Y8:Y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zoomScaleNormal="100" zoomScaleSheetLayoutView="100" workbookViewId="0">
      <selection activeCell="U27" sqref="U27"/>
    </sheetView>
  </sheetViews>
  <sheetFormatPr defaultColWidth="8.75" defaultRowHeight="11.25"/>
  <cols>
    <col min="1" max="1" width="10.625" style="272" customWidth="1"/>
    <col min="2" max="2" width="10.375" style="272" hidden="1" customWidth="1"/>
    <col min="3" max="3" width="9.625" style="272" customWidth="1"/>
    <col min="4" max="4" width="9.375" style="272" customWidth="1"/>
    <col min="5" max="6" width="8.625" style="272" customWidth="1"/>
    <col min="7" max="8" width="9.125" style="272" customWidth="1"/>
    <col min="9" max="10" width="8.625" style="272" customWidth="1"/>
    <col min="11" max="11" width="9.125" style="272" customWidth="1"/>
    <col min="12" max="14" width="8.625" style="272" customWidth="1"/>
    <col min="15" max="15" width="9.375" style="272" customWidth="1"/>
    <col min="16" max="18" width="8.625" style="272" customWidth="1"/>
    <col min="19" max="19" width="12.125" style="272" customWidth="1"/>
    <col min="20" max="16384" width="8.75" style="272"/>
  </cols>
  <sheetData>
    <row r="1" spans="1:20" s="803" customFormat="1" ht="14.1" customHeight="1">
      <c r="A1" s="173" t="s">
        <v>1420</v>
      </c>
      <c r="B1" s="173"/>
      <c r="C1" s="805"/>
      <c r="D1" s="805"/>
      <c r="E1" s="805"/>
      <c r="F1" s="805"/>
      <c r="G1" s="805"/>
      <c r="H1" s="805"/>
      <c r="I1" s="805"/>
      <c r="J1" s="805"/>
      <c r="K1" s="805"/>
      <c r="L1" s="805"/>
      <c r="M1" s="805"/>
      <c r="N1" s="805"/>
      <c r="O1" s="805"/>
      <c r="P1" s="392"/>
      <c r="Q1" s="392"/>
      <c r="R1" s="392"/>
      <c r="S1" s="392" t="s">
        <v>1578</v>
      </c>
    </row>
    <row r="2" spans="1:20" s="179" customFormat="1" ht="14.1" customHeight="1">
      <c r="A2" s="94"/>
      <c r="B2" s="94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1023"/>
      <c r="Q2" s="1023"/>
      <c r="R2" s="1023"/>
      <c r="S2" s="94"/>
    </row>
    <row r="3" spans="1:20" s="1028" customFormat="1" ht="20.100000000000001" customHeight="1">
      <c r="A3" s="2208" t="s">
        <v>1029</v>
      </c>
      <c r="B3" s="2208"/>
      <c r="C3" s="2208"/>
      <c r="D3" s="2208"/>
      <c r="E3" s="2208"/>
      <c r="F3" s="2208"/>
      <c r="G3" s="2208"/>
      <c r="H3" s="2208"/>
      <c r="I3" s="2208"/>
      <c r="J3" s="2208"/>
      <c r="K3" s="2208" t="s">
        <v>1030</v>
      </c>
      <c r="L3" s="2208"/>
      <c r="M3" s="2208"/>
      <c r="N3" s="2208"/>
      <c r="O3" s="2208"/>
      <c r="P3" s="2208"/>
      <c r="Q3" s="2208"/>
      <c r="R3" s="2208"/>
      <c r="S3" s="2208"/>
    </row>
    <row r="4" spans="1:20" s="1029" customFormat="1" ht="20.100000000000001" customHeight="1">
      <c r="A4" s="249"/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1022"/>
    </row>
    <row r="5" spans="1:20" s="209" customFormat="1" ht="18" customHeight="1" thickBot="1">
      <c r="A5" s="209" t="s">
        <v>1156</v>
      </c>
      <c r="O5" s="2369"/>
      <c r="P5" s="2369"/>
      <c r="Q5" s="212"/>
      <c r="R5" s="212"/>
      <c r="S5" s="212" t="s">
        <v>1155</v>
      </c>
    </row>
    <row r="6" spans="1:20" s="251" customFormat="1" ht="30" customHeight="1">
      <c r="A6" s="2372" t="s">
        <v>1154</v>
      </c>
      <c r="B6" s="250"/>
      <c r="C6" s="2377" t="s">
        <v>1153</v>
      </c>
      <c r="D6" s="2364"/>
      <c r="E6" s="2364"/>
      <c r="F6" s="2365"/>
      <c r="G6" s="2370" t="s">
        <v>1152</v>
      </c>
      <c r="H6" s="2371"/>
      <c r="I6" s="2371"/>
      <c r="J6" s="2371"/>
      <c r="K6" s="2364" t="s">
        <v>1355</v>
      </c>
      <c r="L6" s="2364"/>
      <c r="M6" s="2364"/>
      <c r="N6" s="2365"/>
      <c r="O6" s="2370" t="s">
        <v>1151</v>
      </c>
      <c r="P6" s="2371"/>
      <c r="Q6" s="2371"/>
      <c r="R6" s="2372"/>
      <c r="S6" s="2366" t="s">
        <v>85</v>
      </c>
    </row>
    <row r="7" spans="1:20" s="251" customFormat="1" ht="30" customHeight="1">
      <c r="A7" s="2375"/>
      <c r="B7" s="252"/>
      <c r="C7" s="2367" t="s">
        <v>1150</v>
      </c>
      <c r="D7" s="2359" t="s">
        <v>1149</v>
      </c>
      <c r="E7" s="2360"/>
      <c r="F7" s="2360"/>
      <c r="G7" s="2362" t="s">
        <v>1150</v>
      </c>
      <c r="H7" s="2359" t="s">
        <v>1149</v>
      </c>
      <c r="I7" s="2360"/>
      <c r="J7" s="2360"/>
      <c r="K7" s="2373" t="s">
        <v>1150</v>
      </c>
      <c r="L7" s="2359" t="s">
        <v>1149</v>
      </c>
      <c r="M7" s="2360"/>
      <c r="N7" s="2361"/>
      <c r="O7" s="2362" t="s">
        <v>1150</v>
      </c>
      <c r="P7" s="2359" t="s">
        <v>1149</v>
      </c>
      <c r="Q7" s="2360"/>
      <c r="R7" s="2361"/>
      <c r="S7" s="2367"/>
    </row>
    <row r="8" spans="1:20" s="251" customFormat="1" ht="36" customHeight="1">
      <c r="A8" s="2376"/>
      <c r="B8" s="253"/>
      <c r="C8" s="2368"/>
      <c r="D8" s="1027"/>
      <c r="E8" s="254" t="s">
        <v>946</v>
      </c>
      <c r="F8" s="255" t="s">
        <v>947</v>
      </c>
      <c r="G8" s="2363"/>
      <c r="H8" s="1027"/>
      <c r="I8" s="254" t="s">
        <v>946</v>
      </c>
      <c r="J8" s="255" t="s">
        <v>947</v>
      </c>
      <c r="K8" s="2374"/>
      <c r="L8" s="1027"/>
      <c r="M8" s="254" t="s">
        <v>946</v>
      </c>
      <c r="N8" s="254" t="s">
        <v>947</v>
      </c>
      <c r="O8" s="2363"/>
      <c r="P8" s="1027"/>
      <c r="Q8" s="254" t="s">
        <v>946</v>
      </c>
      <c r="R8" s="254" t="s">
        <v>947</v>
      </c>
      <c r="S8" s="2368"/>
    </row>
    <row r="9" spans="1:20" s="251" customFormat="1" ht="18" customHeight="1">
      <c r="A9" s="256" t="s">
        <v>701</v>
      </c>
      <c r="B9" s="257"/>
      <c r="C9" s="258">
        <v>11007</v>
      </c>
      <c r="D9" s="258">
        <v>28732</v>
      </c>
      <c r="E9" s="778" t="s">
        <v>876</v>
      </c>
      <c r="F9" s="778" t="s">
        <v>876</v>
      </c>
      <c r="G9" s="258">
        <v>5546</v>
      </c>
      <c r="H9" s="258">
        <v>14555</v>
      </c>
      <c r="I9" s="259" t="s">
        <v>41</v>
      </c>
      <c r="J9" s="259" t="s">
        <v>41</v>
      </c>
      <c r="K9" s="258">
        <v>5461</v>
      </c>
      <c r="L9" s="258">
        <v>14177</v>
      </c>
      <c r="M9" s="259" t="s">
        <v>41</v>
      </c>
      <c r="N9" s="259" t="s">
        <v>41</v>
      </c>
      <c r="O9" s="258">
        <v>0</v>
      </c>
      <c r="P9" s="258">
        <v>0</v>
      </c>
      <c r="Q9" s="264">
        <f>SUM(Q13:Q35)</f>
        <v>0</v>
      </c>
      <c r="R9" s="264">
        <f>SUM(R13:R35)</f>
        <v>0</v>
      </c>
      <c r="S9" s="261" t="s">
        <v>701</v>
      </c>
      <c r="T9" s="260"/>
    </row>
    <row r="10" spans="1:20" s="251" customFormat="1" ht="18" customHeight="1">
      <c r="A10" s="256" t="s">
        <v>951</v>
      </c>
      <c r="B10" s="257"/>
      <c r="C10" s="258">
        <v>11058</v>
      </c>
      <c r="D10" s="258">
        <v>28437</v>
      </c>
      <c r="E10" s="778" t="s">
        <v>876</v>
      </c>
      <c r="F10" s="778" t="s">
        <v>876</v>
      </c>
      <c r="G10" s="258">
        <v>5605</v>
      </c>
      <c r="H10" s="258">
        <v>14415</v>
      </c>
      <c r="I10" s="259" t="s">
        <v>41</v>
      </c>
      <c r="J10" s="259" t="s">
        <v>41</v>
      </c>
      <c r="K10" s="258">
        <v>5453</v>
      </c>
      <c r="L10" s="258">
        <v>14022</v>
      </c>
      <c r="M10" s="259" t="s">
        <v>41</v>
      </c>
      <c r="N10" s="259" t="s">
        <v>41</v>
      </c>
      <c r="O10" s="258">
        <v>0</v>
      </c>
      <c r="P10" s="258">
        <v>0</v>
      </c>
      <c r="Q10" s="264">
        <f>SUM(Q14:Q36)</f>
        <v>0</v>
      </c>
      <c r="R10" s="264">
        <f>SUM(R14:R36)</f>
        <v>0</v>
      </c>
      <c r="S10" s="261" t="s">
        <v>951</v>
      </c>
      <c r="T10" s="260"/>
    </row>
    <row r="11" spans="1:20" s="251" customFormat="1" ht="18" customHeight="1">
      <c r="A11" s="256" t="s">
        <v>952</v>
      </c>
      <c r="B11" s="257"/>
      <c r="C11" s="258">
        <v>10886</v>
      </c>
      <c r="D11" s="258">
        <v>26772</v>
      </c>
      <c r="E11" s="778" t="s">
        <v>41</v>
      </c>
      <c r="F11" s="778" t="s">
        <v>41</v>
      </c>
      <c r="G11" s="258">
        <v>5194</v>
      </c>
      <c r="H11" s="258">
        <v>12938</v>
      </c>
      <c r="I11" s="259" t="s">
        <v>41</v>
      </c>
      <c r="J11" s="259" t="s">
        <v>41</v>
      </c>
      <c r="K11" s="258">
        <v>5692</v>
      </c>
      <c r="L11" s="258">
        <v>13834</v>
      </c>
      <c r="M11" s="259" t="s">
        <v>41</v>
      </c>
      <c r="N11" s="259" t="s">
        <v>41</v>
      </c>
      <c r="O11" s="258">
        <v>0</v>
      </c>
      <c r="P11" s="258">
        <v>0</v>
      </c>
      <c r="Q11" s="264">
        <v>0</v>
      </c>
      <c r="R11" s="264">
        <v>0</v>
      </c>
      <c r="S11" s="261" t="s">
        <v>952</v>
      </c>
      <c r="T11" s="260"/>
    </row>
    <row r="12" spans="1:20" s="251" customFormat="1" ht="18" customHeight="1">
      <c r="A12" s="256" t="s">
        <v>1049</v>
      </c>
      <c r="B12" s="257"/>
      <c r="C12" s="258">
        <v>8891</v>
      </c>
      <c r="D12" s="258">
        <v>22062</v>
      </c>
      <c r="E12" s="778" t="s">
        <v>41</v>
      </c>
      <c r="F12" s="778" t="s">
        <v>41</v>
      </c>
      <c r="G12" s="258">
        <v>2494</v>
      </c>
      <c r="H12" s="258">
        <v>9137</v>
      </c>
      <c r="I12" s="259" t="s">
        <v>41</v>
      </c>
      <c r="J12" s="259" t="s">
        <v>41</v>
      </c>
      <c r="K12" s="258">
        <v>6397</v>
      </c>
      <c r="L12" s="258">
        <v>12925</v>
      </c>
      <c r="M12" s="778" t="s">
        <v>41</v>
      </c>
      <c r="N12" s="778" t="s">
        <v>41</v>
      </c>
      <c r="O12" s="258">
        <v>0</v>
      </c>
      <c r="P12" s="258">
        <v>0</v>
      </c>
      <c r="Q12" s="264">
        <v>0</v>
      </c>
      <c r="R12" s="264">
        <v>0</v>
      </c>
      <c r="S12" s="261" t="s">
        <v>1049</v>
      </c>
      <c r="T12" s="260"/>
    </row>
    <row r="13" spans="1:20" s="266" customFormat="1" ht="18" customHeight="1">
      <c r="A13" s="262">
        <v>2017</v>
      </c>
      <c r="B13" s="263"/>
      <c r="C13" s="264">
        <f>SUM(C15:C37)</f>
        <v>9475</v>
      </c>
      <c r="D13" s="264">
        <f>SUM(D15:D37)</f>
        <v>23402</v>
      </c>
      <c r="E13" s="778" t="s">
        <v>41</v>
      </c>
      <c r="F13" s="778" t="s">
        <v>41</v>
      </c>
      <c r="G13" s="264">
        <f>SUM(G15:G37)</f>
        <v>2465</v>
      </c>
      <c r="H13" s="264">
        <f>SUM(H15:H37)</f>
        <v>8957</v>
      </c>
      <c r="I13" s="259" t="s">
        <v>41</v>
      </c>
      <c r="J13" s="259" t="s">
        <v>41</v>
      </c>
      <c r="K13" s="264">
        <f>SUM(K15:K37)</f>
        <v>7010</v>
      </c>
      <c r="L13" s="264">
        <f>SUM(L15:L37)</f>
        <v>14445</v>
      </c>
      <c r="M13" s="778" t="s">
        <v>41</v>
      </c>
      <c r="N13" s="778" t="s">
        <v>41</v>
      </c>
      <c r="O13" s="264">
        <f>SUM(O15:O37)</f>
        <v>0</v>
      </c>
      <c r="P13" s="264">
        <f>SUM(P15:P37)</f>
        <v>0</v>
      </c>
      <c r="Q13" s="264">
        <f>SUM(Q15:Q37)</f>
        <v>0</v>
      </c>
      <c r="R13" s="264">
        <f>SUM(R15:R37)</f>
        <v>0</v>
      </c>
      <c r="S13" s="1042">
        <v>2017</v>
      </c>
      <c r="T13" s="265"/>
    </row>
    <row r="14" spans="1:20" s="251" customFormat="1" ht="9.9499999999999993" customHeight="1">
      <c r="A14" s="267"/>
      <c r="B14" s="267"/>
      <c r="S14" s="1041"/>
    </row>
    <row r="15" spans="1:20" s="251" customFormat="1" ht="16.5" customHeight="1">
      <c r="A15" s="256" t="s">
        <v>1148</v>
      </c>
      <c r="B15" s="997"/>
      <c r="C15" s="258">
        <f t="shared" ref="C15:C37" si="0">G15+K15+O15</f>
        <v>2362</v>
      </c>
      <c r="D15" s="258">
        <f t="shared" ref="D15:D37" si="1">H15+L15+P15</f>
        <v>5610</v>
      </c>
      <c r="E15" s="1146" t="s">
        <v>41</v>
      </c>
      <c r="F15" s="1146" t="s">
        <v>41</v>
      </c>
      <c r="G15" s="764">
        <v>555</v>
      </c>
      <c r="H15" s="764">
        <v>2074</v>
      </c>
      <c r="I15" s="1146" t="s">
        <v>41</v>
      </c>
      <c r="J15" s="1146" t="s">
        <v>41</v>
      </c>
      <c r="K15" s="764">
        <v>1807</v>
      </c>
      <c r="L15" s="764">
        <v>3536</v>
      </c>
      <c r="M15" s="1146" t="s">
        <v>41</v>
      </c>
      <c r="N15" s="1146" t="s">
        <v>41</v>
      </c>
      <c r="O15" s="763">
        <v>0</v>
      </c>
      <c r="P15" s="764">
        <v>0</v>
      </c>
      <c r="Q15" s="763">
        <v>0</v>
      </c>
      <c r="R15" s="763">
        <v>0</v>
      </c>
      <c r="S15" s="1039" t="s">
        <v>241</v>
      </c>
    </row>
    <row r="16" spans="1:20" s="251" customFormat="1" ht="16.5" customHeight="1">
      <c r="A16" s="256" t="s">
        <v>242</v>
      </c>
      <c r="B16" s="997"/>
      <c r="C16" s="258">
        <f t="shared" si="0"/>
        <v>936</v>
      </c>
      <c r="D16" s="258">
        <f t="shared" si="1"/>
        <v>2178</v>
      </c>
      <c r="E16" s="1146" t="s">
        <v>41</v>
      </c>
      <c r="F16" s="1146" t="s">
        <v>41</v>
      </c>
      <c r="G16" s="764">
        <v>227</v>
      </c>
      <c r="H16" s="764">
        <v>795</v>
      </c>
      <c r="I16" s="1146" t="s">
        <v>41</v>
      </c>
      <c r="J16" s="1146" t="s">
        <v>41</v>
      </c>
      <c r="K16" s="764">
        <v>709</v>
      </c>
      <c r="L16" s="764">
        <v>1383</v>
      </c>
      <c r="M16" s="1146" t="s">
        <v>41</v>
      </c>
      <c r="N16" s="1146" t="s">
        <v>41</v>
      </c>
      <c r="O16" s="763">
        <v>0</v>
      </c>
      <c r="P16" s="764">
        <v>0</v>
      </c>
      <c r="Q16" s="763">
        <v>0</v>
      </c>
      <c r="R16" s="763">
        <v>0</v>
      </c>
      <c r="S16" s="1039" t="s">
        <v>243</v>
      </c>
    </row>
    <row r="17" spans="1:19" s="251" customFormat="1" ht="16.5" customHeight="1">
      <c r="A17" s="256" t="s">
        <v>244</v>
      </c>
      <c r="B17" s="997"/>
      <c r="C17" s="258">
        <f t="shared" si="0"/>
        <v>481</v>
      </c>
      <c r="D17" s="258">
        <f t="shared" si="1"/>
        <v>1162</v>
      </c>
      <c r="E17" s="1146" t="s">
        <v>41</v>
      </c>
      <c r="F17" s="1146" t="s">
        <v>41</v>
      </c>
      <c r="G17" s="764">
        <v>108</v>
      </c>
      <c r="H17" s="764">
        <v>419</v>
      </c>
      <c r="I17" s="1146" t="s">
        <v>41</v>
      </c>
      <c r="J17" s="1146" t="s">
        <v>41</v>
      </c>
      <c r="K17" s="764">
        <v>373</v>
      </c>
      <c r="L17" s="764">
        <v>743</v>
      </c>
      <c r="M17" s="1146" t="s">
        <v>41</v>
      </c>
      <c r="N17" s="1146" t="s">
        <v>41</v>
      </c>
      <c r="O17" s="763">
        <v>0</v>
      </c>
      <c r="P17" s="764">
        <v>0</v>
      </c>
      <c r="Q17" s="763">
        <v>0</v>
      </c>
      <c r="R17" s="763">
        <v>0</v>
      </c>
      <c r="S17" s="1039" t="s">
        <v>245</v>
      </c>
    </row>
    <row r="18" spans="1:19" s="251" customFormat="1" ht="16.5" customHeight="1">
      <c r="A18" s="256" t="s">
        <v>246</v>
      </c>
      <c r="B18" s="997"/>
      <c r="C18" s="258">
        <f t="shared" si="0"/>
        <v>408</v>
      </c>
      <c r="D18" s="258">
        <f t="shared" si="1"/>
        <v>1402</v>
      </c>
      <c r="E18" s="1146" t="s">
        <v>41</v>
      </c>
      <c r="F18" s="1146" t="s">
        <v>41</v>
      </c>
      <c r="G18" s="764">
        <v>210</v>
      </c>
      <c r="H18" s="764">
        <v>713</v>
      </c>
      <c r="I18" s="1146" t="s">
        <v>41</v>
      </c>
      <c r="J18" s="1146" t="s">
        <v>41</v>
      </c>
      <c r="K18" s="764">
        <v>198</v>
      </c>
      <c r="L18" s="764">
        <v>689</v>
      </c>
      <c r="M18" s="1146" t="s">
        <v>41</v>
      </c>
      <c r="N18" s="1146" t="s">
        <v>41</v>
      </c>
      <c r="O18" s="763">
        <v>0</v>
      </c>
      <c r="P18" s="764">
        <v>0</v>
      </c>
      <c r="Q18" s="763">
        <v>0</v>
      </c>
      <c r="R18" s="763">
        <v>0</v>
      </c>
      <c r="S18" s="1039" t="s">
        <v>247</v>
      </c>
    </row>
    <row r="19" spans="1:19" s="251" customFormat="1" ht="16.5" customHeight="1">
      <c r="A19" s="256" t="s">
        <v>248</v>
      </c>
      <c r="B19" s="997"/>
      <c r="C19" s="258">
        <f t="shared" si="0"/>
        <v>1294</v>
      </c>
      <c r="D19" s="258">
        <f t="shared" si="1"/>
        <v>3098</v>
      </c>
      <c r="E19" s="1146" t="s">
        <v>41</v>
      </c>
      <c r="F19" s="1146" t="s">
        <v>41</v>
      </c>
      <c r="G19" s="764">
        <v>308</v>
      </c>
      <c r="H19" s="764">
        <v>1114</v>
      </c>
      <c r="I19" s="1146" t="s">
        <v>41</v>
      </c>
      <c r="J19" s="1146" t="s">
        <v>41</v>
      </c>
      <c r="K19" s="764">
        <v>986</v>
      </c>
      <c r="L19" s="764">
        <v>1984</v>
      </c>
      <c r="M19" s="1146" t="s">
        <v>41</v>
      </c>
      <c r="N19" s="1146" t="s">
        <v>41</v>
      </c>
      <c r="O19" s="763">
        <v>0</v>
      </c>
      <c r="P19" s="764">
        <v>0</v>
      </c>
      <c r="Q19" s="763">
        <v>0</v>
      </c>
      <c r="R19" s="763">
        <v>0</v>
      </c>
      <c r="S19" s="1039" t="s">
        <v>249</v>
      </c>
    </row>
    <row r="20" spans="1:19" s="251" customFormat="1" ht="16.5" customHeight="1">
      <c r="A20" s="256" t="s">
        <v>250</v>
      </c>
      <c r="B20" s="997"/>
      <c r="C20" s="258">
        <f t="shared" si="0"/>
        <v>535</v>
      </c>
      <c r="D20" s="258">
        <f t="shared" si="1"/>
        <v>1338</v>
      </c>
      <c r="E20" s="1146" t="s">
        <v>41</v>
      </c>
      <c r="F20" s="1146" t="s">
        <v>41</v>
      </c>
      <c r="G20" s="764">
        <v>89</v>
      </c>
      <c r="H20" s="764">
        <v>403</v>
      </c>
      <c r="I20" s="1146" t="s">
        <v>41</v>
      </c>
      <c r="J20" s="1146" t="s">
        <v>41</v>
      </c>
      <c r="K20" s="764">
        <v>446</v>
      </c>
      <c r="L20" s="764">
        <v>935</v>
      </c>
      <c r="M20" s="1146" t="s">
        <v>41</v>
      </c>
      <c r="N20" s="1146" t="s">
        <v>41</v>
      </c>
      <c r="O20" s="763">
        <v>0</v>
      </c>
      <c r="P20" s="764">
        <v>0</v>
      </c>
      <c r="Q20" s="763">
        <v>0</v>
      </c>
      <c r="R20" s="763">
        <v>0</v>
      </c>
      <c r="S20" s="1039" t="s">
        <v>251</v>
      </c>
    </row>
    <row r="21" spans="1:19" s="251" customFormat="1" ht="16.5" customHeight="1">
      <c r="A21" s="256" t="s">
        <v>252</v>
      </c>
      <c r="B21" s="997"/>
      <c r="C21" s="258">
        <f t="shared" si="0"/>
        <v>338</v>
      </c>
      <c r="D21" s="258">
        <f t="shared" si="1"/>
        <v>871</v>
      </c>
      <c r="E21" s="1146" t="s">
        <v>41</v>
      </c>
      <c r="F21" s="1146" t="s">
        <v>41</v>
      </c>
      <c r="G21" s="764">
        <v>91</v>
      </c>
      <c r="H21" s="764">
        <v>345</v>
      </c>
      <c r="I21" s="1146" t="s">
        <v>41</v>
      </c>
      <c r="J21" s="1146" t="s">
        <v>41</v>
      </c>
      <c r="K21" s="764">
        <v>247</v>
      </c>
      <c r="L21" s="764">
        <v>526</v>
      </c>
      <c r="M21" s="1146" t="s">
        <v>41</v>
      </c>
      <c r="N21" s="1146" t="s">
        <v>41</v>
      </c>
      <c r="O21" s="763">
        <v>0</v>
      </c>
      <c r="P21" s="764">
        <v>0</v>
      </c>
      <c r="Q21" s="763">
        <v>0</v>
      </c>
      <c r="R21" s="763">
        <v>0</v>
      </c>
      <c r="S21" s="1039" t="s">
        <v>253</v>
      </c>
    </row>
    <row r="22" spans="1:19" s="251" customFormat="1" ht="16.5" customHeight="1">
      <c r="A22" s="256" t="s">
        <v>254</v>
      </c>
      <c r="B22" s="997"/>
      <c r="C22" s="258">
        <f t="shared" si="0"/>
        <v>278</v>
      </c>
      <c r="D22" s="258">
        <f t="shared" si="1"/>
        <v>695</v>
      </c>
      <c r="E22" s="1146" t="s">
        <v>41</v>
      </c>
      <c r="F22" s="1146" t="s">
        <v>41</v>
      </c>
      <c r="G22" s="764">
        <v>87</v>
      </c>
      <c r="H22" s="764">
        <v>297</v>
      </c>
      <c r="I22" s="1146" t="s">
        <v>41</v>
      </c>
      <c r="J22" s="1146" t="s">
        <v>41</v>
      </c>
      <c r="K22" s="764">
        <v>191</v>
      </c>
      <c r="L22" s="764">
        <v>398</v>
      </c>
      <c r="M22" s="1146" t="s">
        <v>41</v>
      </c>
      <c r="N22" s="1146" t="s">
        <v>41</v>
      </c>
      <c r="O22" s="763">
        <v>0</v>
      </c>
      <c r="P22" s="764">
        <v>0</v>
      </c>
      <c r="Q22" s="763">
        <v>0</v>
      </c>
      <c r="R22" s="763">
        <v>0</v>
      </c>
      <c r="S22" s="1039" t="s">
        <v>255</v>
      </c>
    </row>
    <row r="23" spans="1:19" s="251" customFormat="1" ht="16.5" customHeight="1">
      <c r="A23" s="256" t="s">
        <v>256</v>
      </c>
      <c r="B23" s="997"/>
      <c r="C23" s="258">
        <f t="shared" si="0"/>
        <v>147</v>
      </c>
      <c r="D23" s="258">
        <f t="shared" si="1"/>
        <v>363</v>
      </c>
      <c r="E23" s="1146" t="s">
        <v>41</v>
      </c>
      <c r="F23" s="1146" t="s">
        <v>41</v>
      </c>
      <c r="G23" s="764">
        <v>68</v>
      </c>
      <c r="H23" s="764">
        <v>210</v>
      </c>
      <c r="I23" s="1146" t="s">
        <v>41</v>
      </c>
      <c r="J23" s="1146" t="s">
        <v>41</v>
      </c>
      <c r="K23" s="764">
        <v>79</v>
      </c>
      <c r="L23" s="764">
        <v>153</v>
      </c>
      <c r="M23" s="1146" t="s">
        <v>41</v>
      </c>
      <c r="N23" s="1146" t="s">
        <v>41</v>
      </c>
      <c r="O23" s="763">
        <v>0</v>
      </c>
      <c r="P23" s="764">
        <v>0</v>
      </c>
      <c r="Q23" s="763">
        <v>0</v>
      </c>
      <c r="R23" s="763">
        <v>0</v>
      </c>
      <c r="S23" s="1039" t="s">
        <v>257</v>
      </c>
    </row>
    <row r="24" spans="1:19" s="251" customFormat="1" ht="16.5" customHeight="1">
      <c r="A24" s="256" t="s">
        <v>258</v>
      </c>
      <c r="B24" s="997"/>
      <c r="C24" s="258">
        <f t="shared" si="0"/>
        <v>1047</v>
      </c>
      <c r="D24" s="258">
        <f t="shared" si="1"/>
        <v>2574</v>
      </c>
      <c r="E24" s="1146" t="s">
        <v>41</v>
      </c>
      <c r="F24" s="1146" t="s">
        <v>41</v>
      </c>
      <c r="G24" s="764">
        <v>293</v>
      </c>
      <c r="H24" s="764">
        <v>996</v>
      </c>
      <c r="I24" s="1146" t="s">
        <v>41</v>
      </c>
      <c r="J24" s="1146" t="s">
        <v>41</v>
      </c>
      <c r="K24" s="764">
        <v>754</v>
      </c>
      <c r="L24" s="764">
        <v>1578</v>
      </c>
      <c r="M24" s="1146" t="s">
        <v>41</v>
      </c>
      <c r="N24" s="1146" t="s">
        <v>41</v>
      </c>
      <c r="O24" s="763">
        <v>0</v>
      </c>
      <c r="P24" s="764">
        <v>0</v>
      </c>
      <c r="Q24" s="763">
        <v>0</v>
      </c>
      <c r="R24" s="763">
        <v>0</v>
      </c>
      <c r="S24" s="1039" t="s">
        <v>259</v>
      </c>
    </row>
    <row r="25" spans="1:19" s="251" customFormat="1" ht="16.5" customHeight="1">
      <c r="A25" s="256" t="s">
        <v>260</v>
      </c>
      <c r="B25" s="997"/>
      <c r="C25" s="258">
        <f t="shared" si="0"/>
        <v>31</v>
      </c>
      <c r="D25" s="258">
        <f t="shared" si="1"/>
        <v>77</v>
      </c>
      <c r="E25" s="1146" t="s">
        <v>41</v>
      </c>
      <c r="F25" s="1146" t="s">
        <v>41</v>
      </c>
      <c r="G25" s="764">
        <v>14</v>
      </c>
      <c r="H25" s="764">
        <v>35</v>
      </c>
      <c r="I25" s="1146" t="s">
        <v>41</v>
      </c>
      <c r="J25" s="1146" t="s">
        <v>41</v>
      </c>
      <c r="K25" s="764">
        <v>17</v>
      </c>
      <c r="L25" s="764">
        <v>42</v>
      </c>
      <c r="M25" s="1146" t="s">
        <v>41</v>
      </c>
      <c r="N25" s="1146" t="s">
        <v>41</v>
      </c>
      <c r="O25" s="763">
        <v>0</v>
      </c>
      <c r="P25" s="764">
        <v>0</v>
      </c>
      <c r="Q25" s="763">
        <v>0</v>
      </c>
      <c r="R25" s="763">
        <v>0</v>
      </c>
      <c r="S25" s="1039" t="s">
        <v>261</v>
      </c>
    </row>
    <row r="26" spans="1:19" s="251" customFormat="1" ht="16.5" customHeight="1">
      <c r="A26" s="256" t="s">
        <v>262</v>
      </c>
      <c r="B26" s="997"/>
      <c r="C26" s="258">
        <f t="shared" si="0"/>
        <v>102</v>
      </c>
      <c r="D26" s="258">
        <f t="shared" si="1"/>
        <v>261</v>
      </c>
      <c r="E26" s="1146" t="s">
        <v>41</v>
      </c>
      <c r="F26" s="1146" t="s">
        <v>41</v>
      </c>
      <c r="G26" s="764">
        <v>29</v>
      </c>
      <c r="H26" s="764">
        <v>104</v>
      </c>
      <c r="I26" s="1146" t="s">
        <v>41</v>
      </c>
      <c r="J26" s="1146" t="s">
        <v>41</v>
      </c>
      <c r="K26" s="764">
        <v>73</v>
      </c>
      <c r="L26" s="764">
        <v>157</v>
      </c>
      <c r="M26" s="1146" t="s">
        <v>41</v>
      </c>
      <c r="N26" s="1146" t="s">
        <v>41</v>
      </c>
      <c r="O26" s="763">
        <v>0</v>
      </c>
      <c r="P26" s="764">
        <v>0</v>
      </c>
      <c r="Q26" s="763">
        <v>0</v>
      </c>
      <c r="R26" s="763">
        <v>0</v>
      </c>
      <c r="S26" s="1039" t="s">
        <v>263</v>
      </c>
    </row>
    <row r="27" spans="1:19" s="251" customFormat="1" ht="16.5" customHeight="1">
      <c r="A27" s="256" t="s">
        <v>264</v>
      </c>
      <c r="B27" s="997"/>
      <c r="C27" s="258">
        <f t="shared" si="0"/>
        <v>34</v>
      </c>
      <c r="D27" s="258">
        <f t="shared" si="1"/>
        <v>104</v>
      </c>
      <c r="E27" s="1146" t="s">
        <v>41</v>
      </c>
      <c r="F27" s="1146" t="s">
        <v>41</v>
      </c>
      <c r="G27" s="764">
        <v>17</v>
      </c>
      <c r="H27" s="764">
        <v>52</v>
      </c>
      <c r="I27" s="1146" t="s">
        <v>41</v>
      </c>
      <c r="J27" s="1146" t="s">
        <v>41</v>
      </c>
      <c r="K27" s="764">
        <v>17</v>
      </c>
      <c r="L27" s="764">
        <v>52</v>
      </c>
      <c r="M27" s="1146" t="s">
        <v>41</v>
      </c>
      <c r="N27" s="1146" t="s">
        <v>41</v>
      </c>
      <c r="O27" s="763">
        <v>0</v>
      </c>
      <c r="P27" s="764">
        <v>0</v>
      </c>
      <c r="Q27" s="763">
        <v>0</v>
      </c>
      <c r="R27" s="763">
        <v>0</v>
      </c>
      <c r="S27" s="1039" t="s">
        <v>265</v>
      </c>
    </row>
    <row r="28" spans="1:19" s="251" customFormat="1" ht="16.5" customHeight="1">
      <c r="A28" s="256" t="s">
        <v>266</v>
      </c>
      <c r="B28" s="997"/>
      <c r="C28" s="258">
        <f t="shared" si="0"/>
        <v>55</v>
      </c>
      <c r="D28" s="258">
        <f t="shared" si="1"/>
        <v>136</v>
      </c>
      <c r="E28" s="1146" t="s">
        <v>41</v>
      </c>
      <c r="F28" s="1146" t="s">
        <v>41</v>
      </c>
      <c r="G28" s="764">
        <v>13</v>
      </c>
      <c r="H28" s="764">
        <v>51</v>
      </c>
      <c r="I28" s="1146" t="s">
        <v>41</v>
      </c>
      <c r="J28" s="1146" t="s">
        <v>41</v>
      </c>
      <c r="K28" s="764">
        <v>42</v>
      </c>
      <c r="L28" s="764">
        <v>85</v>
      </c>
      <c r="M28" s="1146" t="s">
        <v>41</v>
      </c>
      <c r="N28" s="1146" t="s">
        <v>41</v>
      </c>
      <c r="O28" s="763">
        <v>0</v>
      </c>
      <c r="P28" s="764">
        <v>0</v>
      </c>
      <c r="Q28" s="763">
        <v>0</v>
      </c>
      <c r="R28" s="763">
        <v>0</v>
      </c>
      <c r="S28" s="1039" t="s">
        <v>267</v>
      </c>
    </row>
    <row r="29" spans="1:19" s="251" customFormat="1" ht="16.5" customHeight="1">
      <c r="A29" s="256" t="s">
        <v>268</v>
      </c>
      <c r="B29" s="997"/>
      <c r="C29" s="258">
        <f t="shared" si="0"/>
        <v>157</v>
      </c>
      <c r="D29" s="258">
        <f t="shared" si="1"/>
        <v>373</v>
      </c>
      <c r="E29" s="1146" t="s">
        <v>41</v>
      </c>
      <c r="F29" s="1146" t="s">
        <v>41</v>
      </c>
      <c r="G29" s="764">
        <v>45</v>
      </c>
      <c r="H29" s="764">
        <v>174</v>
      </c>
      <c r="I29" s="1146" t="s">
        <v>41</v>
      </c>
      <c r="J29" s="1146" t="s">
        <v>41</v>
      </c>
      <c r="K29" s="764">
        <v>112</v>
      </c>
      <c r="L29" s="764">
        <v>199</v>
      </c>
      <c r="M29" s="1146" t="s">
        <v>41</v>
      </c>
      <c r="N29" s="1146" t="s">
        <v>41</v>
      </c>
      <c r="O29" s="763">
        <v>0</v>
      </c>
      <c r="P29" s="764">
        <v>0</v>
      </c>
      <c r="Q29" s="763">
        <v>0</v>
      </c>
      <c r="R29" s="763">
        <v>0</v>
      </c>
      <c r="S29" s="1039" t="s">
        <v>269</v>
      </c>
    </row>
    <row r="30" spans="1:19" s="251" customFormat="1" ht="16.5" customHeight="1">
      <c r="A30" s="256" t="s">
        <v>270</v>
      </c>
      <c r="B30" s="997"/>
      <c r="C30" s="258">
        <f t="shared" si="0"/>
        <v>46</v>
      </c>
      <c r="D30" s="258">
        <f t="shared" si="1"/>
        <v>162</v>
      </c>
      <c r="E30" s="1146" t="s">
        <v>41</v>
      </c>
      <c r="F30" s="1146" t="s">
        <v>41</v>
      </c>
      <c r="G30" s="764">
        <v>13</v>
      </c>
      <c r="H30" s="764">
        <v>70</v>
      </c>
      <c r="I30" s="1146" t="s">
        <v>41</v>
      </c>
      <c r="J30" s="1146" t="s">
        <v>41</v>
      </c>
      <c r="K30" s="764">
        <v>33</v>
      </c>
      <c r="L30" s="764">
        <v>92</v>
      </c>
      <c r="M30" s="1146" t="s">
        <v>41</v>
      </c>
      <c r="N30" s="1146" t="s">
        <v>41</v>
      </c>
      <c r="O30" s="763">
        <v>0</v>
      </c>
      <c r="P30" s="764">
        <v>0</v>
      </c>
      <c r="Q30" s="763">
        <v>0</v>
      </c>
      <c r="R30" s="763">
        <v>0</v>
      </c>
      <c r="S30" s="1039" t="s">
        <v>271</v>
      </c>
    </row>
    <row r="31" spans="1:19" s="251" customFormat="1" ht="16.5" customHeight="1">
      <c r="A31" s="256" t="s">
        <v>272</v>
      </c>
      <c r="B31" s="997"/>
      <c r="C31" s="258">
        <f t="shared" si="0"/>
        <v>89</v>
      </c>
      <c r="D31" s="258">
        <f t="shared" si="1"/>
        <v>348</v>
      </c>
      <c r="E31" s="1146" t="s">
        <v>41</v>
      </c>
      <c r="F31" s="1146" t="s">
        <v>41</v>
      </c>
      <c r="G31" s="764">
        <v>25</v>
      </c>
      <c r="H31" s="764">
        <v>87</v>
      </c>
      <c r="I31" s="1146" t="s">
        <v>41</v>
      </c>
      <c r="J31" s="1146" t="s">
        <v>41</v>
      </c>
      <c r="K31" s="764">
        <v>64</v>
      </c>
      <c r="L31" s="764">
        <v>261</v>
      </c>
      <c r="M31" s="1146" t="s">
        <v>41</v>
      </c>
      <c r="N31" s="1146" t="s">
        <v>41</v>
      </c>
      <c r="O31" s="763">
        <v>0</v>
      </c>
      <c r="P31" s="764">
        <v>0</v>
      </c>
      <c r="Q31" s="763">
        <v>0</v>
      </c>
      <c r="R31" s="763">
        <v>0</v>
      </c>
      <c r="S31" s="1039" t="s">
        <v>273</v>
      </c>
    </row>
    <row r="32" spans="1:19" s="251" customFormat="1" ht="16.5" customHeight="1">
      <c r="A32" s="256" t="s">
        <v>274</v>
      </c>
      <c r="B32" s="997"/>
      <c r="C32" s="258">
        <f t="shared" si="0"/>
        <v>169</v>
      </c>
      <c r="D32" s="258">
        <f t="shared" si="1"/>
        <v>412</v>
      </c>
      <c r="E32" s="1146" t="s">
        <v>41</v>
      </c>
      <c r="F32" s="1146" t="s">
        <v>41</v>
      </c>
      <c r="G32" s="764">
        <v>45</v>
      </c>
      <c r="H32" s="764">
        <v>149</v>
      </c>
      <c r="I32" s="1146" t="s">
        <v>41</v>
      </c>
      <c r="J32" s="1146" t="s">
        <v>41</v>
      </c>
      <c r="K32" s="764">
        <v>124</v>
      </c>
      <c r="L32" s="764">
        <v>263</v>
      </c>
      <c r="M32" s="1146" t="s">
        <v>41</v>
      </c>
      <c r="N32" s="1146" t="s">
        <v>41</v>
      </c>
      <c r="O32" s="763">
        <v>0</v>
      </c>
      <c r="P32" s="764">
        <v>0</v>
      </c>
      <c r="Q32" s="763">
        <v>0</v>
      </c>
      <c r="R32" s="763">
        <v>0</v>
      </c>
      <c r="S32" s="1039" t="s">
        <v>275</v>
      </c>
    </row>
    <row r="33" spans="1:23" s="251" customFormat="1" ht="16.5" customHeight="1">
      <c r="A33" s="256" t="s">
        <v>276</v>
      </c>
      <c r="B33" s="997"/>
      <c r="C33" s="258">
        <f t="shared" si="0"/>
        <v>516</v>
      </c>
      <c r="D33" s="258">
        <f t="shared" si="1"/>
        <v>1186</v>
      </c>
      <c r="E33" s="1146" t="s">
        <v>41</v>
      </c>
      <c r="F33" s="1146" t="s">
        <v>41</v>
      </c>
      <c r="G33" s="764">
        <v>120</v>
      </c>
      <c r="H33" s="764">
        <v>482</v>
      </c>
      <c r="I33" s="1146" t="s">
        <v>41</v>
      </c>
      <c r="J33" s="1146" t="s">
        <v>41</v>
      </c>
      <c r="K33" s="764">
        <v>396</v>
      </c>
      <c r="L33" s="764">
        <v>704</v>
      </c>
      <c r="M33" s="1146" t="s">
        <v>41</v>
      </c>
      <c r="N33" s="1146" t="s">
        <v>41</v>
      </c>
      <c r="O33" s="763">
        <v>0</v>
      </c>
      <c r="P33" s="764">
        <v>0</v>
      </c>
      <c r="Q33" s="763">
        <v>0</v>
      </c>
      <c r="R33" s="763">
        <v>0</v>
      </c>
      <c r="S33" s="1039" t="s">
        <v>277</v>
      </c>
    </row>
    <row r="34" spans="1:23" s="251" customFormat="1" ht="16.5" customHeight="1">
      <c r="A34" s="256" t="s">
        <v>278</v>
      </c>
      <c r="B34" s="997"/>
      <c r="C34" s="258">
        <f t="shared" si="0"/>
        <v>160</v>
      </c>
      <c r="D34" s="258">
        <f t="shared" si="1"/>
        <v>393</v>
      </c>
      <c r="E34" s="1146" t="s">
        <v>41</v>
      </c>
      <c r="F34" s="1146" t="s">
        <v>41</v>
      </c>
      <c r="G34" s="764">
        <v>28</v>
      </c>
      <c r="H34" s="764">
        <v>123</v>
      </c>
      <c r="I34" s="1146" t="s">
        <v>41</v>
      </c>
      <c r="J34" s="1146" t="s">
        <v>41</v>
      </c>
      <c r="K34" s="764">
        <v>132</v>
      </c>
      <c r="L34" s="764">
        <v>270</v>
      </c>
      <c r="M34" s="1146" t="s">
        <v>41</v>
      </c>
      <c r="N34" s="1146" t="s">
        <v>41</v>
      </c>
      <c r="O34" s="763">
        <v>0</v>
      </c>
      <c r="P34" s="764">
        <v>0</v>
      </c>
      <c r="Q34" s="763">
        <v>0</v>
      </c>
      <c r="R34" s="763">
        <v>0</v>
      </c>
      <c r="S34" s="1039" t="s">
        <v>279</v>
      </c>
    </row>
    <row r="35" spans="1:23" s="251" customFormat="1" ht="16.5" customHeight="1">
      <c r="A35" s="256" t="s">
        <v>280</v>
      </c>
      <c r="B35" s="997"/>
      <c r="C35" s="258">
        <f t="shared" si="0"/>
        <v>81</v>
      </c>
      <c r="D35" s="258">
        <f t="shared" si="1"/>
        <v>199</v>
      </c>
      <c r="E35" s="1146" t="s">
        <v>41</v>
      </c>
      <c r="F35" s="1146" t="s">
        <v>41</v>
      </c>
      <c r="G35" s="764">
        <v>21</v>
      </c>
      <c r="H35" s="764">
        <v>83</v>
      </c>
      <c r="I35" s="1146" t="s">
        <v>41</v>
      </c>
      <c r="J35" s="1146" t="s">
        <v>41</v>
      </c>
      <c r="K35" s="764">
        <v>60</v>
      </c>
      <c r="L35" s="764">
        <v>116</v>
      </c>
      <c r="M35" s="1146" t="s">
        <v>41</v>
      </c>
      <c r="N35" s="1146" t="s">
        <v>41</v>
      </c>
      <c r="O35" s="763">
        <v>0</v>
      </c>
      <c r="P35" s="764">
        <v>0</v>
      </c>
      <c r="Q35" s="763">
        <v>0</v>
      </c>
      <c r="R35" s="763">
        <v>0</v>
      </c>
      <c r="S35" s="1039" t="s">
        <v>281</v>
      </c>
    </row>
    <row r="36" spans="1:23" s="251" customFormat="1" ht="16.5" customHeight="1">
      <c r="A36" s="256" t="s">
        <v>282</v>
      </c>
      <c r="B36" s="997"/>
      <c r="C36" s="1040">
        <f t="shared" si="0"/>
        <v>194</v>
      </c>
      <c r="D36" s="258">
        <f t="shared" si="1"/>
        <v>423</v>
      </c>
      <c r="E36" s="1146" t="s">
        <v>41</v>
      </c>
      <c r="F36" s="1146" t="s">
        <v>41</v>
      </c>
      <c r="G36" s="764">
        <v>51</v>
      </c>
      <c r="H36" s="764">
        <v>160</v>
      </c>
      <c r="I36" s="1146" t="s">
        <v>41</v>
      </c>
      <c r="J36" s="1146" t="s">
        <v>41</v>
      </c>
      <c r="K36" s="764">
        <v>143</v>
      </c>
      <c r="L36" s="764">
        <v>263</v>
      </c>
      <c r="M36" s="1146" t="s">
        <v>41</v>
      </c>
      <c r="N36" s="1146" t="s">
        <v>41</v>
      </c>
      <c r="O36" s="763">
        <v>0</v>
      </c>
      <c r="P36" s="764">
        <v>0</v>
      </c>
      <c r="Q36" s="763">
        <v>0</v>
      </c>
      <c r="R36" s="763">
        <v>0</v>
      </c>
      <c r="S36" s="1039" t="s">
        <v>283</v>
      </c>
    </row>
    <row r="37" spans="1:23" s="251" customFormat="1" ht="16.5" customHeight="1" thickBot="1">
      <c r="A37" s="268" t="s">
        <v>284</v>
      </c>
      <c r="B37" s="998"/>
      <c r="C37" s="269">
        <f t="shared" si="0"/>
        <v>15</v>
      </c>
      <c r="D37" s="1038">
        <f t="shared" si="1"/>
        <v>37</v>
      </c>
      <c r="E37" s="1147" t="s">
        <v>41</v>
      </c>
      <c r="F37" s="1147" t="s">
        <v>41</v>
      </c>
      <c r="G37" s="1037">
        <v>8</v>
      </c>
      <c r="H37" s="1037">
        <v>21</v>
      </c>
      <c r="I37" s="1147" t="s">
        <v>41</v>
      </c>
      <c r="J37" s="1147" t="s">
        <v>41</v>
      </c>
      <c r="K37" s="1037">
        <v>7</v>
      </c>
      <c r="L37" s="1037">
        <v>16</v>
      </c>
      <c r="M37" s="1147" t="s">
        <v>41</v>
      </c>
      <c r="N37" s="1147" t="s">
        <v>41</v>
      </c>
      <c r="O37" s="1036">
        <v>0</v>
      </c>
      <c r="P37" s="1037">
        <v>0</v>
      </c>
      <c r="Q37" s="1036">
        <v>0</v>
      </c>
      <c r="R37" s="1036">
        <v>0</v>
      </c>
      <c r="S37" s="270" t="s">
        <v>285</v>
      </c>
    </row>
    <row r="38" spans="1:23" s="1024" customFormat="1" ht="12.95" customHeight="1">
      <c r="A38" s="1024" t="s">
        <v>770</v>
      </c>
      <c r="H38" s="271"/>
      <c r="I38" s="271"/>
      <c r="J38" s="271"/>
      <c r="P38" s="271"/>
      <c r="Q38" s="271"/>
      <c r="R38" s="271"/>
      <c r="S38" s="1025" t="s">
        <v>1147</v>
      </c>
    </row>
    <row r="39" spans="1:23" s="251" customFormat="1">
      <c r="A39" s="1024" t="s">
        <v>1146</v>
      </c>
    </row>
    <row r="40" spans="1:23">
      <c r="A40" s="251"/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</row>
  </sheetData>
  <sheetProtection selectLockedCells="1"/>
  <mergeCells count="17">
    <mergeCell ref="A3:J3"/>
    <mergeCell ref="C7:C8"/>
    <mergeCell ref="D7:F7"/>
    <mergeCell ref="G6:J6"/>
    <mergeCell ref="G7:G8"/>
    <mergeCell ref="H7:J7"/>
    <mergeCell ref="A6:A8"/>
    <mergeCell ref="C6:F6"/>
    <mergeCell ref="L7:N7"/>
    <mergeCell ref="O7:O8"/>
    <mergeCell ref="P7:R7"/>
    <mergeCell ref="K6:N6"/>
    <mergeCell ref="K3:S3"/>
    <mergeCell ref="S6:S8"/>
    <mergeCell ref="O5:P5"/>
    <mergeCell ref="O6:R6"/>
    <mergeCell ref="K7:K8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8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"/>
  <sheetViews>
    <sheetView view="pageBreakPreview" topLeftCell="N1" zoomScaleNormal="100" zoomScaleSheetLayoutView="100" workbookViewId="0">
      <selection activeCell="R46" sqref="R46"/>
    </sheetView>
  </sheetViews>
  <sheetFormatPr defaultColWidth="9.5" defaultRowHeight="14.25"/>
  <cols>
    <col min="1" max="1" width="12" style="244" customWidth="1"/>
    <col min="2" max="2" width="10.125" style="245" customWidth="1"/>
    <col min="3" max="5" width="10.125" style="179" customWidth="1"/>
    <col min="6" max="6" width="9.625" style="246" customWidth="1"/>
    <col min="7" max="8" width="10.125" style="179" customWidth="1"/>
    <col min="9" max="9" width="12.625" style="179" customWidth="1"/>
    <col min="10" max="10" width="9.125" style="955" customWidth="1"/>
    <col min="11" max="11" width="9.625" style="955" customWidth="1"/>
    <col min="12" max="12" width="10.625" style="955" customWidth="1"/>
    <col min="13" max="13" width="10.625" style="179" customWidth="1"/>
    <col min="14" max="15" width="8.625" style="179" customWidth="1"/>
    <col min="16" max="16" width="12.5" style="247" customWidth="1"/>
    <col min="17" max="17" width="12.625" style="247" customWidth="1"/>
    <col min="18" max="24" width="9.875" style="179" customWidth="1"/>
    <col min="25" max="30" width="11.375" style="179" customWidth="1"/>
    <col min="31" max="31" width="13.875" style="179" customWidth="1"/>
    <col min="32" max="16384" width="9.5" style="179"/>
  </cols>
  <sheetData>
    <row r="1" spans="1:31" s="803" customFormat="1" ht="14.1" customHeight="1">
      <c r="A1" s="177" t="s">
        <v>1579</v>
      </c>
      <c r="B1" s="802"/>
      <c r="F1" s="804"/>
      <c r="H1" s="173"/>
      <c r="K1" s="393"/>
      <c r="L1" s="393"/>
      <c r="M1" s="392"/>
      <c r="P1" s="392" t="s">
        <v>1580</v>
      </c>
      <c r="Q1" s="177" t="s">
        <v>1581</v>
      </c>
      <c r="X1" s="177"/>
      <c r="AE1" s="392" t="s">
        <v>1582</v>
      </c>
    </row>
    <row r="2" spans="1:31" s="205" customFormat="1" ht="14.1" customHeight="1">
      <c r="A2" s="55"/>
      <c r="B2" s="204"/>
      <c r="F2" s="206"/>
      <c r="H2" s="94"/>
      <c r="J2" s="53"/>
      <c r="K2" s="53"/>
      <c r="L2" s="53"/>
      <c r="M2" s="986"/>
      <c r="P2" s="986"/>
      <c r="Q2" s="986"/>
      <c r="X2" s="55"/>
      <c r="AE2" s="986"/>
    </row>
    <row r="3" spans="1:31" s="992" customFormat="1" ht="20.100000000000001" customHeight="1">
      <c r="A3" s="2378" t="s">
        <v>1031</v>
      </c>
      <c r="B3" s="2378"/>
      <c r="C3" s="2378"/>
      <c r="D3" s="2378"/>
      <c r="E3" s="2378"/>
      <c r="F3" s="2378"/>
      <c r="G3" s="2378"/>
      <c r="H3" s="2378"/>
      <c r="I3" s="2208" t="s">
        <v>1032</v>
      </c>
      <c r="J3" s="2208"/>
      <c r="K3" s="2208"/>
      <c r="L3" s="2208"/>
      <c r="M3" s="2208"/>
      <c r="N3" s="2208"/>
      <c r="O3" s="2208"/>
      <c r="P3" s="2208"/>
      <c r="Q3" s="2378" t="s">
        <v>1033</v>
      </c>
      <c r="R3" s="2378"/>
      <c r="S3" s="2378"/>
      <c r="T3" s="2378"/>
      <c r="U3" s="2378"/>
      <c r="V3" s="2378"/>
      <c r="W3" s="2378"/>
      <c r="X3" s="2378"/>
      <c r="Y3" s="2379" t="s">
        <v>1034</v>
      </c>
      <c r="Z3" s="2379"/>
      <c r="AA3" s="2379"/>
      <c r="AB3" s="2379"/>
      <c r="AC3" s="2379"/>
      <c r="AD3" s="2379"/>
      <c r="AE3" s="2379"/>
    </row>
    <row r="4" spans="1:31" s="993" customFormat="1" ht="20.100000000000001" customHeight="1">
      <c r="A4" s="207"/>
      <c r="B4" s="207"/>
      <c r="C4" s="207"/>
      <c r="D4" s="207"/>
      <c r="E4" s="207"/>
      <c r="F4" s="207"/>
      <c r="G4" s="207"/>
      <c r="H4" s="207"/>
      <c r="I4" s="207"/>
      <c r="J4" s="208"/>
      <c r="K4" s="208"/>
      <c r="L4" s="208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Y4" s="207"/>
      <c r="Z4" s="207"/>
      <c r="AA4" s="207"/>
      <c r="AB4" s="207"/>
      <c r="AC4" s="207"/>
      <c r="AD4" s="207"/>
      <c r="AE4" s="207"/>
    </row>
    <row r="5" spans="1:31" s="209" customFormat="1" ht="18" customHeight="1" thickBot="1">
      <c r="A5" s="209" t="s">
        <v>349</v>
      </c>
      <c r="B5" s="210"/>
      <c r="F5" s="211"/>
      <c r="J5" s="67"/>
      <c r="K5" s="67"/>
      <c r="L5" s="67"/>
      <c r="P5" s="212" t="s">
        <v>350</v>
      </c>
      <c r="Q5" s="209" t="s">
        <v>349</v>
      </c>
      <c r="AD5" s="212"/>
      <c r="AE5" s="212" t="s">
        <v>350</v>
      </c>
    </row>
    <row r="6" spans="1:31" s="205" customFormat="1" ht="21.95" customHeight="1">
      <c r="A6" s="1501" t="s">
        <v>30</v>
      </c>
      <c r="B6" s="2403" t="s">
        <v>168</v>
      </c>
      <c r="C6" s="2404"/>
      <c r="D6" s="2404"/>
      <c r="E6" s="2404"/>
      <c r="F6" s="2404"/>
      <c r="G6" s="2404"/>
      <c r="H6" s="2404"/>
      <c r="I6" s="991"/>
      <c r="J6" s="2407" t="s">
        <v>168</v>
      </c>
      <c r="K6" s="2408"/>
      <c r="L6" s="2408"/>
      <c r="M6" s="2409"/>
      <c r="N6" s="2382" t="s">
        <v>819</v>
      </c>
      <c r="O6" s="2383"/>
      <c r="P6" s="1498" t="s">
        <v>351</v>
      </c>
      <c r="Q6" s="1501" t="s">
        <v>818</v>
      </c>
      <c r="R6" s="2382" t="s">
        <v>816</v>
      </c>
      <c r="S6" s="2380"/>
      <c r="T6" s="2380"/>
      <c r="U6" s="2383"/>
      <c r="V6" s="2382" t="s">
        <v>352</v>
      </c>
      <c r="W6" s="2380"/>
      <c r="X6" s="2380"/>
      <c r="Y6" s="2380" t="s">
        <v>820</v>
      </c>
      <c r="Z6" s="2380"/>
      <c r="AA6" s="2380"/>
      <c r="AB6" s="2380"/>
      <c r="AC6" s="2380"/>
      <c r="AD6" s="2381"/>
      <c r="AE6" s="1498" t="s">
        <v>351</v>
      </c>
    </row>
    <row r="7" spans="1:31" s="205" customFormat="1" ht="30" customHeight="1">
      <c r="A7" s="1502"/>
      <c r="B7" s="2388" t="s">
        <v>169</v>
      </c>
      <c r="C7" s="2389"/>
      <c r="D7" s="2389"/>
      <c r="E7" s="2389"/>
      <c r="F7" s="2396" t="s">
        <v>815</v>
      </c>
      <c r="G7" s="2397"/>
      <c r="H7" s="2397"/>
      <c r="I7" s="213" t="s">
        <v>817</v>
      </c>
      <c r="J7" s="2389" t="s">
        <v>354</v>
      </c>
      <c r="K7" s="2389"/>
      <c r="L7" s="2389"/>
      <c r="M7" s="2389"/>
      <c r="N7" s="1441" t="s">
        <v>169</v>
      </c>
      <c r="O7" s="1441"/>
      <c r="P7" s="1499"/>
      <c r="Q7" s="1502"/>
      <c r="R7" s="2392" t="s">
        <v>170</v>
      </c>
      <c r="S7" s="2392"/>
      <c r="T7" s="1441" t="s">
        <v>171</v>
      </c>
      <c r="U7" s="1441"/>
      <c r="V7" s="1509" t="s">
        <v>355</v>
      </c>
      <c r="W7" s="1509"/>
      <c r="X7" s="1526"/>
      <c r="Y7" s="1529" t="s">
        <v>356</v>
      </c>
      <c r="Z7" s="1509"/>
      <c r="AA7" s="1509"/>
      <c r="AB7" s="1509" t="s">
        <v>357</v>
      </c>
      <c r="AC7" s="1509"/>
      <c r="AD7" s="1511"/>
      <c r="AE7" s="1499"/>
    </row>
    <row r="8" spans="1:31" s="205" customFormat="1" ht="20.100000000000001" customHeight="1">
      <c r="A8" s="1502"/>
      <c r="B8" s="2398" t="s">
        <v>358</v>
      </c>
      <c r="C8" s="2392" t="s">
        <v>172</v>
      </c>
      <c r="D8" s="2392"/>
      <c r="E8" s="2384" t="s">
        <v>1356</v>
      </c>
      <c r="F8" s="2401" t="s">
        <v>359</v>
      </c>
      <c r="G8" s="2392" t="s">
        <v>360</v>
      </c>
      <c r="H8" s="2390"/>
      <c r="I8" s="2394" t="s">
        <v>1357</v>
      </c>
      <c r="J8" s="2401" t="s">
        <v>358</v>
      </c>
      <c r="K8" s="2392" t="s">
        <v>172</v>
      </c>
      <c r="L8" s="2392"/>
      <c r="M8" s="2384" t="s">
        <v>1357</v>
      </c>
      <c r="N8" s="1509" t="s">
        <v>358</v>
      </c>
      <c r="O8" s="2384" t="s">
        <v>361</v>
      </c>
      <c r="P8" s="1499"/>
      <c r="Q8" s="1502"/>
      <c r="R8" s="1509" t="s">
        <v>358</v>
      </c>
      <c r="S8" s="2384" t="s">
        <v>361</v>
      </c>
      <c r="T8" s="1509" t="s">
        <v>358</v>
      </c>
      <c r="U8" s="2384" t="s">
        <v>361</v>
      </c>
      <c r="V8" s="1509" t="s">
        <v>173</v>
      </c>
      <c r="W8" s="2384" t="s">
        <v>174</v>
      </c>
      <c r="X8" s="2386" t="s">
        <v>175</v>
      </c>
      <c r="Y8" s="1529" t="s">
        <v>173</v>
      </c>
      <c r="Z8" s="2384" t="s">
        <v>174</v>
      </c>
      <c r="AA8" s="2384" t="s">
        <v>175</v>
      </c>
      <c r="AB8" s="1509" t="s">
        <v>173</v>
      </c>
      <c r="AC8" s="2384" t="s">
        <v>174</v>
      </c>
      <c r="AD8" s="2405" t="s">
        <v>175</v>
      </c>
      <c r="AE8" s="1499"/>
    </row>
    <row r="9" spans="1:31" s="205" customFormat="1" ht="11.1" customHeight="1">
      <c r="A9" s="1502"/>
      <c r="B9" s="2388"/>
      <c r="C9" s="2384" t="s">
        <v>362</v>
      </c>
      <c r="D9" s="2384" t="s">
        <v>363</v>
      </c>
      <c r="E9" s="2384"/>
      <c r="F9" s="2389"/>
      <c r="G9" s="2384" t="s">
        <v>362</v>
      </c>
      <c r="H9" s="2386" t="s">
        <v>363</v>
      </c>
      <c r="I9" s="2394"/>
      <c r="J9" s="2389"/>
      <c r="K9" s="2384" t="s">
        <v>362</v>
      </c>
      <c r="L9" s="2384" t="s">
        <v>363</v>
      </c>
      <c r="M9" s="2384"/>
      <c r="N9" s="1441"/>
      <c r="O9" s="2392"/>
      <c r="P9" s="1499"/>
      <c r="Q9" s="1502"/>
      <c r="R9" s="1441"/>
      <c r="S9" s="2392"/>
      <c r="T9" s="1441"/>
      <c r="U9" s="2392"/>
      <c r="V9" s="1509"/>
      <c r="W9" s="2384"/>
      <c r="X9" s="2386"/>
      <c r="Y9" s="1529"/>
      <c r="Z9" s="2384"/>
      <c r="AA9" s="2384"/>
      <c r="AB9" s="1509"/>
      <c r="AC9" s="2384"/>
      <c r="AD9" s="2405"/>
      <c r="AE9" s="1499"/>
    </row>
    <row r="10" spans="1:31" s="205" customFormat="1" ht="11.1" customHeight="1">
      <c r="A10" s="1502"/>
      <c r="B10" s="2388"/>
      <c r="C10" s="2392"/>
      <c r="D10" s="2392"/>
      <c r="E10" s="2384"/>
      <c r="F10" s="2389"/>
      <c r="G10" s="2392"/>
      <c r="H10" s="2390"/>
      <c r="I10" s="2394"/>
      <c r="J10" s="2389"/>
      <c r="K10" s="2392"/>
      <c r="L10" s="2392"/>
      <c r="M10" s="2384"/>
      <c r="N10" s="1441"/>
      <c r="O10" s="2392"/>
      <c r="P10" s="1499"/>
      <c r="Q10" s="1502"/>
      <c r="R10" s="1441"/>
      <c r="S10" s="2392"/>
      <c r="T10" s="1441"/>
      <c r="U10" s="2392"/>
      <c r="V10" s="1509"/>
      <c r="W10" s="2384"/>
      <c r="X10" s="2386"/>
      <c r="Y10" s="1529"/>
      <c r="Z10" s="2384"/>
      <c r="AA10" s="2384"/>
      <c r="AB10" s="1509"/>
      <c r="AC10" s="2384"/>
      <c r="AD10" s="2405"/>
      <c r="AE10" s="1499"/>
    </row>
    <row r="11" spans="1:31" s="205" customFormat="1" ht="11.1" customHeight="1">
      <c r="A11" s="1503"/>
      <c r="B11" s="2399"/>
      <c r="C11" s="2393"/>
      <c r="D11" s="2393"/>
      <c r="E11" s="2385"/>
      <c r="F11" s="2402"/>
      <c r="G11" s="2393"/>
      <c r="H11" s="2391"/>
      <c r="I11" s="2395"/>
      <c r="J11" s="2402"/>
      <c r="K11" s="2393"/>
      <c r="L11" s="2393"/>
      <c r="M11" s="2385"/>
      <c r="N11" s="1488"/>
      <c r="O11" s="2393"/>
      <c r="P11" s="1500"/>
      <c r="Q11" s="1503"/>
      <c r="R11" s="1488"/>
      <c r="S11" s="2393"/>
      <c r="T11" s="1488"/>
      <c r="U11" s="2393"/>
      <c r="V11" s="1510"/>
      <c r="W11" s="2385"/>
      <c r="X11" s="2387"/>
      <c r="Y11" s="1666"/>
      <c r="Z11" s="2385"/>
      <c r="AA11" s="2385"/>
      <c r="AB11" s="1510"/>
      <c r="AC11" s="2385"/>
      <c r="AD11" s="2406"/>
      <c r="AE11" s="1500"/>
    </row>
    <row r="12" spans="1:31" s="217" customFormat="1" ht="17.25" customHeight="1">
      <c r="A12" s="214" t="s">
        <v>701</v>
      </c>
      <c r="B12" s="46">
        <v>31</v>
      </c>
      <c r="C12" s="215">
        <v>6319.0000000000009</v>
      </c>
      <c r="D12" s="215">
        <v>3667.7999999999997</v>
      </c>
      <c r="E12" s="215">
        <v>121349.7</v>
      </c>
      <c r="F12" s="46">
        <v>8</v>
      </c>
      <c r="G12" s="215">
        <v>303.60000000000002</v>
      </c>
      <c r="H12" s="215">
        <v>251.6</v>
      </c>
      <c r="I12" s="215">
        <v>1815.2</v>
      </c>
      <c r="J12" s="48">
        <v>23</v>
      </c>
      <c r="K12" s="216">
        <v>6015.4000000000005</v>
      </c>
      <c r="L12" s="216">
        <v>3416.2</v>
      </c>
      <c r="M12" s="48">
        <v>119534.5</v>
      </c>
      <c r="N12" s="48">
        <v>10</v>
      </c>
      <c r="O12" s="48">
        <v>27</v>
      </c>
      <c r="P12" s="218" t="s">
        <v>701</v>
      </c>
      <c r="Q12" s="214" t="s">
        <v>701</v>
      </c>
      <c r="R12" s="48">
        <v>10</v>
      </c>
      <c r="S12" s="48">
        <v>27</v>
      </c>
      <c r="T12" s="48">
        <v>0</v>
      </c>
      <c r="U12" s="48">
        <v>0</v>
      </c>
      <c r="V12" s="48">
        <v>35</v>
      </c>
      <c r="W12" s="48">
        <v>5</v>
      </c>
      <c r="X12" s="46">
        <v>30</v>
      </c>
      <c r="Y12" s="46">
        <v>208811</v>
      </c>
      <c r="Z12" s="46">
        <v>40880</v>
      </c>
      <c r="AA12" s="46">
        <v>167931</v>
      </c>
      <c r="AB12" s="46">
        <v>70699</v>
      </c>
      <c r="AC12" s="46">
        <v>13844</v>
      </c>
      <c r="AD12" s="46">
        <v>56855</v>
      </c>
      <c r="AE12" s="218" t="s">
        <v>701</v>
      </c>
    </row>
    <row r="13" spans="1:31" s="217" customFormat="1" ht="17.25" customHeight="1">
      <c r="A13" s="214" t="s">
        <v>951</v>
      </c>
      <c r="B13" s="46">
        <v>32</v>
      </c>
      <c r="C13" s="215">
        <v>19637.294999999998</v>
      </c>
      <c r="D13" s="215">
        <v>5658.2800000000007</v>
      </c>
      <c r="E13" s="215">
        <v>128077.4</v>
      </c>
      <c r="F13" s="46">
        <v>9</v>
      </c>
      <c r="G13" s="215">
        <v>305</v>
      </c>
      <c r="H13" s="215">
        <v>302.20000000000005</v>
      </c>
      <c r="I13" s="215">
        <v>1964.1000000000001</v>
      </c>
      <c r="J13" s="48">
        <v>23</v>
      </c>
      <c r="K13" s="216">
        <v>19274.195</v>
      </c>
      <c r="L13" s="216">
        <v>5394.3799999999992</v>
      </c>
      <c r="M13" s="48">
        <v>126113.3</v>
      </c>
      <c r="N13" s="48">
        <v>10</v>
      </c>
      <c r="O13" s="48">
        <v>29</v>
      </c>
      <c r="P13" s="218" t="s">
        <v>951</v>
      </c>
      <c r="Q13" s="214" t="s">
        <v>951</v>
      </c>
      <c r="R13" s="48">
        <v>10</v>
      </c>
      <c r="S13" s="48">
        <v>29</v>
      </c>
      <c r="T13" s="48">
        <v>0</v>
      </c>
      <c r="U13" s="48">
        <v>0</v>
      </c>
      <c r="V13" s="48">
        <v>41</v>
      </c>
      <c r="W13" s="48">
        <v>6</v>
      </c>
      <c r="X13" s="46">
        <v>35</v>
      </c>
      <c r="Y13" s="46">
        <v>227327</v>
      </c>
      <c r="Z13" s="46">
        <v>40880</v>
      </c>
      <c r="AA13" s="46">
        <v>196928</v>
      </c>
      <c r="AB13" s="46">
        <v>72296</v>
      </c>
      <c r="AC13" s="46">
        <v>14276</v>
      </c>
      <c r="AD13" s="46">
        <v>63325</v>
      </c>
      <c r="AE13" s="218" t="s">
        <v>951</v>
      </c>
    </row>
    <row r="14" spans="1:31" s="217" customFormat="1" ht="17.25" customHeight="1">
      <c r="A14" s="214" t="s">
        <v>952</v>
      </c>
      <c r="B14" s="46">
        <v>32</v>
      </c>
      <c r="C14" s="215">
        <v>7072.1000000000013</v>
      </c>
      <c r="D14" s="215">
        <v>4871.6419999999998</v>
      </c>
      <c r="E14" s="215">
        <v>120421.9</v>
      </c>
      <c r="F14" s="46">
        <v>9</v>
      </c>
      <c r="G14" s="215">
        <v>405.15800000000002</v>
      </c>
      <c r="H14" s="215">
        <v>306.55800000000005</v>
      </c>
      <c r="I14" s="215">
        <v>1953.9</v>
      </c>
      <c r="J14" s="48">
        <v>23</v>
      </c>
      <c r="K14" s="216">
        <v>6666.942</v>
      </c>
      <c r="L14" s="216">
        <v>4565.0839999999998</v>
      </c>
      <c r="M14" s="48">
        <v>118468</v>
      </c>
      <c r="N14" s="48">
        <v>10</v>
      </c>
      <c r="O14" s="48">
        <v>30</v>
      </c>
      <c r="P14" s="218" t="s">
        <v>952</v>
      </c>
      <c r="Q14" s="214" t="s">
        <v>952</v>
      </c>
      <c r="R14" s="48">
        <v>10</v>
      </c>
      <c r="S14" s="48">
        <v>30</v>
      </c>
      <c r="T14" s="48">
        <v>0</v>
      </c>
      <c r="U14" s="48">
        <v>0</v>
      </c>
      <c r="V14" s="48">
        <v>44</v>
      </c>
      <c r="W14" s="48">
        <v>6</v>
      </c>
      <c r="X14" s="46">
        <v>38</v>
      </c>
      <c r="Y14" s="46">
        <v>230756</v>
      </c>
      <c r="Z14" s="46">
        <v>40880</v>
      </c>
      <c r="AA14" s="46">
        <v>189876</v>
      </c>
      <c r="AB14" s="46">
        <v>77904</v>
      </c>
      <c r="AC14" s="46">
        <v>13448</v>
      </c>
      <c r="AD14" s="46">
        <v>64456</v>
      </c>
      <c r="AE14" s="218" t="s">
        <v>952</v>
      </c>
    </row>
    <row r="15" spans="1:31" s="217" customFormat="1" ht="17.25" customHeight="1">
      <c r="A15" s="214" t="s">
        <v>1049</v>
      </c>
      <c r="B15" s="46">
        <v>28</v>
      </c>
      <c r="C15" s="215">
        <v>7056.6</v>
      </c>
      <c r="D15" s="215">
        <v>4716.9999999999991</v>
      </c>
      <c r="E15" s="215">
        <v>90955.9</v>
      </c>
      <c r="F15" s="46">
        <v>8</v>
      </c>
      <c r="G15" s="215">
        <v>345.4</v>
      </c>
      <c r="H15" s="215">
        <v>294.2</v>
      </c>
      <c r="I15" s="215">
        <v>1951.5</v>
      </c>
      <c r="J15" s="48">
        <v>20</v>
      </c>
      <c r="K15" s="216">
        <v>6711.2000000000007</v>
      </c>
      <c r="L15" s="216">
        <v>4422.7999999999993</v>
      </c>
      <c r="M15" s="48">
        <v>89004.4</v>
      </c>
      <c r="N15" s="48">
        <v>11</v>
      </c>
      <c r="O15" s="48">
        <v>40</v>
      </c>
      <c r="P15" s="218" t="s">
        <v>1049</v>
      </c>
      <c r="Q15" s="214" t="s">
        <v>1049</v>
      </c>
      <c r="R15" s="48">
        <v>11</v>
      </c>
      <c r="S15" s="48">
        <v>40</v>
      </c>
      <c r="T15" s="48">
        <v>0</v>
      </c>
      <c r="U15" s="48">
        <v>0</v>
      </c>
      <c r="V15" s="48">
        <v>43</v>
      </c>
      <c r="W15" s="48">
        <v>6</v>
      </c>
      <c r="X15" s="46">
        <v>37</v>
      </c>
      <c r="Y15" s="46">
        <v>284584</v>
      </c>
      <c r="Z15" s="46">
        <v>40880</v>
      </c>
      <c r="AA15" s="46">
        <v>243704</v>
      </c>
      <c r="AB15" s="46">
        <v>85931</v>
      </c>
      <c r="AC15" s="46">
        <v>13851</v>
      </c>
      <c r="AD15" s="46">
        <v>72080</v>
      </c>
      <c r="AE15" s="218" t="s">
        <v>1049</v>
      </c>
    </row>
    <row r="16" spans="1:31" s="217" customFormat="1" ht="17.25" customHeight="1">
      <c r="A16" s="982">
        <v>2017</v>
      </c>
      <c r="B16" s="219">
        <f t="shared" ref="B16:I16" si="0">SUM(B18:B40)</f>
        <v>29</v>
      </c>
      <c r="C16" s="220">
        <f>SUM(C18:C40)</f>
        <v>6048.402000000001</v>
      </c>
      <c r="D16" s="220">
        <f t="shared" si="0"/>
        <v>4621.7019999999993</v>
      </c>
      <c r="E16" s="220">
        <f t="shared" si="0"/>
        <v>111556.5</v>
      </c>
      <c r="F16" s="42">
        <f>SUM(F18:F40)</f>
        <v>8</v>
      </c>
      <c r="G16" s="221">
        <f t="shared" si="0"/>
        <v>249.00199999999998</v>
      </c>
      <c r="H16" s="221">
        <f t="shared" si="0"/>
        <v>238.40199999999999</v>
      </c>
      <c r="I16" s="221">
        <f t="shared" si="0"/>
        <v>151.5</v>
      </c>
      <c r="J16" s="42">
        <f>SUM(J18:J40)</f>
        <v>21</v>
      </c>
      <c r="K16" s="221">
        <f>SUM(K18:K40)</f>
        <v>5799.4000000000005</v>
      </c>
      <c r="L16" s="221">
        <f t="shared" ref="L16:W16" si="1">SUM(L18:L40)</f>
        <v>4383.3</v>
      </c>
      <c r="M16" s="42">
        <f t="shared" si="1"/>
        <v>111405</v>
      </c>
      <c r="N16" s="42">
        <f t="shared" si="1"/>
        <v>11</v>
      </c>
      <c r="O16" s="42">
        <f t="shared" si="1"/>
        <v>40</v>
      </c>
      <c r="P16" s="222">
        <v>2017</v>
      </c>
      <c r="Q16" s="982">
        <v>2017</v>
      </c>
      <c r="R16" s="42">
        <f t="shared" si="1"/>
        <v>11</v>
      </c>
      <c r="S16" s="42">
        <f t="shared" si="1"/>
        <v>40</v>
      </c>
      <c r="T16" s="42">
        <f t="shared" si="1"/>
        <v>0</v>
      </c>
      <c r="U16" s="42">
        <f t="shared" si="1"/>
        <v>0</v>
      </c>
      <c r="V16" s="42">
        <f t="shared" si="1"/>
        <v>40</v>
      </c>
      <c r="W16" s="42">
        <f t="shared" si="1"/>
        <v>5</v>
      </c>
      <c r="X16" s="42">
        <f>SUM(X18:X40)</f>
        <v>35</v>
      </c>
      <c r="Y16" s="42">
        <f t="shared" ref="Y16:AD16" si="2">SUM(Y18:Y40)</f>
        <v>262148</v>
      </c>
      <c r="Z16" s="42">
        <f t="shared" si="2"/>
        <v>40676</v>
      </c>
      <c r="AA16" s="42">
        <f t="shared" si="2"/>
        <v>221472</v>
      </c>
      <c r="AB16" s="42">
        <f t="shared" si="2"/>
        <v>94360</v>
      </c>
      <c r="AC16" s="42">
        <f t="shared" si="2"/>
        <v>14851</v>
      </c>
      <c r="AD16" s="42">
        <f t="shared" si="2"/>
        <v>79509</v>
      </c>
      <c r="AE16" s="222">
        <v>2017</v>
      </c>
    </row>
    <row r="17" spans="1:31" s="205" customFormat="1" ht="5.0999999999999996" customHeight="1">
      <c r="A17" s="17"/>
      <c r="B17" s="46"/>
      <c r="C17" s="215"/>
      <c r="D17" s="215"/>
      <c r="E17" s="215"/>
      <c r="F17" s="46"/>
      <c r="G17" s="215"/>
      <c r="H17" s="215"/>
      <c r="I17" s="215"/>
      <c r="J17" s="215"/>
      <c r="K17" s="215"/>
      <c r="L17" s="46"/>
      <c r="M17" s="46"/>
      <c r="N17" s="223"/>
      <c r="O17" s="204"/>
      <c r="P17" s="224"/>
      <c r="Q17" s="225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223"/>
      <c r="AE17" s="224"/>
    </row>
    <row r="18" spans="1:31" s="205" customFormat="1" ht="15.95" customHeight="1">
      <c r="A18" s="17" t="s">
        <v>240</v>
      </c>
      <c r="B18" s="164">
        <f>SUM(F18,J18)</f>
        <v>3</v>
      </c>
      <c r="C18" s="215">
        <f t="shared" ref="C18:C40" si="3">SUM(G18,K18)</f>
        <v>321</v>
      </c>
      <c r="D18" s="215">
        <f t="shared" ref="D18:D40" si="4">SUM(H18,L18)</f>
        <v>87</v>
      </c>
      <c r="E18" s="215">
        <f>SUM(I18,M18)</f>
        <v>1539</v>
      </c>
      <c r="F18" s="725">
        <v>1</v>
      </c>
      <c r="G18" s="765">
        <v>39</v>
      </c>
      <c r="H18" s="765">
        <v>39</v>
      </c>
      <c r="I18" s="765">
        <v>0</v>
      </c>
      <c r="J18" s="721">
        <v>2</v>
      </c>
      <c r="K18" s="766">
        <v>282</v>
      </c>
      <c r="L18" s="766">
        <v>48</v>
      </c>
      <c r="M18" s="766">
        <v>1539</v>
      </c>
      <c r="N18" s="48">
        <f>SUM(R18,T18)</f>
        <v>2</v>
      </c>
      <c r="O18" s="48">
        <f>SUM(S18,U18)</f>
        <v>4</v>
      </c>
      <c r="P18" s="19" t="s">
        <v>5</v>
      </c>
      <c r="Q18" s="17" t="s">
        <v>240</v>
      </c>
      <c r="R18" s="721">
        <v>2</v>
      </c>
      <c r="S18" s="721">
        <v>4</v>
      </c>
      <c r="T18" s="721">
        <v>0</v>
      </c>
      <c r="U18" s="721">
        <v>0</v>
      </c>
      <c r="V18" s="43">
        <f>SUM(W18:X18)</f>
        <v>3</v>
      </c>
      <c r="W18" s="721">
        <v>0</v>
      </c>
      <c r="X18" s="725">
        <v>3</v>
      </c>
      <c r="Y18" s="43">
        <f>SUM(Z18:AA18)</f>
        <v>2756</v>
      </c>
      <c r="Z18" s="725">
        <v>0</v>
      </c>
      <c r="AA18" s="725">
        <v>2756</v>
      </c>
      <c r="AB18" s="43">
        <f>SUM(AC18:AD18)</f>
        <v>2044</v>
      </c>
      <c r="AC18" s="725">
        <v>0</v>
      </c>
      <c r="AD18" s="725">
        <v>2044</v>
      </c>
      <c r="AE18" s="19" t="s">
        <v>5</v>
      </c>
    </row>
    <row r="19" spans="1:31" s="205" customFormat="1" ht="15.95" customHeight="1">
      <c r="A19" s="17" t="s">
        <v>242</v>
      </c>
      <c r="B19" s="164">
        <f t="shared" ref="B19:B40" si="5">SUM(F19,J19)</f>
        <v>3</v>
      </c>
      <c r="C19" s="215">
        <f t="shared" si="3"/>
        <v>1181.4000000000001</v>
      </c>
      <c r="D19" s="215">
        <f t="shared" si="4"/>
        <v>762.8</v>
      </c>
      <c r="E19" s="215">
        <f t="shared" ref="E19:E40" si="6">SUM(I19,M19)</f>
        <v>12206</v>
      </c>
      <c r="F19" s="725">
        <v>0</v>
      </c>
      <c r="G19" s="767">
        <v>0</v>
      </c>
      <c r="H19" s="767">
        <v>0</v>
      </c>
      <c r="I19" s="765">
        <v>0</v>
      </c>
      <c r="J19" s="721">
        <v>3</v>
      </c>
      <c r="K19" s="766">
        <v>1181.4000000000001</v>
      </c>
      <c r="L19" s="766">
        <v>762.8</v>
      </c>
      <c r="M19" s="766">
        <v>12206</v>
      </c>
      <c r="N19" s="48">
        <f t="shared" ref="N19:N40" si="7">SUM(R19,T19)</f>
        <v>1</v>
      </c>
      <c r="O19" s="48">
        <f t="shared" ref="O19:O40" si="8">SUM(S19,U19)</f>
        <v>7</v>
      </c>
      <c r="P19" s="19" t="s">
        <v>6</v>
      </c>
      <c r="Q19" s="17" t="s">
        <v>242</v>
      </c>
      <c r="R19" s="721">
        <v>1</v>
      </c>
      <c r="S19" s="721">
        <v>7</v>
      </c>
      <c r="T19" s="721">
        <v>0</v>
      </c>
      <c r="U19" s="721">
        <v>0</v>
      </c>
      <c r="V19" s="43">
        <f t="shared" ref="V19:V40" si="9">SUM(W19:X19)</f>
        <v>5</v>
      </c>
      <c r="W19" s="721">
        <v>2</v>
      </c>
      <c r="X19" s="725">
        <v>3</v>
      </c>
      <c r="Y19" s="43">
        <f t="shared" ref="Y19:Y40" si="10">SUM(Z19:AA19)</f>
        <v>93526</v>
      </c>
      <c r="Z19" s="725">
        <v>20500</v>
      </c>
      <c r="AA19" s="725">
        <v>73026</v>
      </c>
      <c r="AB19" s="43">
        <f t="shared" ref="AB19:AB40" si="11">SUM(AC19:AD19)</f>
        <v>26590</v>
      </c>
      <c r="AC19" s="725">
        <v>2274</v>
      </c>
      <c r="AD19" s="725">
        <v>24316</v>
      </c>
      <c r="AE19" s="19" t="s">
        <v>6</v>
      </c>
    </row>
    <row r="20" spans="1:31" s="205" customFormat="1" ht="15.95" customHeight="1">
      <c r="A20" s="17" t="s">
        <v>244</v>
      </c>
      <c r="B20" s="164">
        <f t="shared" si="5"/>
        <v>1</v>
      </c>
      <c r="C20" s="215">
        <f t="shared" si="3"/>
        <v>694.7</v>
      </c>
      <c r="D20" s="215">
        <f t="shared" si="4"/>
        <v>694.7</v>
      </c>
      <c r="E20" s="215">
        <f t="shared" si="6"/>
        <v>19975</v>
      </c>
      <c r="F20" s="725">
        <v>0</v>
      </c>
      <c r="G20" s="765">
        <v>0</v>
      </c>
      <c r="H20" s="765">
        <v>0</v>
      </c>
      <c r="I20" s="765">
        <v>0</v>
      </c>
      <c r="J20" s="721">
        <v>1</v>
      </c>
      <c r="K20" s="766">
        <v>694.7</v>
      </c>
      <c r="L20" s="766">
        <v>694.7</v>
      </c>
      <c r="M20" s="766">
        <v>19975</v>
      </c>
      <c r="N20" s="48">
        <f t="shared" si="7"/>
        <v>1</v>
      </c>
      <c r="O20" s="48">
        <f t="shared" si="8"/>
        <v>2</v>
      </c>
      <c r="P20" s="19" t="s">
        <v>7</v>
      </c>
      <c r="Q20" s="17" t="s">
        <v>244</v>
      </c>
      <c r="R20" s="721">
        <v>1</v>
      </c>
      <c r="S20" s="721">
        <v>2</v>
      </c>
      <c r="T20" s="721">
        <v>0</v>
      </c>
      <c r="U20" s="721">
        <v>0</v>
      </c>
      <c r="V20" s="43">
        <f t="shared" si="9"/>
        <v>2</v>
      </c>
      <c r="W20" s="721">
        <v>0</v>
      </c>
      <c r="X20" s="725">
        <v>2</v>
      </c>
      <c r="Y20" s="43">
        <f t="shared" si="10"/>
        <v>6393</v>
      </c>
      <c r="Z20" s="725">
        <v>0</v>
      </c>
      <c r="AA20" s="725">
        <v>6393</v>
      </c>
      <c r="AB20" s="43">
        <f t="shared" si="11"/>
        <v>459</v>
      </c>
      <c r="AC20" s="725">
        <v>0</v>
      </c>
      <c r="AD20" s="725">
        <v>459</v>
      </c>
      <c r="AE20" s="19" t="s">
        <v>7</v>
      </c>
    </row>
    <row r="21" spans="1:31" s="205" customFormat="1" ht="15.95" customHeight="1">
      <c r="A21" s="17" t="s">
        <v>246</v>
      </c>
      <c r="B21" s="164">
        <f t="shared" si="5"/>
        <v>1</v>
      </c>
      <c r="C21" s="215">
        <f t="shared" si="3"/>
        <v>114</v>
      </c>
      <c r="D21" s="215">
        <f t="shared" si="4"/>
        <v>86</v>
      </c>
      <c r="E21" s="215">
        <f t="shared" si="6"/>
        <v>10</v>
      </c>
      <c r="F21" s="725">
        <v>0</v>
      </c>
      <c r="G21" s="767">
        <v>0</v>
      </c>
      <c r="H21" s="767">
        <v>0</v>
      </c>
      <c r="I21" s="765">
        <v>0</v>
      </c>
      <c r="J21" s="721">
        <v>1</v>
      </c>
      <c r="K21" s="766">
        <v>114</v>
      </c>
      <c r="L21" s="766">
        <v>86</v>
      </c>
      <c r="M21" s="766">
        <v>10</v>
      </c>
      <c r="N21" s="48">
        <f t="shared" si="7"/>
        <v>1</v>
      </c>
      <c r="O21" s="48">
        <f t="shared" si="8"/>
        <v>5</v>
      </c>
      <c r="P21" s="19" t="s">
        <v>8</v>
      </c>
      <c r="Q21" s="17" t="s">
        <v>246</v>
      </c>
      <c r="R21" s="721">
        <v>1</v>
      </c>
      <c r="S21" s="721">
        <v>5</v>
      </c>
      <c r="T21" s="721">
        <v>0</v>
      </c>
      <c r="U21" s="721">
        <v>0</v>
      </c>
      <c r="V21" s="43">
        <f t="shared" si="9"/>
        <v>1</v>
      </c>
      <c r="W21" s="721">
        <v>1</v>
      </c>
      <c r="X21" s="725">
        <v>0</v>
      </c>
      <c r="Y21" s="43">
        <f t="shared" si="10"/>
        <v>21383</v>
      </c>
      <c r="Z21" s="725">
        <v>5864</v>
      </c>
      <c r="AA21" s="725">
        <v>15519</v>
      </c>
      <c r="AB21" s="43">
        <f t="shared" si="11"/>
        <v>15248</v>
      </c>
      <c r="AC21" s="725">
        <v>2051</v>
      </c>
      <c r="AD21" s="725">
        <v>13197</v>
      </c>
      <c r="AE21" s="19" t="s">
        <v>8</v>
      </c>
    </row>
    <row r="22" spans="1:31" s="205" customFormat="1" ht="15.95" customHeight="1">
      <c r="A22" s="17" t="s">
        <v>248</v>
      </c>
      <c r="B22" s="164">
        <f t="shared" si="5"/>
        <v>3</v>
      </c>
      <c r="C22" s="215">
        <f t="shared" si="3"/>
        <v>205.8</v>
      </c>
      <c r="D22" s="215">
        <f t="shared" si="4"/>
        <v>198.3</v>
      </c>
      <c r="E22" s="215">
        <f t="shared" si="6"/>
        <v>1415</v>
      </c>
      <c r="F22" s="725">
        <v>2</v>
      </c>
      <c r="G22" s="765">
        <v>100.5</v>
      </c>
      <c r="H22" s="765">
        <v>100.5</v>
      </c>
      <c r="I22" s="765">
        <v>0</v>
      </c>
      <c r="J22" s="721">
        <v>1</v>
      </c>
      <c r="K22" s="768">
        <v>105.3</v>
      </c>
      <c r="L22" s="766">
        <v>97.8</v>
      </c>
      <c r="M22" s="766">
        <v>1415</v>
      </c>
      <c r="N22" s="48">
        <f t="shared" si="7"/>
        <v>1</v>
      </c>
      <c r="O22" s="48">
        <f t="shared" si="8"/>
        <v>8</v>
      </c>
      <c r="P22" s="19" t="s">
        <v>9</v>
      </c>
      <c r="Q22" s="17" t="s">
        <v>248</v>
      </c>
      <c r="R22" s="721">
        <v>1</v>
      </c>
      <c r="S22" s="721">
        <v>8</v>
      </c>
      <c r="T22" s="721">
        <v>0</v>
      </c>
      <c r="U22" s="721">
        <v>0</v>
      </c>
      <c r="V22" s="43">
        <f t="shared" si="9"/>
        <v>2</v>
      </c>
      <c r="W22" s="721">
        <v>1</v>
      </c>
      <c r="X22" s="725">
        <v>1</v>
      </c>
      <c r="Y22" s="43">
        <f t="shared" si="10"/>
        <v>16970</v>
      </c>
      <c r="Z22" s="725">
        <v>10170</v>
      </c>
      <c r="AA22" s="725">
        <v>6800</v>
      </c>
      <c r="AB22" s="43">
        <f t="shared" si="11"/>
        <v>12781</v>
      </c>
      <c r="AC22" s="725">
        <v>9381</v>
      </c>
      <c r="AD22" s="725">
        <v>3400</v>
      </c>
      <c r="AE22" s="19" t="s">
        <v>9</v>
      </c>
    </row>
    <row r="23" spans="1:31" s="205" customFormat="1" ht="15.95" customHeight="1">
      <c r="A23" s="17" t="s">
        <v>250</v>
      </c>
      <c r="B23" s="164">
        <f t="shared" si="5"/>
        <v>0</v>
      </c>
      <c r="C23" s="215">
        <f t="shared" si="3"/>
        <v>0</v>
      </c>
      <c r="D23" s="215">
        <f t="shared" si="4"/>
        <v>0</v>
      </c>
      <c r="E23" s="215">
        <f t="shared" si="6"/>
        <v>0</v>
      </c>
      <c r="F23" s="725">
        <v>0</v>
      </c>
      <c r="G23" s="767">
        <v>0</v>
      </c>
      <c r="H23" s="767">
        <v>0</v>
      </c>
      <c r="I23" s="765">
        <v>0</v>
      </c>
      <c r="J23" s="721">
        <v>0</v>
      </c>
      <c r="K23" s="769">
        <v>0</v>
      </c>
      <c r="L23" s="770">
        <v>0</v>
      </c>
      <c r="M23" s="770">
        <v>0</v>
      </c>
      <c r="N23" s="48">
        <f t="shared" si="7"/>
        <v>1</v>
      </c>
      <c r="O23" s="48">
        <f t="shared" si="8"/>
        <v>2</v>
      </c>
      <c r="P23" s="19" t="s">
        <v>10</v>
      </c>
      <c r="Q23" s="17" t="s">
        <v>250</v>
      </c>
      <c r="R23" s="721">
        <v>1</v>
      </c>
      <c r="S23" s="721">
        <v>2</v>
      </c>
      <c r="T23" s="721">
        <v>0</v>
      </c>
      <c r="U23" s="721">
        <v>0</v>
      </c>
      <c r="V23" s="43">
        <f t="shared" si="9"/>
        <v>4</v>
      </c>
      <c r="W23" s="721">
        <v>0</v>
      </c>
      <c r="X23" s="725">
        <v>4</v>
      </c>
      <c r="Y23" s="43">
        <f t="shared" si="10"/>
        <v>11447</v>
      </c>
      <c r="Z23" s="725">
        <v>0</v>
      </c>
      <c r="AA23" s="725">
        <v>11447</v>
      </c>
      <c r="AB23" s="43">
        <f t="shared" si="11"/>
        <v>4453</v>
      </c>
      <c r="AC23" s="725">
        <v>0</v>
      </c>
      <c r="AD23" s="725">
        <v>4453</v>
      </c>
      <c r="AE23" s="19" t="s">
        <v>10</v>
      </c>
    </row>
    <row r="24" spans="1:31" s="205" customFormat="1" ht="15.95" customHeight="1">
      <c r="A24" s="17" t="s">
        <v>252</v>
      </c>
      <c r="B24" s="164">
        <f t="shared" si="5"/>
        <v>0</v>
      </c>
      <c r="C24" s="215">
        <f t="shared" si="3"/>
        <v>0</v>
      </c>
      <c r="D24" s="215">
        <f t="shared" si="4"/>
        <v>0</v>
      </c>
      <c r="E24" s="215">
        <f t="shared" si="6"/>
        <v>0</v>
      </c>
      <c r="F24" s="725">
        <v>0</v>
      </c>
      <c r="G24" s="767">
        <v>0</v>
      </c>
      <c r="H24" s="767">
        <v>0</v>
      </c>
      <c r="I24" s="765">
        <v>0</v>
      </c>
      <c r="J24" s="721">
        <v>0</v>
      </c>
      <c r="K24" s="770">
        <v>0</v>
      </c>
      <c r="L24" s="769">
        <v>0</v>
      </c>
      <c r="M24" s="770">
        <v>0</v>
      </c>
      <c r="N24" s="48">
        <f t="shared" si="7"/>
        <v>0</v>
      </c>
      <c r="O24" s="48">
        <f t="shared" si="8"/>
        <v>0</v>
      </c>
      <c r="P24" s="19" t="s">
        <v>11</v>
      </c>
      <c r="Q24" s="17" t="s">
        <v>252</v>
      </c>
      <c r="R24" s="721">
        <v>0</v>
      </c>
      <c r="S24" s="721">
        <v>0</v>
      </c>
      <c r="T24" s="721">
        <v>0</v>
      </c>
      <c r="U24" s="721">
        <v>0</v>
      </c>
      <c r="V24" s="43">
        <f t="shared" si="9"/>
        <v>4</v>
      </c>
      <c r="W24" s="721">
        <v>0</v>
      </c>
      <c r="X24" s="725">
        <v>4</v>
      </c>
      <c r="Y24" s="43">
        <f t="shared" si="10"/>
        <v>7758</v>
      </c>
      <c r="Z24" s="725">
        <v>0</v>
      </c>
      <c r="AA24" s="725">
        <v>7758</v>
      </c>
      <c r="AB24" s="43">
        <f t="shared" si="11"/>
        <v>3471</v>
      </c>
      <c r="AC24" s="725">
        <v>0</v>
      </c>
      <c r="AD24" s="725">
        <v>3471</v>
      </c>
      <c r="AE24" s="19" t="s">
        <v>11</v>
      </c>
    </row>
    <row r="25" spans="1:31" s="205" customFormat="1" ht="15.95" customHeight="1">
      <c r="A25" s="17" t="s">
        <v>254</v>
      </c>
      <c r="B25" s="164">
        <f t="shared" si="5"/>
        <v>1</v>
      </c>
      <c r="C25" s="215">
        <f t="shared" si="3"/>
        <v>58.101999999999997</v>
      </c>
      <c r="D25" s="215">
        <f t="shared" si="4"/>
        <v>58.101999999999997</v>
      </c>
      <c r="E25" s="215">
        <f t="shared" si="6"/>
        <v>0</v>
      </c>
      <c r="F25" s="725">
        <v>1</v>
      </c>
      <c r="G25" s="767">
        <v>58.101999999999997</v>
      </c>
      <c r="H25" s="765">
        <v>58.101999999999997</v>
      </c>
      <c r="I25" s="765">
        <v>0</v>
      </c>
      <c r="J25" s="721">
        <v>0</v>
      </c>
      <c r="K25" s="770">
        <v>0</v>
      </c>
      <c r="L25" s="770">
        <v>0</v>
      </c>
      <c r="M25" s="770">
        <v>0</v>
      </c>
      <c r="N25" s="48">
        <f t="shared" si="7"/>
        <v>1</v>
      </c>
      <c r="O25" s="48">
        <f t="shared" si="8"/>
        <v>3</v>
      </c>
      <c r="P25" s="19" t="s">
        <v>12</v>
      </c>
      <c r="Q25" s="17" t="s">
        <v>254</v>
      </c>
      <c r="R25" s="721">
        <v>1</v>
      </c>
      <c r="S25" s="721">
        <v>3</v>
      </c>
      <c r="T25" s="721">
        <v>0</v>
      </c>
      <c r="U25" s="721">
        <v>0</v>
      </c>
      <c r="V25" s="43">
        <f t="shared" si="9"/>
        <v>0</v>
      </c>
      <c r="W25" s="721">
        <v>0</v>
      </c>
      <c r="X25" s="725">
        <v>0</v>
      </c>
      <c r="Y25" s="43">
        <f t="shared" si="10"/>
        <v>0</v>
      </c>
      <c r="Z25" s="725">
        <v>0</v>
      </c>
      <c r="AA25" s="725">
        <v>0</v>
      </c>
      <c r="AB25" s="43">
        <f t="shared" si="11"/>
        <v>0</v>
      </c>
      <c r="AC25" s="725">
        <v>0</v>
      </c>
      <c r="AD25" s="725">
        <v>0</v>
      </c>
      <c r="AE25" s="19" t="s">
        <v>12</v>
      </c>
    </row>
    <row r="26" spans="1:31" s="205" customFormat="1" ht="15.95" customHeight="1">
      <c r="A26" s="17" t="s">
        <v>256</v>
      </c>
      <c r="B26" s="164">
        <f t="shared" si="5"/>
        <v>0</v>
      </c>
      <c r="C26" s="215">
        <f t="shared" si="3"/>
        <v>0</v>
      </c>
      <c r="D26" s="215">
        <f t="shared" si="4"/>
        <v>0</v>
      </c>
      <c r="E26" s="215">
        <f t="shared" si="6"/>
        <v>0</v>
      </c>
      <c r="F26" s="725">
        <v>0</v>
      </c>
      <c r="G26" s="767">
        <v>0</v>
      </c>
      <c r="H26" s="767">
        <v>0</v>
      </c>
      <c r="I26" s="765">
        <v>0</v>
      </c>
      <c r="J26" s="721">
        <v>0</v>
      </c>
      <c r="K26" s="770">
        <v>0</v>
      </c>
      <c r="L26" s="770">
        <v>0</v>
      </c>
      <c r="M26" s="770">
        <v>0</v>
      </c>
      <c r="N26" s="48">
        <f t="shared" si="7"/>
        <v>1</v>
      </c>
      <c r="O26" s="48">
        <f t="shared" si="8"/>
        <v>3</v>
      </c>
      <c r="P26" s="19" t="s">
        <v>13</v>
      </c>
      <c r="Q26" s="17" t="s">
        <v>256</v>
      </c>
      <c r="R26" s="721">
        <v>1</v>
      </c>
      <c r="S26" s="721">
        <v>3</v>
      </c>
      <c r="T26" s="721">
        <v>0</v>
      </c>
      <c r="U26" s="721">
        <v>0</v>
      </c>
      <c r="V26" s="43">
        <f t="shared" si="9"/>
        <v>2</v>
      </c>
      <c r="W26" s="721">
        <v>0</v>
      </c>
      <c r="X26" s="725">
        <v>2</v>
      </c>
      <c r="Y26" s="43">
        <f t="shared" si="10"/>
        <v>20500</v>
      </c>
      <c r="Z26" s="725">
        <v>0</v>
      </c>
      <c r="AA26" s="725">
        <v>20500</v>
      </c>
      <c r="AB26" s="43">
        <f t="shared" si="11"/>
        <v>650</v>
      </c>
      <c r="AC26" s="725">
        <v>0</v>
      </c>
      <c r="AD26" s="725">
        <v>650</v>
      </c>
      <c r="AE26" s="19" t="s">
        <v>13</v>
      </c>
    </row>
    <row r="27" spans="1:31" s="205" customFormat="1" ht="15.95" customHeight="1">
      <c r="A27" s="17" t="s">
        <v>258</v>
      </c>
      <c r="B27" s="164">
        <f t="shared" si="5"/>
        <v>3</v>
      </c>
      <c r="C27" s="215">
        <f t="shared" si="3"/>
        <v>664</v>
      </c>
      <c r="D27" s="215">
        <f t="shared" si="4"/>
        <v>507</v>
      </c>
      <c r="E27" s="215">
        <f t="shared" si="6"/>
        <v>9795</v>
      </c>
      <c r="F27" s="725">
        <v>0</v>
      </c>
      <c r="G27" s="767">
        <v>0</v>
      </c>
      <c r="H27" s="767">
        <v>0</v>
      </c>
      <c r="I27" s="765">
        <v>0</v>
      </c>
      <c r="J27" s="721">
        <v>3</v>
      </c>
      <c r="K27" s="766">
        <v>664</v>
      </c>
      <c r="L27" s="766">
        <v>507</v>
      </c>
      <c r="M27" s="766">
        <v>9795</v>
      </c>
      <c r="N27" s="48">
        <f t="shared" si="7"/>
        <v>0</v>
      </c>
      <c r="O27" s="48">
        <f t="shared" si="8"/>
        <v>0</v>
      </c>
      <c r="P27" s="19" t="s">
        <v>14</v>
      </c>
      <c r="Q27" s="17" t="s">
        <v>258</v>
      </c>
      <c r="R27" s="721">
        <v>0</v>
      </c>
      <c r="S27" s="721">
        <v>0</v>
      </c>
      <c r="T27" s="721">
        <v>0</v>
      </c>
      <c r="U27" s="721">
        <v>0</v>
      </c>
      <c r="V27" s="43">
        <f t="shared" si="9"/>
        <v>2</v>
      </c>
      <c r="W27" s="721">
        <v>0</v>
      </c>
      <c r="X27" s="725">
        <v>2</v>
      </c>
      <c r="Y27" s="43">
        <f t="shared" si="10"/>
        <v>4104</v>
      </c>
      <c r="Z27" s="725">
        <v>0</v>
      </c>
      <c r="AA27" s="725">
        <v>4104</v>
      </c>
      <c r="AB27" s="43">
        <f t="shared" si="11"/>
        <v>775</v>
      </c>
      <c r="AC27" s="725">
        <v>0</v>
      </c>
      <c r="AD27" s="722">
        <v>775</v>
      </c>
      <c r="AE27" s="19" t="s">
        <v>14</v>
      </c>
    </row>
    <row r="28" spans="1:31" s="205" customFormat="1" ht="15.95" customHeight="1">
      <c r="A28" s="17" t="s">
        <v>260</v>
      </c>
      <c r="B28" s="164">
        <f t="shared" si="5"/>
        <v>3</v>
      </c>
      <c r="C28" s="215">
        <f t="shared" si="3"/>
        <v>1125</v>
      </c>
      <c r="D28" s="215">
        <f t="shared" si="4"/>
        <v>601</v>
      </c>
      <c r="E28" s="215">
        <f t="shared" si="6"/>
        <v>23299</v>
      </c>
      <c r="F28" s="725">
        <v>0</v>
      </c>
      <c r="G28" s="767">
        <v>0</v>
      </c>
      <c r="H28" s="767">
        <v>0</v>
      </c>
      <c r="I28" s="765">
        <v>0</v>
      </c>
      <c r="J28" s="721">
        <v>3</v>
      </c>
      <c r="K28" s="766">
        <v>1125</v>
      </c>
      <c r="L28" s="766">
        <v>601</v>
      </c>
      <c r="M28" s="766">
        <v>23299</v>
      </c>
      <c r="N28" s="48">
        <f t="shared" si="7"/>
        <v>0</v>
      </c>
      <c r="O28" s="48">
        <f t="shared" si="8"/>
        <v>0</v>
      </c>
      <c r="P28" s="19" t="s">
        <v>15</v>
      </c>
      <c r="Q28" s="17" t="s">
        <v>260</v>
      </c>
      <c r="R28" s="721">
        <v>0</v>
      </c>
      <c r="S28" s="766">
        <v>0</v>
      </c>
      <c r="T28" s="766">
        <v>0</v>
      </c>
      <c r="U28" s="766">
        <v>0</v>
      </c>
      <c r="V28" s="43">
        <f t="shared" si="9"/>
        <v>2</v>
      </c>
      <c r="W28" s="721">
        <v>0</v>
      </c>
      <c r="X28" s="725">
        <v>2</v>
      </c>
      <c r="Y28" s="43">
        <f t="shared" si="10"/>
        <v>19595</v>
      </c>
      <c r="Z28" s="725">
        <v>0</v>
      </c>
      <c r="AA28" s="725">
        <v>19595</v>
      </c>
      <c r="AB28" s="43">
        <f t="shared" si="11"/>
        <v>2750</v>
      </c>
      <c r="AC28" s="725">
        <v>0</v>
      </c>
      <c r="AD28" s="725">
        <v>2750</v>
      </c>
      <c r="AE28" s="19" t="s">
        <v>15</v>
      </c>
    </row>
    <row r="29" spans="1:31" s="205" customFormat="1" ht="15.95" customHeight="1">
      <c r="A29" s="17" t="s">
        <v>262</v>
      </c>
      <c r="B29" s="164">
        <f t="shared" si="5"/>
        <v>1</v>
      </c>
      <c r="C29" s="215">
        <f t="shared" si="3"/>
        <v>6.6</v>
      </c>
      <c r="D29" s="215">
        <f t="shared" si="4"/>
        <v>6.6</v>
      </c>
      <c r="E29" s="215">
        <f t="shared" si="6"/>
        <v>0</v>
      </c>
      <c r="F29" s="725">
        <v>1</v>
      </c>
      <c r="G29" s="767">
        <v>6.6</v>
      </c>
      <c r="H29" s="767">
        <v>6.6</v>
      </c>
      <c r="I29" s="765">
        <v>0</v>
      </c>
      <c r="J29" s="721">
        <v>0</v>
      </c>
      <c r="K29" s="770">
        <v>0</v>
      </c>
      <c r="L29" s="770">
        <v>0</v>
      </c>
      <c r="M29" s="770">
        <v>0</v>
      </c>
      <c r="N29" s="48">
        <f t="shared" si="7"/>
        <v>1</v>
      </c>
      <c r="O29" s="48">
        <f t="shared" si="8"/>
        <v>4</v>
      </c>
      <c r="P29" s="19" t="s">
        <v>16</v>
      </c>
      <c r="Q29" s="17" t="s">
        <v>262</v>
      </c>
      <c r="R29" s="721">
        <v>1</v>
      </c>
      <c r="S29" s="721">
        <v>4</v>
      </c>
      <c r="T29" s="721">
        <v>0</v>
      </c>
      <c r="U29" s="721">
        <v>0</v>
      </c>
      <c r="V29" s="43">
        <f t="shared" si="9"/>
        <v>0</v>
      </c>
      <c r="W29" s="721">
        <v>0</v>
      </c>
      <c r="X29" s="725">
        <v>0</v>
      </c>
      <c r="Y29" s="43">
        <f t="shared" si="10"/>
        <v>0</v>
      </c>
      <c r="Z29" s="725">
        <v>0</v>
      </c>
      <c r="AA29" s="725">
        <v>0</v>
      </c>
      <c r="AB29" s="43">
        <f t="shared" si="11"/>
        <v>0</v>
      </c>
      <c r="AC29" s="725">
        <v>0</v>
      </c>
      <c r="AD29" s="725">
        <v>0</v>
      </c>
      <c r="AE29" s="19" t="s">
        <v>16</v>
      </c>
    </row>
    <row r="30" spans="1:31" s="205" customFormat="1" ht="15.95" customHeight="1">
      <c r="A30" s="17" t="s">
        <v>264</v>
      </c>
      <c r="B30" s="164">
        <f t="shared" si="5"/>
        <v>0</v>
      </c>
      <c r="C30" s="215">
        <f t="shared" si="3"/>
        <v>0</v>
      </c>
      <c r="D30" s="215">
        <f t="shared" si="4"/>
        <v>0</v>
      </c>
      <c r="E30" s="215">
        <f t="shared" si="6"/>
        <v>0</v>
      </c>
      <c r="F30" s="725">
        <v>0</v>
      </c>
      <c r="G30" s="767">
        <v>0</v>
      </c>
      <c r="H30" s="767">
        <v>0</v>
      </c>
      <c r="I30" s="765">
        <v>0</v>
      </c>
      <c r="J30" s="721">
        <v>0</v>
      </c>
      <c r="K30" s="770">
        <v>0</v>
      </c>
      <c r="L30" s="770">
        <v>0</v>
      </c>
      <c r="M30" s="770">
        <v>0</v>
      </c>
      <c r="N30" s="48">
        <f t="shared" si="7"/>
        <v>0</v>
      </c>
      <c r="O30" s="48">
        <f t="shared" si="8"/>
        <v>0</v>
      </c>
      <c r="P30" s="19" t="s">
        <v>17</v>
      </c>
      <c r="Q30" s="17" t="s">
        <v>264</v>
      </c>
      <c r="R30" s="721">
        <v>0</v>
      </c>
      <c r="S30" s="721">
        <v>0</v>
      </c>
      <c r="T30" s="721">
        <v>0</v>
      </c>
      <c r="U30" s="721">
        <v>0</v>
      </c>
      <c r="V30" s="43">
        <f t="shared" si="9"/>
        <v>0</v>
      </c>
      <c r="W30" s="721">
        <v>0</v>
      </c>
      <c r="X30" s="725">
        <v>0</v>
      </c>
      <c r="Y30" s="43">
        <f t="shared" si="10"/>
        <v>0</v>
      </c>
      <c r="Z30" s="725">
        <v>0</v>
      </c>
      <c r="AA30" s="725">
        <v>0</v>
      </c>
      <c r="AB30" s="43">
        <f t="shared" si="11"/>
        <v>0</v>
      </c>
      <c r="AC30" s="725">
        <v>0</v>
      </c>
      <c r="AD30" s="725">
        <v>0</v>
      </c>
      <c r="AE30" s="19" t="s">
        <v>17</v>
      </c>
    </row>
    <row r="31" spans="1:31" s="205" customFormat="1" ht="15.95" customHeight="1">
      <c r="A31" s="17" t="s">
        <v>266</v>
      </c>
      <c r="B31" s="164">
        <f t="shared" si="5"/>
        <v>0</v>
      </c>
      <c r="C31" s="215">
        <f t="shared" si="3"/>
        <v>0</v>
      </c>
      <c r="D31" s="215">
        <f t="shared" si="4"/>
        <v>0</v>
      </c>
      <c r="E31" s="215">
        <f t="shared" si="6"/>
        <v>0</v>
      </c>
      <c r="F31" s="725">
        <v>0</v>
      </c>
      <c r="G31" s="767">
        <v>0</v>
      </c>
      <c r="H31" s="767">
        <v>0</v>
      </c>
      <c r="I31" s="765">
        <v>0</v>
      </c>
      <c r="J31" s="721">
        <v>0</v>
      </c>
      <c r="K31" s="770">
        <v>0</v>
      </c>
      <c r="L31" s="770">
        <v>0</v>
      </c>
      <c r="M31" s="770">
        <v>0</v>
      </c>
      <c r="N31" s="48">
        <f t="shared" si="7"/>
        <v>0</v>
      </c>
      <c r="O31" s="48">
        <f t="shared" si="8"/>
        <v>0</v>
      </c>
      <c r="P31" s="19" t="s">
        <v>18</v>
      </c>
      <c r="Q31" s="17" t="s">
        <v>266</v>
      </c>
      <c r="R31" s="721">
        <v>0</v>
      </c>
      <c r="S31" s="721">
        <v>0</v>
      </c>
      <c r="T31" s="721">
        <v>0</v>
      </c>
      <c r="U31" s="721">
        <v>0</v>
      </c>
      <c r="V31" s="43">
        <f t="shared" si="9"/>
        <v>0</v>
      </c>
      <c r="W31" s="721">
        <v>0</v>
      </c>
      <c r="X31" s="725">
        <v>0</v>
      </c>
      <c r="Y31" s="43">
        <f t="shared" si="10"/>
        <v>0</v>
      </c>
      <c r="Z31" s="725">
        <v>0</v>
      </c>
      <c r="AA31" s="725">
        <v>0</v>
      </c>
      <c r="AB31" s="43">
        <f t="shared" si="11"/>
        <v>0</v>
      </c>
      <c r="AC31" s="725">
        <v>0</v>
      </c>
      <c r="AD31" s="725">
        <v>0</v>
      </c>
      <c r="AE31" s="19" t="s">
        <v>18</v>
      </c>
    </row>
    <row r="32" spans="1:31" s="205" customFormat="1" ht="15.95" customHeight="1">
      <c r="A32" s="17" t="s">
        <v>268</v>
      </c>
      <c r="B32" s="164">
        <f t="shared" si="5"/>
        <v>1</v>
      </c>
      <c r="C32" s="215">
        <f t="shared" si="3"/>
        <v>6.6</v>
      </c>
      <c r="D32" s="215">
        <f t="shared" si="4"/>
        <v>6.6</v>
      </c>
      <c r="E32" s="215">
        <f t="shared" si="6"/>
        <v>0</v>
      </c>
      <c r="F32" s="725">
        <v>1</v>
      </c>
      <c r="G32" s="765">
        <v>6.6</v>
      </c>
      <c r="H32" s="765">
        <v>6.6</v>
      </c>
      <c r="I32" s="765">
        <v>0</v>
      </c>
      <c r="J32" s="721">
        <v>0</v>
      </c>
      <c r="K32" s="770">
        <v>0</v>
      </c>
      <c r="L32" s="770">
        <v>0</v>
      </c>
      <c r="M32" s="770">
        <v>0</v>
      </c>
      <c r="N32" s="48">
        <f t="shared" si="7"/>
        <v>0</v>
      </c>
      <c r="O32" s="48">
        <f t="shared" si="8"/>
        <v>0</v>
      </c>
      <c r="P32" s="19" t="s">
        <v>19</v>
      </c>
      <c r="Q32" s="17" t="s">
        <v>268</v>
      </c>
      <c r="R32" s="721">
        <v>0</v>
      </c>
      <c r="S32" s="721">
        <v>0</v>
      </c>
      <c r="T32" s="721">
        <v>0</v>
      </c>
      <c r="U32" s="721">
        <v>0</v>
      </c>
      <c r="V32" s="43">
        <f t="shared" si="9"/>
        <v>0</v>
      </c>
      <c r="W32" s="721">
        <v>0</v>
      </c>
      <c r="X32" s="725">
        <v>0</v>
      </c>
      <c r="Y32" s="43">
        <f t="shared" si="10"/>
        <v>0</v>
      </c>
      <c r="Z32" s="725">
        <v>0</v>
      </c>
      <c r="AA32" s="725">
        <v>0</v>
      </c>
      <c r="AB32" s="43">
        <f t="shared" si="11"/>
        <v>0</v>
      </c>
      <c r="AC32" s="725">
        <v>0</v>
      </c>
      <c r="AD32" s="725">
        <v>0</v>
      </c>
      <c r="AE32" s="19" t="s">
        <v>19</v>
      </c>
    </row>
    <row r="33" spans="1:31" s="205" customFormat="1" ht="15.95" customHeight="1">
      <c r="A33" s="17" t="s">
        <v>270</v>
      </c>
      <c r="B33" s="164">
        <f t="shared" si="5"/>
        <v>0</v>
      </c>
      <c r="C33" s="215">
        <f t="shared" si="3"/>
        <v>0</v>
      </c>
      <c r="D33" s="215">
        <f t="shared" si="4"/>
        <v>0</v>
      </c>
      <c r="E33" s="215">
        <f t="shared" si="6"/>
        <v>0</v>
      </c>
      <c r="F33" s="725">
        <v>0</v>
      </c>
      <c r="G33" s="767">
        <v>0</v>
      </c>
      <c r="H33" s="767">
        <v>0</v>
      </c>
      <c r="I33" s="765">
        <v>0</v>
      </c>
      <c r="J33" s="721">
        <v>0</v>
      </c>
      <c r="K33" s="770">
        <v>0</v>
      </c>
      <c r="L33" s="770">
        <v>0</v>
      </c>
      <c r="M33" s="770">
        <v>0</v>
      </c>
      <c r="N33" s="48">
        <f t="shared" si="7"/>
        <v>0</v>
      </c>
      <c r="O33" s="48">
        <f t="shared" si="8"/>
        <v>0</v>
      </c>
      <c r="P33" s="19" t="s">
        <v>20</v>
      </c>
      <c r="Q33" s="17" t="s">
        <v>270</v>
      </c>
      <c r="R33" s="721">
        <v>0</v>
      </c>
      <c r="S33" s="721">
        <v>0</v>
      </c>
      <c r="T33" s="721">
        <v>0</v>
      </c>
      <c r="U33" s="721">
        <v>0</v>
      </c>
      <c r="V33" s="43">
        <f t="shared" si="9"/>
        <v>2</v>
      </c>
      <c r="W33" s="721">
        <v>0</v>
      </c>
      <c r="X33" s="725">
        <v>2</v>
      </c>
      <c r="Y33" s="43">
        <f t="shared" si="10"/>
        <v>6300</v>
      </c>
      <c r="Z33" s="725">
        <v>0</v>
      </c>
      <c r="AA33" s="725">
        <v>6300</v>
      </c>
      <c r="AB33" s="43">
        <f t="shared" si="11"/>
        <v>299</v>
      </c>
      <c r="AC33" s="725">
        <v>0</v>
      </c>
      <c r="AD33" s="725">
        <v>299</v>
      </c>
      <c r="AE33" s="19" t="s">
        <v>20</v>
      </c>
    </row>
    <row r="34" spans="1:31" s="205" customFormat="1" ht="15.95" customHeight="1">
      <c r="A34" s="17" t="s">
        <v>272</v>
      </c>
      <c r="B34" s="164">
        <f t="shared" si="5"/>
        <v>0</v>
      </c>
      <c r="C34" s="215">
        <f t="shared" si="3"/>
        <v>0</v>
      </c>
      <c r="D34" s="215">
        <f t="shared" si="4"/>
        <v>0</v>
      </c>
      <c r="E34" s="215">
        <f t="shared" si="6"/>
        <v>0</v>
      </c>
      <c r="F34" s="725">
        <v>0</v>
      </c>
      <c r="G34" s="767">
        <v>0</v>
      </c>
      <c r="H34" s="767">
        <v>0</v>
      </c>
      <c r="I34" s="765">
        <v>0</v>
      </c>
      <c r="J34" s="721">
        <v>0</v>
      </c>
      <c r="K34" s="770">
        <v>0</v>
      </c>
      <c r="L34" s="770">
        <v>0</v>
      </c>
      <c r="M34" s="770">
        <v>0</v>
      </c>
      <c r="N34" s="48">
        <f t="shared" si="7"/>
        <v>0</v>
      </c>
      <c r="O34" s="48">
        <f t="shared" si="8"/>
        <v>0</v>
      </c>
      <c r="P34" s="19" t="s">
        <v>21</v>
      </c>
      <c r="Q34" s="17" t="s">
        <v>272</v>
      </c>
      <c r="R34" s="721">
        <v>0</v>
      </c>
      <c r="S34" s="721">
        <v>0</v>
      </c>
      <c r="T34" s="721">
        <v>0</v>
      </c>
      <c r="U34" s="721">
        <v>0</v>
      </c>
      <c r="V34" s="43">
        <f t="shared" si="9"/>
        <v>0</v>
      </c>
      <c r="W34" s="721">
        <v>0</v>
      </c>
      <c r="X34" s="725">
        <v>0</v>
      </c>
      <c r="Y34" s="43">
        <f t="shared" si="10"/>
        <v>0</v>
      </c>
      <c r="Z34" s="725">
        <v>0</v>
      </c>
      <c r="AA34" s="725">
        <v>0</v>
      </c>
      <c r="AB34" s="43">
        <f t="shared" si="11"/>
        <v>0</v>
      </c>
      <c r="AC34" s="725">
        <v>0</v>
      </c>
      <c r="AD34" s="725">
        <v>0</v>
      </c>
      <c r="AE34" s="19" t="s">
        <v>21</v>
      </c>
    </row>
    <row r="35" spans="1:31" s="205" customFormat="1" ht="15.95" customHeight="1">
      <c r="A35" s="17" t="s">
        <v>274</v>
      </c>
      <c r="B35" s="164">
        <f t="shared" si="5"/>
        <v>3</v>
      </c>
      <c r="C35" s="215">
        <f t="shared" si="3"/>
        <v>379.7</v>
      </c>
      <c r="D35" s="215">
        <f t="shared" si="4"/>
        <v>329.6</v>
      </c>
      <c r="E35" s="215">
        <f t="shared" si="6"/>
        <v>13100</v>
      </c>
      <c r="F35" s="725">
        <v>1</v>
      </c>
      <c r="G35" s="765">
        <v>7.7</v>
      </c>
      <c r="H35" s="765">
        <v>4.5999999999999996</v>
      </c>
      <c r="I35" s="765">
        <v>140</v>
      </c>
      <c r="J35" s="721">
        <v>2</v>
      </c>
      <c r="K35" s="766">
        <v>372</v>
      </c>
      <c r="L35" s="766">
        <v>325</v>
      </c>
      <c r="M35" s="766">
        <v>12960</v>
      </c>
      <c r="N35" s="48">
        <f t="shared" si="7"/>
        <v>0</v>
      </c>
      <c r="O35" s="48">
        <f t="shared" si="8"/>
        <v>0</v>
      </c>
      <c r="P35" s="19" t="s">
        <v>22</v>
      </c>
      <c r="Q35" s="17" t="s">
        <v>274</v>
      </c>
      <c r="R35" s="721">
        <v>0</v>
      </c>
      <c r="S35" s="721">
        <v>0</v>
      </c>
      <c r="T35" s="721">
        <v>0</v>
      </c>
      <c r="U35" s="721">
        <v>0</v>
      </c>
      <c r="V35" s="43">
        <f t="shared" si="9"/>
        <v>4</v>
      </c>
      <c r="W35" s="721">
        <v>0</v>
      </c>
      <c r="X35" s="725">
        <v>4</v>
      </c>
      <c r="Y35" s="43">
        <f t="shared" si="10"/>
        <v>38278</v>
      </c>
      <c r="Z35" s="725">
        <v>0</v>
      </c>
      <c r="AA35" s="725">
        <v>38278</v>
      </c>
      <c r="AB35" s="43">
        <f t="shared" si="11"/>
        <v>18317</v>
      </c>
      <c r="AC35" s="725">
        <v>0</v>
      </c>
      <c r="AD35" s="725">
        <v>18317</v>
      </c>
      <c r="AE35" s="19" t="s">
        <v>22</v>
      </c>
    </row>
    <row r="36" spans="1:31" s="205" customFormat="1" ht="15.95" customHeight="1">
      <c r="A36" s="17" t="s">
        <v>276</v>
      </c>
      <c r="B36" s="164">
        <f t="shared" si="5"/>
        <v>5</v>
      </c>
      <c r="C36" s="215">
        <f t="shared" si="3"/>
        <v>1261</v>
      </c>
      <c r="D36" s="215">
        <f t="shared" si="4"/>
        <v>1261</v>
      </c>
      <c r="E36" s="215">
        <f t="shared" si="6"/>
        <v>30206</v>
      </c>
      <c r="F36" s="725">
        <v>0</v>
      </c>
      <c r="G36" s="767">
        <v>0</v>
      </c>
      <c r="H36" s="767">
        <v>0</v>
      </c>
      <c r="I36" s="765">
        <v>0</v>
      </c>
      <c r="J36" s="721">
        <v>5</v>
      </c>
      <c r="K36" s="766">
        <v>1261</v>
      </c>
      <c r="L36" s="766">
        <v>1261</v>
      </c>
      <c r="M36" s="766">
        <v>30206</v>
      </c>
      <c r="N36" s="48">
        <f t="shared" si="7"/>
        <v>0</v>
      </c>
      <c r="O36" s="48">
        <f t="shared" si="8"/>
        <v>0</v>
      </c>
      <c r="P36" s="19" t="s">
        <v>23</v>
      </c>
      <c r="Q36" s="17" t="s">
        <v>276</v>
      </c>
      <c r="R36" s="721">
        <v>0</v>
      </c>
      <c r="S36" s="721">
        <v>0</v>
      </c>
      <c r="T36" s="721">
        <v>0</v>
      </c>
      <c r="U36" s="721">
        <v>0</v>
      </c>
      <c r="V36" s="43">
        <f t="shared" si="9"/>
        <v>5</v>
      </c>
      <c r="W36" s="721">
        <v>1</v>
      </c>
      <c r="X36" s="725">
        <v>4</v>
      </c>
      <c r="Y36" s="43">
        <f t="shared" si="10"/>
        <v>12278</v>
      </c>
      <c r="Z36" s="725">
        <v>3932</v>
      </c>
      <c r="AA36" s="725">
        <v>8346</v>
      </c>
      <c r="AB36" s="43">
        <f t="shared" si="11"/>
        <v>6001</v>
      </c>
      <c r="AC36" s="725">
        <v>1061</v>
      </c>
      <c r="AD36" s="725">
        <v>4940</v>
      </c>
      <c r="AE36" s="19" t="s">
        <v>23</v>
      </c>
    </row>
    <row r="37" spans="1:31" s="205" customFormat="1" ht="15.95" customHeight="1">
      <c r="A37" s="17" t="s">
        <v>278</v>
      </c>
      <c r="B37" s="164">
        <f t="shared" si="5"/>
        <v>0</v>
      </c>
      <c r="C37" s="215">
        <f t="shared" si="3"/>
        <v>0</v>
      </c>
      <c r="D37" s="215">
        <f t="shared" si="4"/>
        <v>0</v>
      </c>
      <c r="E37" s="215">
        <f t="shared" si="6"/>
        <v>0</v>
      </c>
      <c r="F37" s="725">
        <v>0</v>
      </c>
      <c r="G37" s="767">
        <v>0</v>
      </c>
      <c r="H37" s="767">
        <v>0</v>
      </c>
      <c r="I37" s="765">
        <v>0</v>
      </c>
      <c r="J37" s="721">
        <v>0</v>
      </c>
      <c r="K37" s="770">
        <v>0</v>
      </c>
      <c r="L37" s="770">
        <v>0</v>
      </c>
      <c r="M37" s="770">
        <v>0</v>
      </c>
      <c r="N37" s="48">
        <f t="shared" si="7"/>
        <v>0</v>
      </c>
      <c r="O37" s="48">
        <f t="shared" si="8"/>
        <v>0</v>
      </c>
      <c r="P37" s="19" t="s">
        <v>24</v>
      </c>
      <c r="Q37" s="17" t="s">
        <v>278</v>
      </c>
      <c r="R37" s="721">
        <v>0</v>
      </c>
      <c r="S37" s="721">
        <v>0</v>
      </c>
      <c r="T37" s="721">
        <v>0</v>
      </c>
      <c r="U37" s="721">
        <v>0</v>
      </c>
      <c r="V37" s="43">
        <f t="shared" si="9"/>
        <v>0</v>
      </c>
      <c r="W37" s="721">
        <v>0</v>
      </c>
      <c r="X37" s="725">
        <v>0</v>
      </c>
      <c r="Y37" s="43">
        <f t="shared" si="10"/>
        <v>0</v>
      </c>
      <c r="Z37" s="725">
        <v>0</v>
      </c>
      <c r="AA37" s="725">
        <v>0</v>
      </c>
      <c r="AB37" s="43">
        <f t="shared" si="11"/>
        <v>0</v>
      </c>
      <c r="AC37" s="725">
        <v>0</v>
      </c>
      <c r="AD37" s="725">
        <v>0</v>
      </c>
      <c r="AE37" s="19" t="s">
        <v>24</v>
      </c>
    </row>
    <row r="38" spans="1:31" s="205" customFormat="1" ht="15.95" customHeight="1">
      <c r="A38" s="17" t="s">
        <v>669</v>
      </c>
      <c r="B38" s="164">
        <f t="shared" si="5"/>
        <v>0</v>
      </c>
      <c r="C38" s="215">
        <f t="shared" si="3"/>
        <v>0</v>
      </c>
      <c r="D38" s="215">
        <f t="shared" si="4"/>
        <v>0</v>
      </c>
      <c r="E38" s="215">
        <f t="shared" si="6"/>
        <v>0</v>
      </c>
      <c r="F38" s="725">
        <v>0</v>
      </c>
      <c r="G38" s="767">
        <v>0</v>
      </c>
      <c r="H38" s="767">
        <v>0</v>
      </c>
      <c r="I38" s="765">
        <v>0</v>
      </c>
      <c r="J38" s="725">
        <v>0</v>
      </c>
      <c r="K38" s="767">
        <v>0</v>
      </c>
      <c r="L38" s="770">
        <v>0</v>
      </c>
      <c r="M38" s="770">
        <v>0</v>
      </c>
      <c r="N38" s="48">
        <f t="shared" si="7"/>
        <v>0</v>
      </c>
      <c r="O38" s="48">
        <f t="shared" si="8"/>
        <v>0</v>
      </c>
      <c r="P38" s="19" t="s">
        <v>25</v>
      </c>
      <c r="Q38" s="17" t="s">
        <v>669</v>
      </c>
      <c r="R38" s="721">
        <v>0</v>
      </c>
      <c r="S38" s="721">
        <v>0</v>
      </c>
      <c r="T38" s="721">
        <v>0</v>
      </c>
      <c r="U38" s="721">
        <v>0</v>
      </c>
      <c r="V38" s="43">
        <f t="shared" si="9"/>
        <v>0</v>
      </c>
      <c r="W38" s="721">
        <v>0</v>
      </c>
      <c r="X38" s="725">
        <v>0</v>
      </c>
      <c r="Y38" s="43">
        <f t="shared" si="10"/>
        <v>0</v>
      </c>
      <c r="Z38" s="725">
        <v>0</v>
      </c>
      <c r="AA38" s="725">
        <v>0</v>
      </c>
      <c r="AB38" s="43">
        <f t="shared" si="11"/>
        <v>0</v>
      </c>
      <c r="AC38" s="725">
        <v>0</v>
      </c>
      <c r="AD38" s="725">
        <v>0</v>
      </c>
      <c r="AE38" s="19" t="s">
        <v>25</v>
      </c>
    </row>
    <row r="39" spans="1:31" s="205" customFormat="1" ht="15.95" customHeight="1">
      <c r="A39" s="17" t="s">
        <v>282</v>
      </c>
      <c r="B39" s="164">
        <f t="shared" si="5"/>
        <v>1</v>
      </c>
      <c r="C39" s="215">
        <f t="shared" si="3"/>
        <v>30.5</v>
      </c>
      <c r="D39" s="215">
        <f t="shared" si="4"/>
        <v>23</v>
      </c>
      <c r="E39" s="215">
        <f t="shared" si="6"/>
        <v>11.5</v>
      </c>
      <c r="F39" s="725">
        <v>1</v>
      </c>
      <c r="G39" s="765">
        <v>30.5</v>
      </c>
      <c r="H39" s="765">
        <v>23</v>
      </c>
      <c r="I39" s="765">
        <v>11.5</v>
      </c>
      <c r="J39" s="725">
        <v>0</v>
      </c>
      <c r="K39" s="767">
        <v>0</v>
      </c>
      <c r="L39" s="767">
        <v>0</v>
      </c>
      <c r="M39" s="767">
        <v>0</v>
      </c>
      <c r="N39" s="48">
        <f t="shared" si="7"/>
        <v>0</v>
      </c>
      <c r="O39" s="48">
        <f t="shared" si="8"/>
        <v>0</v>
      </c>
      <c r="P39" s="19" t="s">
        <v>26</v>
      </c>
      <c r="Q39" s="17" t="s">
        <v>282</v>
      </c>
      <c r="R39" s="722">
        <v>0</v>
      </c>
      <c r="S39" s="725">
        <v>0</v>
      </c>
      <c r="T39" s="725">
        <v>0</v>
      </c>
      <c r="U39" s="725">
        <v>0</v>
      </c>
      <c r="V39" s="43">
        <f t="shared" si="9"/>
        <v>2</v>
      </c>
      <c r="W39" s="725">
        <v>0</v>
      </c>
      <c r="X39" s="725">
        <v>2</v>
      </c>
      <c r="Y39" s="43">
        <f t="shared" si="10"/>
        <v>650</v>
      </c>
      <c r="Z39" s="725">
        <v>0</v>
      </c>
      <c r="AA39" s="725">
        <v>650</v>
      </c>
      <c r="AB39" s="43">
        <f t="shared" si="11"/>
        <v>438</v>
      </c>
      <c r="AC39" s="725">
        <v>0</v>
      </c>
      <c r="AD39" s="725">
        <v>438</v>
      </c>
      <c r="AE39" s="19" t="s">
        <v>26</v>
      </c>
    </row>
    <row r="40" spans="1:31" s="205" customFormat="1" ht="15.95" customHeight="1" thickBot="1">
      <c r="A40" s="226" t="s">
        <v>284</v>
      </c>
      <c r="B40" s="44">
        <f t="shared" si="5"/>
        <v>0</v>
      </c>
      <c r="C40" s="227">
        <f t="shared" si="3"/>
        <v>0</v>
      </c>
      <c r="D40" s="227">
        <f t="shared" si="4"/>
        <v>0</v>
      </c>
      <c r="E40" s="227">
        <f t="shared" si="6"/>
        <v>0</v>
      </c>
      <c r="F40" s="741">
        <v>0</v>
      </c>
      <c r="G40" s="1256">
        <v>0</v>
      </c>
      <c r="H40" s="1256">
        <v>0</v>
      </c>
      <c r="I40" s="1257">
        <v>0</v>
      </c>
      <c r="J40" s="741">
        <v>0</v>
      </c>
      <c r="K40" s="1256">
        <v>0</v>
      </c>
      <c r="L40" s="1256">
        <v>0</v>
      </c>
      <c r="M40" s="1256">
        <v>0</v>
      </c>
      <c r="N40" s="48">
        <f t="shared" si="7"/>
        <v>1</v>
      </c>
      <c r="O40" s="48">
        <f t="shared" si="8"/>
        <v>2</v>
      </c>
      <c r="P40" s="228" t="s">
        <v>27</v>
      </c>
      <c r="Q40" s="226" t="s">
        <v>284</v>
      </c>
      <c r="R40" s="719">
        <v>1</v>
      </c>
      <c r="S40" s="721">
        <v>2</v>
      </c>
      <c r="T40" s="721">
        <v>0</v>
      </c>
      <c r="U40" s="721">
        <v>0</v>
      </c>
      <c r="V40" s="43">
        <f t="shared" si="9"/>
        <v>0</v>
      </c>
      <c r="W40" s="721">
        <v>0</v>
      </c>
      <c r="X40" s="725">
        <v>0</v>
      </c>
      <c r="Y40" s="43">
        <f t="shared" si="10"/>
        <v>210</v>
      </c>
      <c r="Z40" s="725">
        <v>210</v>
      </c>
      <c r="AA40" s="725">
        <v>0</v>
      </c>
      <c r="AB40" s="43">
        <f t="shared" si="11"/>
        <v>84</v>
      </c>
      <c r="AC40" s="725">
        <v>84</v>
      </c>
      <c r="AD40" s="725">
        <v>0</v>
      </c>
      <c r="AE40" s="228" t="s">
        <v>27</v>
      </c>
    </row>
    <row r="41" spans="1:31" s="231" customFormat="1" ht="12.95" customHeight="1">
      <c r="A41" s="229" t="s">
        <v>771</v>
      </c>
      <c r="B41" s="229"/>
      <c r="C41" s="229"/>
      <c r="D41" s="230"/>
      <c r="E41" s="230"/>
      <c r="G41" s="232"/>
      <c r="H41" s="233"/>
      <c r="I41" s="233"/>
      <c r="J41" s="2400"/>
      <c r="K41" s="2400"/>
      <c r="L41" s="234"/>
      <c r="M41" s="230"/>
      <c r="N41" s="235"/>
      <c r="O41" s="235"/>
      <c r="P41" s="132" t="s">
        <v>1013</v>
      </c>
      <c r="Q41" s="229" t="s">
        <v>771</v>
      </c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6"/>
      <c r="AE41" s="132" t="s">
        <v>1013</v>
      </c>
    </row>
    <row r="42" spans="1:31" s="231" customFormat="1" ht="12" customHeight="1">
      <c r="A42" s="231" t="s">
        <v>364</v>
      </c>
      <c r="B42" s="234"/>
      <c r="C42" s="237"/>
      <c r="D42" s="237"/>
      <c r="E42" s="237"/>
      <c r="F42" s="237"/>
      <c r="G42" s="237"/>
      <c r="H42" s="237"/>
      <c r="I42" s="230"/>
      <c r="J42" s="234"/>
      <c r="K42" s="237"/>
      <c r="L42" s="229"/>
      <c r="Q42" s="231" t="s">
        <v>364</v>
      </c>
      <c r="AD42" s="229"/>
    </row>
    <row r="43" spans="1:31" s="987" customFormat="1" ht="12" customHeight="1">
      <c r="A43" s="231" t="s">
        <v>1604</v>
      </c>
      <c r="B43" s="238"/>
      <c r="F43" s="239"/>
      <c r="J43" s="240"/>
      <c r="K43" s="171"/>
      <c r="L43" s="171"/>
      <c r="Q43" s="231" t="s">
        <v>1604</v>
      </c>
    </row>
    <row r="44" spans="1:31" s="987" customFormat="1" ht="10.5">
      <c r="A44" s="241"/>
      <c r="B44" s="238"/>
      <c r="F44" s="239"/>
      <c r="J44" s="171"/>
      <c r="K44" s="171"/>
      <c r="L44" s="171"/>
    </row>
    <row r="45" spans="1:31" s="205" customFormat="1" ht="11.25">
      <c r="A45" s="242"/>
      <c r="B45" s="204"/>
      <c r="F45" s="206"/>
      <c r="J45" s="978"/>
      <c r="K45" s="978"/>
      <c r="L45" s="978"/>
    </row>
    <row r="46" spans="1:31" s="205" customFormat="1" ht="11.25">
      <c r="A46" s="242"/>
      <c r="B46" s="204"/>
      <c r="F46" s="206"/>
      <c r="J46" s="978"/>
      <c r="K46" s="978"/>
      <c r="L46" s="978"/>
    </row>
    <row r="47" spans="1:31" s="205" customFormat="1" ht="11.25">
      <c r="A47" s="242"/>
      <c r="B47" s="204"/>
      <c r="F47" s="206"/>
      <c r="J47" s="978"/>
      <c r="K47" s="978"/>
      <c r="L47" s="978"/>
    </row>
    <row r="48" spans="1:31" s="205" customFormat="1" ht="11.25">
      <c r="A48" s="242"/>
      <c r="B48" s="204"/>
      <c r="F48" s="206"/>
      <c r="J48" s="978"/>
      <c r="K48" s="978"/>
      <c r="L48" s="978"/>
    </row>
    <row r="49" spans="1:12" s="205" customFormat="1" ht="11.25">
      <c r="A49" s="242"/>
      <c r="B49" s="204"/>
      <c r="F49" s="206"/>
      <c r="J49" s="978"/>
      <c r="K49" s="978"/>
      <c r="L49" s="978"/>
    </row>
    <row r="50" spans="1:12" s="205" customFormat="1" ht="11.25">
      <c r="A50" s="242"/>
      <c r="B50" s="204"/>
      <c r="F50" s="206"/>
      <c r="J50" s="978"/>
      <c r="K50" s="978"/>
      <c r="L50" s="978"/>
    </row>
    <row r="51" spans="1:12" s="205" customFormat="1" ht="11.25">
      <c r="A51" s="242"/>
      <c r="B51" s="204"/>
      <c r="F51" s="206"/>
      <c r="J51" s="978"/>
      <c r="K51" s="978"/>
      <c r="L51" s="978"/>
    </row>
    <row r="52" spans="1:12" s="205" customFormat="1" ht="11.25">
      <c r="A52" s="242"/>
      <c r="B52" s="204"/>
      <c r="F52" s="206"/>
      <c r="J52" s="978"/>
      <c r="K52" s="978"/>
      <c r="L52" s="978"/>
    </row>
    <row r="53" spans="1:12" s="205" customFormat="1" ht="11.25">
      <c r="A53" s="242"/>
      <c r="B53" s="204"/>
      <c r="F53" s="206"/>
      <c r="J53" s="978"/>
      <c r="K53" s="978"/>
      <c r="L53" s="978"/>
    </row>
    <row r="54" spans="1:12" s="205" customFormat="1" ht="11.25">
      <c r="A54" s="242"/>
      <c r="B54" s="204"/>
      <c r="F54" s="206"/>
      <c r="J54" s="978"/>
      <c r="K54" s="978"/>
      <c r="L54" s="978"/>
    </row>
    <row r="55" spans="1:12" s="205" customFormat="1" ht="11.25">
      <c r="A55" s="242"/>
      <c r="B55" s="204"/>
      <c r="F55" s="206"/>
      <c r="J55" s="978"/>
      <c r="K55" s="978"/>
      <c r="L55" s="978"/>
    </row>
    <row r="56" spans="1:12" s="205" customFormat="1" ht="11.25">
      <c r="A56" s="242"/>
      <c r="B56" s="204"/>
      <c r="F56" s="206"/>
      <c r="J56" s="978"/>
      <c r="K56" s="978"/>
      <c r="L56" s="978"/>
    </row>
    <row r="57" spans="1:12" s="205" customFormat="1" ht="11.25">
      <c r="A57" s="242"/>
      <c r="B57" s="204"/>
      <c r="F57" s="206"/>
      <c r="J57" s="978"/>
      <c r="K57" s="978"/>
      <c r="L57" s="978"/>
    </row>
    <row r="58" spans="1:12" s="205" customFormat="1" ht="11.25">
      <c r="A58" s="242"/>
      <c r="B58" s="204"/>
      <c r="F58" s="206"/>
      <c r="J58" s="978"/>
      <c r="K58" s="978"/>
      <c r="L58" s="978"/>
    </row>
    <row r="59" spans="1:12" s="205" customFormat="1" ht="11.25">
      <c r="A59" s="242"/>
      <c r="B59" s="204"/>
      <c r="F59" s="206"/>
      <c r="J59" s="978"/>
      <c r="K59" s="978"/>
      <c r="L59" s="978"/>
    </row>
    <row r="60" spans="1:12" s="205" customFormat="1" ht="11.25">
      <c r="A60" s="242"/>
      <c r="B60" s="243"/>
      <c r="F60" s="206"/>
      <c r="J60" s="53"/>
      <c r="K60" s="53"/>
      <c r="L60" s="53"/>
    </row>
    <row r="61" spans="1:12" s="205" customFormat="1" ht="11.25">
      <c r="A61" s="242"/>
      <c r="B61" s="243"/>
      <c r="F61" s="206"/>
      <c r="J61" s="53"/>
      <c r="K61" s="53"/>
      <c r="L61" s="53"/>
    </row>
    <row r="62" spans="1:12" s="205" customFormat="1" ht="11.25">
      <c r="A62" s="242"/>
      <c r="B62" s="243"/>
      <c r="F62" s="206"/>
      <c r="J62" s="53"/>
      <c r="K62" s="53"/>
      <c r="L62" s="53"/>
    </row>
    <row r="63" spans="1:12" s="205" customFormat="1" ht="11.25">
      <c r="A63" s="242"/>
      <c r="B63" s="243"/>
      <c r="F63" s="206"/>
      <c r="J63" s="53"/>
      <c r="K63" s="53"/>
      <c r="L63" s="53"/>
    </row>
    <row r="64" spans="1:12" s="205" customFormat="1" ht="11.25">
      <c r="A64" s="242"/>
      <c r="B64" s="243"/>
      <c r="F64" s="206"/>
      <c r="J64" s="53"/>
      <c r="K64" s="53"/>
      <c r="L64" s="53"/>
    </row>
    <row r="65" spans="1:12" s="205" customFormat="1" ht="11.25">
      <c r="A65" s="242"/>
      <c r="B65" s="243"/>
      <c r="F65" s="206"/>
      <c r="J65" s="53"/>
      <c r="K65" s="53"/>
      <c r="L65" s="53"/>
    </row>
    <row r="66" spans="1:12" s="205" customFormat="1" ht="11.25">
      <c r="A66" s="242"/>
      <c r="B66" s="243"/>
      <c r="F66" s="206"/>
      <c r="J66" s="53"/>
      <c r="K66" s="53"/>
      <c r="L66" s="53"/>
    </row>
    <row r="67" spans="1:12" s="205" customFormat="1" ht="11.25">
      <c r="A67" s="242"/>
      <c r="B67" s="243"/>
      <c r="F67" s="206"/>
      <c r="J67" s="53"/>
      <c r="K67" s="53"/>
      <c r="L67" s="53"/>
    </row>
    <row r="68" spans="1:12" s="205" customFormat="1" ht="11.25">
      <c r="A68" s="242"/>
      <c r="B68" s="243"/>
      <c r="F68" s="206"/>
      <c r="J68" s="53"/>
      <c r="K68" s="53"/>
      <c r="L68" s="53"/>
    </row>
    <row r="69" spans="1:12" s="205" customFormat="1" ht="11.25">
      <c r="A69" s="242"/>
      <c r="B69" s="243"/>
      <c r="F69" s="206"/>
      <c r="J69" s="53"/>
      <c r="K69" s="53"/>
      <c r="L69" s="53"/>
    </row>
    <row r="70" spans="1:12" s="205" customFormat="1" ht="11.25">
      <c r="A70" s="242"/>
      <c r="B70" s="243"/>
      <c r="F70" s="206"/>
      <c r="J70" s="53"/>
      <c r="K70" s="53"/>
      <c r="L70" s="53"/>
    </row>
    <row r="71" spans="1:12" s="205" customFormat="1" ht="11.25">
      <c r="A71" s="242"/>
      <c r="B71" s="243"/>
      <c r="F71" s="206"/>
      <c r="J71" s="53"/>
      <c r="K71" s="53"/>
      <c r="L71" s="53"/>
    </row>
    <row r="72" spans="1:12" s="205" customFormat="1" ht="11.25">
      <c r="A72" s="242"/>
      <c r="B72" s="243"/>
      <c r="F72" s="206"/>
      <c r="J72" s="53"/>
      <c r="K72" s="53"/>
      <c r="L72" s="53"/>
    </row>
    <row r="73" spans="1:12" s="205" customFormat="1" ht="11.25">
      <c r="A73" s="242"/>
      <c r="B73" s="243"/>
      <c r="F73" s="206"/>
      <c r="J73" s="53"/>
      <c r="K73" s="53"/>
      <c r="L73" s="53"/>
    </row>
    <row r="74" spans="1:12" s="205" customFormat="1" ht="11.25">
      <c r="A74" s="242"/>
      <c r="B74" s="243"/>
      <c r="F74" s="206"/>
      <c r="J74" s="53"/>
      <c r="K74" s="53"/>
      <c r="L74" s="53"/>
    </row>
    <row r="75" spans="1:12" s="205" customFormat="1" ht="11.25">
      <c r="A75" s="242"/>
      <c r="B75" s="243"/>
      <c r="F75" s="206"/>
      <c r="J75" s="53"/>
      <c r="K75" s="53"/>
      <c r="L75" s="53"/>
    </row>
    <row r="76" spans="1:12" s="205" customFormat="1" ht="11.25">
      <c r="A76" s="242"/>
      <c r="B76" s="243"/>
      <c r="F76" s="206"/>
      <c r="J76" s="53"/>
      <c r="K76" s="53"/>
      <c r="L76" s="53"/>
    </row>
    <row r="77" spans="1:12" s="205" customFormat="1" ht="11.25">
      <c r="A77" s="242"/>
      <c r="B77" s="243"/>
      <c r="F77" s="206"/>
      <c r="J77" s="53"/>
      <c r="K77" s="53"/>
      <c r="L77" s="53"/>
    </row>
    <row r="78" spans="1:12" s="205" customFormat="1" ht="11.25">
      <c r="A78" s="242"/>
      <c r="B78" s="243"/>
      <c r="F78" s="206"/>
      <c r="J78" s="53"/>
      <c r="K78" s="53"/>
      <c r="L78" s="53"/>
    </row>
    <row r="79" spans="1:12" s="205" customFormat="1" ht="11.25">
      <c r="A79" s="242"/>
      <c r="B79" s="243"/>
      <c r="F79" s="206"/>
      <c r="J79" s="53"/>
      <c r="K79" s="53"/>
      <c r="L79" s="53"/>
    </row>
    <row r="80" spans="1:12" s="205" customFormat="1" ht="11.25">
      <c r="A80" s="242"/>
      <c r="B80" s="243"/>
      <c r="F80" s="206"/>
      <c r="J80" s="53"/>
      <c r="K80" s="53"/>
      <c r="L80" s="53"/>
    </row>
    <row r="81" spans="1:12" s="205" customFormat="1" ht="11.25">
      <c r="A81" s="242"/>
      <c r="B81" s="243"/>
      <c r="F81" s="206"/>
      <c r="J81" s="53"/>
      <c r="K81" s="53"/>
      <c r="L81" s="53"/>
    </row>
    <row r="82" spans="1:12" s="205" customFormat="1" ht="11.25">
      <c r="A82" s="242"/>
      <c r="B82" s="243"/>
      <c r="F82" s="206"/>
      <c r="J82" s="53"/>
      <c r="K82" s="53"/>
      <c r="L82" s="53"/>
    </row>
    <row r="83" spans="1:12" s="205" customFormat="1" ht="11.25">
      <c r="A83" s="242"/>
      <c r="B83" s="243"/>
      <c r="F83" s="206"/>
      <c r="J83" s="53"/>
      <c r="K83" s="53"/>
      <c r="L83" s="53"/>
    </row>
    <row r="84" spans="1:12" s="205" customFormat="1" ht="11.25">
      <c r="A84" s="242"/>
      <c r="B84" s="243"/>
      <c r="F84" s="206"/>
      <c r="J84" s="53"/>
      <c r="K84" s="53"/>
      <c r="L84" s="53"/>
    </row>
    <row r="85" spans="1:12" s="205" customFormat="1" ht="11.25">
      <c r="A85" s="242"/>
      <c r="B85" s="243"/>
      <c r="F85" s="206"/>
      <c r="J85" s="53"/>
      <c r="K85" s="53"/>
      <c r="L85" s="53"/>
    </row>
    <row r="86" spans="1:12" s="205" customFormat="1" ht="11.25">
      <c r="A86" s="242"/>
      <c r="B86" s="243"/>
      <c r="F86" s="206"/>
      <c r="J86" s="53"/>
      <c r="K86" s="53"/>
      <c r="L86" s="53"/>
    </row>
    <row r="87" spans="1:12" s="205" customFormat="1" ht="11.25">
      <c r="A87" s="242"/>
      <c r="B87" s="243"/>
      <c r="F87" s="206"/>
      <c r="J87" s="53"/>
      <c r="K87" s="53"/>
      <c r="L87" s="53"/>
    </row>
    <row r="88" spans="1:12" s="205" customFormat="1" ht="11.25">
      <c r="A88" s="242"/>
      <c r="B88" s="243"/>
      <c r="F88" s="206"/>
      <c r="J88" s="53"/>
      <c r="K88" s="53"/>
      <c r="L88" s="53"/>
    </row>
    <row r="89" spans="1:12" s="205" customFormat="1" ht="11.25">
      <c r="A89" s="242"/>
      <c r="B89" s="243"/>
      <c r="F89" s="206"/>
      <c r="J89" s="53"/>
      <c r="K89" s="53"/>
      <c r="L89" s="53"/>
    </row>
    <row r="90" spans="1:12" s="205" customFormat="1" ht="11.25">
      <c r="A90" s="242"/>
      <c r="B90" s="243"/>
      <c r="F90" s="206"/>
      <c r="J90" s="53"/>
      <c r="K90" s="53"/>
      <c r="L90" s="53"/>
    </row>
    <row r="91" spans="1:12" s="205" customFormat="1" ht="11.25">
      <c r="A91" s="242"/>
      <c r="B91" s="243"/>
      <c r="F91" s="206"/>
      <c r="J91" s="53"/>
      <c r="K91" s="53"/>
      <c r="L91" s="53"/>
    </row>
    <row r="92" spans="1:12" s="205" customFormat="1" ht="11.25">
      <c r="A92" s="242"/>
      <c r="B92" s="243"/>
      <c r="F92" s="206"/>
      <c r="J92" s="53"/>
      <c r="K92" s="53"/>
      <c r="L92" s="53"/>
    </row>
    <row r="93" spans="1:12" s="205" customFormat="1" ht="11.25">
      <c r="A93" s="242"/>
      <c r="B93" s="243"/>
      <c r="F93" s="206"/>
      <c r="J93" s="53"/>
      <c r="K93" s="53"/>
      <c r="L93" s="53"/>
    </row>
    <row r="94" spans="1:12" s="205" customFormat="1" ht="11.25">
      <c r="A94" s="242"/>
      <c r="B94" s="243"/>
      <c r="F94" s="206"/>
      <c r="J94" s="53"/>
      <c r="K94" s="53"/>
      <c r="L94" s="53"/>
    </row>
    <row r="95" spans="1:12" s="205" customFormat="1" ht="11.25">
      <c r="A95" s="242"/>
      <c r="B95" s="243"/>
      <c r="F95" s="206"/>
      <c r="J95" s="53"/>
      <c r="K95" s="53"/>
      <c r="L95" s="53"/>
    </row>
    <row r="96" spans="1:12" s="205" customFormat="1" ht="11.25">
      <c r="A96" s="242"/>
      <c r="B96" s="243"/>
      <c r="F96" s="206"/>
      <c r="J96" s="53"/>
      <c r="K96" s="53"/>
      <c r="L96" s="53"/>
    </row>
    <row r="97" spans="1:12" s="205" customFormat="1" ht="11.25">
      <c r="A97" s="242"/>
      <c r="B97" s="243"/>
      <c r="F97" s="206"/>
      <c r="J97" s="53"/>
      <c r="K97" s="53"/>
      <c r="L97" s="53"/>
    </row>
    <row r="98" spans="1:12" s="205" customFormat="1" ht="11.25">
      <c r="A98" s="242"/>
      <c r="B98" s="243"/>
      <c r="F98" s="206"/>
      <c r="J98" s="53"/>
      <c r="K98" s="53"/>
      <c r="L98" s="53"/>
    </row>
    <row r="99" spans="1:12" s="205" customFormat="1" ht="11.25">
      <c r="A99" s="242"/>
      <c r="B99" s="243"/>
      <c r="F99" s="206"/>
      <c r="J99" s="53"/>
      <c r="K99" s="53"/>
      <c r="L99" s="53"/>
    </row>
    <row r="100" spans="1:12" s="205" customFormat="1" ht="11.25">
      <c r="A100" s="242"/>
      <c r="B100" s="243"/>
      <c r="F100" s="206"/>
      <c r="J100" s="53"/>
      <c r="K100" s="53"/>
      <c r="L100" s="53"/>
    </row>
    <row r="101" spans="1:12" s="205" customFormat="1" ht="11.25">
      <c r="A101" s="242"/>
      <c r="B101" s="243"/>
      <c r="F101" s="206"/>
      <c r="J101" s="53"/>
      <c r="K101" s="53"/>
      <c r="L101" s="53"/>
    </row>
    <row r="102" spans="1:12" s="205" customFormat="1" ht="11.25">
      <c r="A102" s="242"/>
      <c r="B102" s="243"/>
      <c r="F102" s="206"/>
      <c r="J102" s="53"/>
      <c r="K102" s="53"/>
      <c r="L102" s="53"/>
    </row>
    <row r="103" spans="1:12" s="205" customFormat="1" ht="11.25">
      <c r="A103" s="242"/>
      <c r="B103" s="243"/>
      <c r="F103" s="206"/>
      <c r="J103" s="53"/>
      <c r="K103" s="53"/>
      <c r="L103" s="53"/>
    </row>
  </sheetData>
  <sheetProtection selectLockedCells="1"/>
  <mergeCells count="54">
    <mergeCell ref="B6:H6"/>
    <mergeCell ref="Y7:AA7"/>
    <mergeCell ref="AB7:AD7"/>
    <mergeCell ref="Y8:Y11"/>
    <mergeCell ref="Z8:Z11"/>
    <mergeCell ref="AA8:AA11"/>
    <mergeCell ref="AB8:AB11"/>
    <mergeCell ref="AC8:AC11"/>
    <mergeCell ref="AD8:AD11"/>
    <mergeCell ref="G9:G11"/>
    <mergeCell ref="R7:S7"/>
    <mergeCell ref="Q6:Q11"/>
    <mergeCell ref="J6:M6"/>
    <mergeCell ref="J41:K41"/>
    <mergeCell ref="N7:O7"/>
    <mergeCell ref="F8:F11"/>
    <mergeCell ref="E8:E11"/>
    <mergeCell ref="J8:J11"/>
    <mergeCell ref="M8:M11"/>
    <mergeCell ref="N8:N11"/>
    <mergeCell ref="J7:M7"/>
    <mergeCell ref="L9:L11"/>
    <mergeCell ref="A6:A11"/>
    <mergeCell ref="B7:E7"/>
    <mergeCell ref="H9:H11"/>
    <mergeCell ref="S8:S11"/>
    <mergeCell ref="K8:L8"/>
    <mergeCell ref="R6:U6"/>
    <mergeCell ref="G8:H8"/>
    <mergeCell ref="I8:I11"/>
    <mergeCell ref="F7:H7"/>
    <mergeCell ref="B8:B11"/>
    <mergeCell ref="D9:D11"/>
    <mergeCell ref="K9:K11"/>
    <mergeCell ref="C9:C11"/>
    <mergeCell ref="C8:D8"/>
    <mergeCell ref="U8:U11"/>
    <mergeCell ref="O8:O11"/>
    <mergeCell ref="A3:H3"/>
    <mergeCell ref="AE6:AE11"/>
    <mergeCell ref="I3:P3"/>
    <mergeCell ref="Q3:X3"/>
    <mergeCell ref="Y3:AE3"/>
    <mergeCell ref="Y6:AD6"/>
    <mergeCell ref="V6:X6"/>
    <mergeCell ref="R8:R11"/>
    <mergeCell ref="P6:P11"/>
    <mergeCell ref="T7:U7"/>
    <mergeCell ref="T8:T11"/>
    <mergeCell ref="N6:O6"/>
    <mergeCell ref="V8:V11"/>
    <mergeCell ref="W8:W11"/>
    <mergeCell ref="X8:X11"/>
    <mergeCell ref="V7:X7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B18:E24 B34:E40 B25 E25 B26:B33 D33:E33 E26:E32" unlockedFormula="1"/>
  </ignoredError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BreakPreview" zoomScaleNormal="100" zoomScaleSheetLayoutView="100" workbookViewId="0">
      <selection activeCell="X14" sqref="X14"/>
    </sheetView>
  </sheetViews>
  <sheetFormatPr defaultRowHeight="14.25"/>
  <cols>
    <col min="1" max="1" width="7.125" style="96" customWidth="1"/>
    <col min="2" max="3" width="7.625" style="96" customWidth="1"/>
    <col min="4" max="4" width="6.625" style="96" customWidth="1"/>
    <col min="5" max="5" width="6.125" style="96" customWidth="1"/>
    <col min="6" max="6" width="7.125" style="96" customWidth="1"/>
    <col min="7" max="8" width="6.125" style="96" customWidth="1"/>
    <col min="9" max="9" width="8.375" style="96" customWidth="1"/>
    <col min="10" max="10" width="6.5" style="96" customWidth="1"/>
    <col min="11" max="11" width="7.625" style="96" customWidth="1"/>
    <col min="12" max="12" width="5.625" style="96" customWidth="1"/>
    <col min="13" max="13" width="10.125" style="96" customWidth="1"/>
    <col min="14" max="16" width="9.375" style="96" customWidth="1"/>
    <col min="17" max="20" width="8.625" style="96" customWidth="1"/>
    <col min="21" max="21" width="9.75" style="96" customWidth="1"/>
    <col min="22" max="16384" width="9" style="96"/>
  </cols>
  <sheetData>
    <row r="1" spans="1:21" s="796" customFormat="1" ht="14.1" customHeight="1">
      <c r="A1" s="177" t="s">
        <v>1583</v>
      </c>
      <c r="U1" s="392" t="s">
        <v>1584</v>
      </c>
    </row>
    <row r="2" spans="1:21" s="179" customFormat="1" ht="14.1" customHeight="1">
      <c r="A2" s="173"/>
      <c r="B2" s="174"/>
      <c r="C2" s="174"/>
      <c r="D2" s="174"/>
      <c r="E2" s="175"/>
      <c r="F2" s="174"/>
      <c r="G2" s="174"/>
      <c r="H2" s="174"/>
      <c r="I2" s="174"/>
      <c r="J2" s="176"/>
      <c r="K2" s="176"/>
      <c r="L2" s="176"/>
      <c r="M2" s="177"/>
      <c r="N2" s="177"/>
      <c r="O2" s="177"/>
      <c r="P2" s="178"/>
      <c r="Q2" s="178"/>
      <c r="R2" s="174"/>
      <c r="S2" s="174"/>
      <c r="T2" s="174"/>
    </row>
    <row r="3" spans="1:21" s="179" customFormat="1" ht="15.75" customHeight="1">
      <c r="A3" s="1475" t="s">
        <v>1035</v>
      </c>
      <c r="B3" s="1475"/>
      <c r="C3" s="1475"/>
      <c r="D3" s="1475"/>
      <c r="E3" s="1475"/>
      <c r="F3" s="1475"/>
      <c r="G3" s="1475"/>
      <c r="H3" s="1475"/>
      <c r="I3" s="1475"/>
      <c r="J3" s="1475"/>
      <c r="K3" s="1475"/>
      <c r="L3" s="1475"/>
      <c r="M3" s="1583" t="s">
        <v>1036</v>
      </c>
      <c r="N3" s="1583"/>
      <c r="O3" s="1583"/>
      <c r="P3" s="1583"/>
      <c r="Q3" s="1583"/>
      <c r="R3" s="1583"/>
      <c r="S3" s="1583"/>
      <c r="T3" s="1583"/>
      <c r="U3" s="1583"/>
    </row>
    <row r="4" spans="1:21" s="929" customFormat="1" ht="20.100000000000001" customHeight="1">
      <c r="A4" s="1583"/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940"/>
      <c r="N4" s="940"/>
      <c r="O4" s="940"/>
      <c r="P4" s="940"/>
      <c r="Q4" s="940"/>
      <c r="R4" s="940"/>
      <c r="S4" s="940"/>
      <c r="T4" s="940"/>
    </row>
    <row r="5" spans="1:21" s="936" customFormat="1" ht="18" customHeight="1" thickBot="1">
      <c r="A5" s="67" t="s">
        <v>176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U5" s="972" t="s">
        <v>29</v>
      </c>
    </row>
    <row r="6" spans="1:21" s="67" customFormat="1" ht="18" customHeight="1">
      <c r="A6" s="1458" t="s">
        <v>671</v>
      </c>
      <c r="B6" s="1504" t="s">
        <v>1366</v>
      </c>
      <c r="C6" s="1505"/>
      <c r="D6" s="1505"/>
      <c r="E6" s="1505"/>
      <c r="F6" s="1505"/>
      <c r="G6" s="1505"/>
      <c r="H6" s="1505"/>
      <c r="I6" s="1505"/>
      <c r="J6" s="1505"/>
      <c r="K6" s="1505"/>
      <c r="L6" s="1505"/>
      <c r="M6" s="1443" t="s">
        <v>1367</v>
      </c>
      <c r="N6" s="1443"/>
      <c r="O6" s="1443"/>
      <c r="P6" s="1505"/>
      <c r="Q6" s="1505"/>
      <c r="R6" s="1505"/>
      <c r="S6" s="1505"/>
      <c r="T6" s="1505"/>
      <c r="U6" s="1498" t="s">
        <v>671</v>
      </c>
    </row>
    <row r="7" spans="1:21" s="978" customFormat="1" ht="18" customHeight="1">
      <c r="A7" s="1459"/>
      <c r="B7" s="2087" t="s">
        <v>726</v>
      </c>
      <c r="C7" s="1674"/>
      <c r="D7" s="1665"/>
      <c r="E7" s="1509" t="s">
        <v>673</v>
      </c>
      <c r="F7" s="1671" t="s">
        <v>1358</v>
      </c>
      <c r="G7" s="1671" t="s">
        <v>821</v>
      </c>
      <c r="H7" s="1671" t="s">
        <v>674</v>
      </c>
      <c r="I7" s="1671" t="s">
        <v>913</v>
      </c>
      <c r="J7" s="1671" t="s">
        <v>675</v>
      </c>
      <c r="K7" s="1509" t="s">
        <v>1359</v>
      </c>
      <c r="L7" s="1547" t="s">
        <v>676</v>
      </c>
      <c r="M7" s="1674" t="s">
        <v>726</v>
      </c>
      <c r="N7" s="1674"/>
      <c r="O7" s="1665"/>
      <c r="P7" s="1671" t="s">
        <v>1360</v>
      </c>
      <c r="Q7" s="1671" t="s">
        <v>677</v>
      </c>
      <c r="R7" s="1671" t="s">
        <v>1361</v>
      </c>
      <c r="S7" s="1671" t="s">
        <v>1362</v>
      </c>
      <c r="T7" s="1669" t="s">
        <v>1363</v>
      </c>
      <c r="U7" s="1499"/>
    </row>
    <row r="8" spans="1:21" s="978" customFormat="1" ht="18" customHeight="1">
      <c r="A8" s="1459"/>
      <c r="B8" s="180"/>
      <c r="C8" s="1671" t="s">
        <v>606</v>
      </c>
      <c r="D8" s="1671" t="s">
        <v>607</v>
      </c>
      <c r="E8" s="1441"/>
      <c r="F8" s="1670"/>
      <c r="G8" s="1670"/>
      <c r="H8" s="1670"/>
      <c r="I8" s="1670"/>
      <c r="J8" s="1670"/>
      <c r="K8" s="1441"/>
      <c r="L8" s="1548"/>
      <c r="M8" s="181"/>
      <c r="N8" s="1671" t="s">
        <v>606</v>
      </c>
      <c r="O8" s="1671" t="s">
        <v>607</v>
      </c>
      <c r="P8" s="1670"/>
      <c r="Q8" s="1670"/>
      <c r="R8" s="1670"/>
      <c r="S8" s="1670"/>
      <c r="T8" s="1830"/>
      <c r="U8" s="1499"/>
    </row>
    <row r="9" spans="1:21" s="978" customFormat="1" ht="18" customHeight="1">
      <c r="A9" s="1460"/>
      <c r="B9" s="182"/>
      <c r="C9" s="1825"/>
      <c r="D9" s="1825"/>
      <c r="E9" s="2417"/>
      <c r="F9" s="1672"/>
      <c r="G9" s="1672"/>
      <c r="H9" s="1672"/>
      <c r="I9" s="1672"/>
      <c r="J9" s="1672"/>
      <c r="K9" s="1488"/>
      <c r="L9" s="1549"/>
      <c r="M9" s="183"/>
      <c r="N9" s="1672"/>
      <c r="O9" s="1672"/>
      <c r="P9" s="1672"/>
      <c r="Q9" s="1672"/>
      <c r="R9" s="1672"/>
      <c r="S9" s="1672"/>
      <c r="T9" s="1831"/>
      <c r="U9" s="1500"/>
    </row>
    <row r="10" spans="1:21" s="160" customFormat="1" ht="41.1" customHeight="1">
      <c r="A10" s="184">
        <v>2013</v>
      </c>
      <c r="B10" s="910">
        <v>244750</v>
      </c>
      <c r="C10" s="185">
        <v>166006</v>
      </c>
      <c r="D10" s="185">
        <v>78744</v>
      </c>
      <c r="E10" s="995">
        <v>1814</v>
      </c>
      <c r="F10" s="995">
        <v>151232</v>
      </c>
      <c r="G10" s="995">
        <v>1300</v>
      </c>
      <c r="H10" s="995">
        <v>24837</v>
      </c>
      <c r="I10" s="202">
        <v>0</v>
      </c>
      <c r="J10" s="995">
        <v>52623</v>
      </c>
      <c r="K10" s="995">
        <v>12781</v>
      </c>
      <c r="L10" s="995">
        <v>163</v>
      </c>
      <c r="M10" s="185">
        <v>244750</v>
      </c>
      <c r="N10" s="185">
        <v>166006</v>
      </c>
      <c r="O10" s="185">
        <v>78744</v>
      </c>
      <c r="P10" s="995">
        <v>153107</v>
      </c>
      <c r="Q10" s="995">
        <v>5335</v>
      </c>
      <c r="R10" s="995">
        <v>36200</v>
      </c>
      <c r="S10" s="995">
        <v>30099</v>
      </c>
      <c r="T10" s="48">
        <v>20009</v>
      </c>
      <c r="U10" s="1132">
        <v>2013</v>
      </c>
    </row>
    <row r="11" spans="1:21" s="160" customFormat="1" ht="41.1" customHeight="1">
      <c r="A11" s="184" t="s">
        <v>951</v>
      </c>
      <c r="B11" s="910">
        <v>263765</v>
      </c>
      <c r="C11" s="185">
        <v>178406</v>
      </c>
      <c r="D11" s="185">
        <v>85359</v>
      </c>
      <c r="E11" s="995">
        <v>2042</v>
      </c>
      <c r="F11" s="995">
        <v>171677</v>
      </c>
      <c r="G11" s="995">
        <v>116</v>
      </c>
      <c r="H11" s="995">
        <v>25172</v>
      </c>
      <c r="I11" s="202">
        <v>0</v>
      </c>
      <c r="J11" s="995">
        <v>52913</v>
      </c>
      <c r="K11" s="995">
        <v>11620</v>
      </c>
      <c r="L11" s="995">
        <v>225</v>
      </c>
      <c r="M11" s="185">
        <v>263765</v>
      </c>
      <c r="N11" s="185">
        <v>178406</v>
      </c>
      <c r="O11" s="185">
        <v>85359</v>
      </c>
      <c r="P11" s="995">
        <v>165054</v>
      </c>
      <c r="Q11" s="995">
        <v>5448</v>
      </c>
      <c r="R11" s="995">
        <v>39266</v>
      </c>
      <c r="S11" s="995">
        <v>30994</v>
      </c>
      <c r="T11" s="48">
        <v>23003</v>
      </c>
      <c r="U11" s="188" t="s">
        <v>951</v>
      </c>
    </row>
    <row r="12" spans="1:21" s="160" customFormat="1" ht="40.5" customHeight="1">
      <c r="A12" s="184" t="s">
        <v>952</v>
      </c>
      <c r="B12" s="910">
        <v>260227</v>
      </c>
      <c r="C12" s="185">
        <v>177684</v>
      </c>
      <c r="D12" s="185">
        <v>82543</v>
      </c>
      <c r="E12" s="995">
        <v>2510</v>
      </c>
      <c r="F12" s="995">
        <v>174845</v>
      </c>
      <c r="G12" s="995">
        <v>54</v>
      </c>
      <c r="H12" s="995">
        <v>23960</v>
      </c>
      <c r="I12" s="202" t="s">
        <v>986</v>
      </c>
      <c r="J12" s="995">
        <v>45702</v>
      </c>
      <c r="K12" s="995">
        <v>12439</v>
      </c>
      <c r="L12" s="995">
        <v>717</v>
      </c>
      <c r="M12" s="185">
        <v>260227</v>
      </c>
      <c r="N12" s="185">
        <v>177684</v>
      </c>
      <c r="O12" s="185">
        <v>82543</v>
      </c>
      <c r="P12" s="995">
        <v>155644</v>
      </c>
      <c r="Q12" s="995">
        <v>6276</v>
      </c>
      <c r="R12" s="995">
        <v>41171</v>
      </c>
      <c r="S12" s="995">
        <v>31104</v>
      </c>
      <c r="T12" s="48">
        <v>26032</v>
      </c>
      <c r="U12" s="188" t="s">
        <v>952</v>
      </c>
    </row>
    <row r="13" spans="1:21" s="160" customFormat="1" ht="40.5" customHeight="1">
      <c r="A13" s="184">
        <v>2016</v>
      </c>
      <c r="B13" s="910">
        <v>236895</v>
      </c>
      <c r="C13" s="185">
        <v>168424</v>
      </c>
      <c r="D13" s="185">
        <v>68471</v>
      </c>
      <c r="E13" s="1131">
        <v>2426</v>
      </c>
      <c r="F13" s="1131">
        <v>149102</v>
      </c>
      <c r="G13" s="1131">
        <v>122</v>
      </c>
      <c r="H13" s="1131">
        <v>21696</v>
      </c>
      <c r="I13" s="202" t="s">
        <v>986</v>
      </c>
      <c r="J13" s="1131">
        <v>49711</v>
      </c>
      <c r="K13" s="1131">
        <v>13035</v>
      </c>
      <c r="L13" s="1131">
        <v>803</v>
      </c>
      <c r="M13" s="185">
        <v>236895</v>
      </c>
      <c r="N13" s="185">
        <v>168424</v>
      </c>
      <c r="O13" s="185">
        <v>68471</v>
      </c>
      <c r="P13" s="1131">
        <v>133088</v>
      </c>
      <c r="Q13" s="1131">
        <v>6759</v>
      </c>
      <c r="R13" s="1131">
        <v>42018</v>
      </c>
      <c r="S13" s="1131">
        <v>28827</v>
      </c>
      <c r="T13" s="48">
        <v>26203</v>
      </c>
      <c r="U13" s="1148">
        <v>2016</v>
      </c>
    </row>
    <row r="14" spans="1:21" s="160" customFormat="1" ht="41.1" customHeight="1" thickBot="1">
      <c r="A14" s="189" t="s">
        <v>1389</v>
      </c>
      <c r="B14" s="911">
        <f>IF(SUM(C14:D14)=SUM(E14:L14),SUM(C14:D14),"ERR!!")</f>
        <v>240774</v>
      </c>
      <c r="C14" s="912">
        <v>172578</v>
      </c>
      <c r="D14" s="912">
        <v>68196</v>
      </c>
      <c r="E14" s="1149">
        <v>3011</v>
      </c>
      <c r="F14" s="1149">
        <v>154211</v>
      </c>
      <c r="G14" s="1149">
        <v>5</v>
      </c>
      <c r="H14" s="1149">
        <v>22448</v>
      </c>
      <c r="I14" s="994" t="s">
        <v>986</v>
      </c>
      <c r="J14" s="1149">
        <v>47451</v>
      </c>
      <c r="K14" s="1149">
        <v>12927</v>
      </c>
      <c r="L14" s="1149">
        <v>721</v>
      </c>
      <c r="M14" s="913">
        <f>IF(SUM(N14:O14)=SUM(P14:T14),SUM(N14:O14),"ERR!!")</f>
        <v>240774</v>
      </c>
      <c r="N14" s="912">
        <v>172578</v>
      </c>
      <c r="O14" s="912">
        <v>68196</v>
      </c>
      <c r="P14" s="1149">
        <v>127465</v>
      </c>
      <c r="Q14" s="1149">
        <v>7929</v>
      </c>
      <c r="R14" s="1149">
        <v>46559</v>
      </c>
      <c r="S14" s="1149">
        <v>30564</v>
      </c>
      <c r="T14" s="747">
        <v>28257</v>
      </c>
      <c r="U14" s="191" t="s">
        <v>1389</v>
      </c>
    </row>
    <row r="15" spans="1:21" s="978" customFormat="1" ht="23.25" customHeight="1" thickBot="1">
      <c r="A15" s="192"/>
      <c r="B15" s="193"/>
      <c r="C15" s="193"/>
      <c r="D15" s="193"/>
      <c r="E15" s="193"/>
      <c r="F15" s="194"/>
      <c r="G15" s="194"/>
      <c r="H15" s="194"/>
      <c r="I15" s="194"/>
      <c r="J15" s="194"/>
      <c r="K15" s="194"/>
      <c r="L15" s="194"/>
      <c r="M15" s="193"/>
      <c r="N15" s="193"/>
      <c r="O15" s="193"/>
      <c r="P15" s="193"/>
      <c r="Q15" s="194"/>
      <c r="R15" s="194"/>
      <c r="S15" s="194"/>
      <c r="T15" s="195"/>
      <c r="U15" s="192"/>
    </row>
    <row r="16" spans="1:21" s="160" customFormat="1" ht="18" customHeight="1">
      <c r="A16" s="1458" t="s">
        <v>671</v>
      </c>
      <c r="B16" s="1504" t="s">
        <v>1365</v>
      </c>
      <c r="C16" s="1505"/>
      <c r="D16" s="1505"/>
      <c r="E16" s="1505"/>
      <c r="F16" s="1505"/>
      <c r="G16" s="1505"/>
      <c r="H16" s="1505"/>
      <c r="I16" s="1505"/>
      <c r="J16" s="1505"/>
      <c r="K16" s="1505"/>
      <c r="L16" s="1505"/>
      <c r="M16" s="1505" t="s">
        <v>1364</v>
      </c>
      <c r="N16" s="1505"/>
      <c r="O16" s="1505"/>
      <c r="P16" s="1505"/>
      <c r="Q16" s="1505"/>
      <c r="R16" s="1505"/>
      <c r="S16" s="1544"/>
      <c r="T16" s="2414" t="s">
        <v>1001</v>
      </c>
      <c r="U16" s="1498" t="s">
        <v>671</v>
      </c>
    </row>
    <row r="17" spans="1:21" s="171" customFormat="1" ht="18" customHeight="1">
      <c r="A17" s="1459"/>
      <c r="B17" s="2087" t="s">
        <v>726</v>
      </c>
      <c r="C17" s="1674"/>
      <c r="D17" s="1665"/>
      <c r="E17" s="1669" t="s">
        <v>678</v>
      </c>
      <c r="F17" s="1665"/>
      <c r="G17" s="1669" t="s">
        <v>1009</v>
      </c>
      <c r="H17" s="1665"/>
      <c r="I17" s="1669" t="s">
        <v>1008</v>
      </c>
      <c r="J17" s="1671" t="s">
        <v>1007</v>
      </c>
      <c r="K17" s="1671" t="s">
        <v>1006</v>
      </c>
      <c r="L17" s="1669"/>
      <c r="M17" s="1674" t="s">
        <v>1005</v>
      </c>
      <c r="N17" s="1674"/>
      <c r="O17" s="1674"/>
      <c r="P17" s="1671" t="s">
        <v>1004</v>
      </c>
      <c r="Q17" s="937"/>
      <c r="R17" s="937"/>
      <c r="S17" s="937"/>
      <c r="T17" s="2415"/>
      <c r="U17" s="1499"/>
    </row>
    <row r="18" spans="1:21" s="978" customFormat="1" ht="18" customHeight="1">
      <c r="A18" s="1459"/>
      <c r="B18" s="180"/>
      <c r="C18" s="1671" t="s">
        <v>606</v>
      </c>
      <c r="D18" s="1671" t="s">
        <v>607</v>
      </c>
      <c r="E18" s="1830"/>
      <c r="F18" s="1932"/>
      <c r="G18" s="1830"/>
      <c r="H18" s="1932"/>
      <c r="I18" s="2412"/>
      <c r="J18" s="1670"/>
      <c r="K18" s="1670"/>
      <c r="L18" s="1830"/>
      <c r="M18" s="970"/>
      <c r="N18" s="1671" t="s">
        <v>606</v>
      </c>
      <c r="O18" s="1669" t="s">
        <v>607</v>
      </c>
      <c r="P18" s="1670"/>
      <c r="Q18" s="961" t="s">
        <v>1003</v>
      </c>
      <c r="R18" s="961" t="s">
        <v>727</v>
      </c>
      <c r="S18" s="961" t="s">
        <v>1002</v>
      </c>
      <c r="T18" s="2415"/>
      <c r="U18" s="1499"/>
    </row>
    <row r="19" spans="1:21" s="978" customFormat="1" ht="18" customHeight="1">
      <c r="A19" s="1460"/>
      <c r="B19" s="182"/>
      <c r="C19" s="1825"/>
      <c r="D19" s="1825"/>
      <c r="E19" s="1831"/>
      <c r="F19" s="1673"/>
      <c r="G19" s="1831"/>
      <c r="H19" s="1673"/>
      <c r="I19" s="2413"/>
      <c r="J19" s="1672"/>
      <c r="K19" s="1672"/>
      <c r="L19" s="1831"/>
      <c r="M19" s="945"/>
      <c r="N19" s="1825"/>
      <c r="O19" s="2203"/>
      <c r="P19" s="1672"/>
      <c r="Q19" s="962"/>
      <c r="R19" s="962"/>
      <c r="S19" s="962"/>
      <c r="T19" s="2416"/>
      <c r="U19" s="1500"/>
    </row>
    <row r="20" spans="1:21" s="160" customFormat="1" ht="41.1" customHeight="1">
      <c r="A20" s="184">
        <v>2013</v>
      </c>
      <c r="B20" s="187">
        <v>244153</v>
      </c>
      <c r="C20" s="185">
        <v>166006</v>
      </c>
      <c r="D20" s="185">
        <v>78744</v>
      </c>
      <c r="E20" s="2410">
        <v>89741</v>
      </c>
      <c r="F20" s="2410"/>
      <c r="G20" s="2410">
        <v>110020</v>
      </c>
      <c r="H20" s="2410"/>
      <c r="I20" s="995">
        <v>25745</v>
      </c>
      <c r="J20" s="995">
        <v>13612</v>
      </c>
      <c r="K20" s="2410">
        <v>5035</v>
      </c>
      <c r="L20" s="2410"/>
      <c r="M20" s="186">
        <v>244750</v>
      </c>
      <c r="N20" s="995">
        <v>166006</v>
      </c>
      <c r="O20" s="995">
        <v>78744</v>
      </c>
      <c r="P20" s="186">
        <v>82523</v>
      </c>
      <c r="Q20" s="186">
        <v>66519</v>
      </c>
      <c r="R20" s="187">
        <v>68196</v>
      </c>
      <c r="S20" s="186">
        <v>27512</v>
      </c>
      <c r="T20" s="196"/>
      <c r="U20" s="1132">
        <v>2013</v>
      </c>
    </row>
    <row r="21" spans="1:21" s="160" customFormat="1" ht="41.1" customHeight="1">
      <c r="A21" s="184" t="s">
        <v>951</v>
      </c>
      <c r="B21" s="187">
        <v>263765</v>
      </c>
      <c r="C21" s="185">
        <v>178406</v>
      </c>
      <c r="D21" s="185">
        <v>85359</v>
      </c>
      <c r="E21" s="2410">
        <v>95345</v>
      </c>
      <c r="F21" s="2410"/>
      <c r="G21" s="2410">
        <v>118101</v>
      </c>
      <c r="H21" s="2410"/>
      <c r="I21" s="995">
        <v>27784</v>
      </c>
      <c r="J21" s="995">
        <v>15861</v>
      </c>
      <c r="K21" s="2410">
        <v>6674</v>
      </c>
      <c r="L21" s="2410"/>
      <c r="M21" s="186">
        <v>263765</v>
      </c>
      <c r="N21" s="995">
        <v>178406</v>
      </c>
      <c r="O21" s="995">
        <v>85359</v>
      </c>
      <c r="P21" s="186">
        <v>88737</v>
      </c>
      <c r="Q21" s="186">
        <v>72098</v>
      </c>
      <c r="R21" s="187">
        <v>73324</v>
      </c>
      <c r="S21" s="186">
        <v>29606</v>
      </c>
      <c r="T21" s="196"/>
      <c r="U21" s="188" t="s">
        <v>951</v>
      </c>
    </row>
    <row r="22" spans="1:21" s="160" customFormat="1" ht="41.1" customHeight="1">
      <c r="A22" s="184" t="s">
        <v>952</v>
      </c>
      <c r="B22" s="187">
        <v>260227</v>
      </c>
      <c r="C22" s="185">
        <v>177684</v>
      </c>
      <c r="D22" s="185">
        <v>82543</v>
      </c>
      <c r="E22" s="2410">
        <v>89181</v>
      </c>
      <c r="F22" s="2410"/>
      <c r="G22" s="2410">
        <v>116454</v>
      </c>
      <c r="H22" s="2410"/>
      <c r="I22" s="995">
        <v>28329</v>
      </c>
      <c r="J22" s="995">
        <v>18404</v>
      </c>
      <c r="K22" s="2410">
        <v>7859</v>
      </c>
      <c r="L22" s="2410"/>
      <c r="M22" s="186">
        <v>260227</v>
      </c>
      <c r="N22" s="995">
        <v>177684</v>
      </c>
      <c r="O22" s="995">
        <v>82543</v>
      </c>
      <c r="P22" s="186">
        <v>87901</v>
      </c>
      <c r="Q22" s="186">
        <v>70327</v>
      </c>
      <c r="R22" s="187">
        <v>72726</v>
      </c>
      <c r="S22" s="186">
        <v>29273</v>
      </c>
      <c r="T22" s="196"/>
      <c r="U22" s="188" t="s">
        <v>952</v>
      </c>
    </row>
    <row r="23" spans="1:21" s="160" customFormat="1" ht="41.1" customHeight="1">
      <c r="A23" s="184">
        <v>2016</v>
      </c>
      <c r="B23" s="187">
        <v>236895</v>
      </c>
      <c r="C23" s="185">
        <v>168424</v>
      </c>
      <c r="D23" s="185">
        <v>68471</v>
      </c>
      <c r="E23" s="2410">
        <v>80325</v>
      </c>
      <c r="F23" s="2410"/>
      <c r="G23" s="2410">
        <v>97497</v>
      </c>
      <c r="H23" s="2410"/>
      <c r="I23" s="1131">
        <v>29859</v>
      </c>
      <c r="J23" s="1131">
        <v>20397</v>
      </c>
      <c r="K23" s="2410">
        <v>8817</v>
      </c>
      <c r="L23" s="2410"/>
      <c r="M23" s="186">
        <v>236895</v>
      </c>
      <c r="N23" s="1131">
        <v>168424</v>
      </c>
      <c r="O23" s="1131">
        <v>68471</v>
      </c>
      <c r="P23" s="186">
        <v>79455</v>
      </c>
      <c r="Q23" s="186">
        <v>63876</v>
      </c>
      <c r="R23" s="187">
        <v>66681</v>
      </c>
      <c r="S23" s="186">
        <v>26883</v>
      </c>
      <c r="T23" s="196"/>
      <c r="U23" s="1148">
        <v>2016</v>
      </c>
    </row>
    <row r="24" spans="1:21" s="198" customFormat="1" ht="40.5" customHeight="1" thickBot="1">
      <c r="A24" s="189" t="s">
        <v>1389</v>
      </c>
      <c r="B24" s="190">
        <f>IF(SUM(C24:D24)=SUM(E24:L24),SUM(C24:D24),"ERR!!")</f>
        <v>240774</v>
      </c>
      <c r="C24" s="771">
        <v>172578</v>
      </c>
      <c r="D24" s="771">
        <v>68196</v>
      </c>
      <c r="E24" s="2411">
        <v>77192</v>
      </c>
      <c r="F24" s="2411"/>
      <c r="G24" s="2411">
        <v>97039</v>
      </c>
      <c r="H24" s="2411"/>
      <c r="I24" s="1149">
        <v>31714</v>
      </c>
      <c r="J24" s="1149">
        <v>24231</v>
      </c>
      <c r="K24" s="2411">
        <v>10598</v>
      </c>
      <c r="L24" s="2411"/>
      <c r="M24" s="912">
        <f>IF(SUM(N24:O24)=SUM(P24:T24),SUM(N24:O24),"ERR!!")</f>
        <v>240774</v>
      </c>
      <c r="N24" s="772">
        <v>172578</v>
      </c>
      <c r="O24" s="772">
        <v>68196</v>
      </c>
      <c r="P24" s="772">
        <v>80050</v>
      </c>
      <c r="Q24" s="772">
        <v>65429</v>
      </c>
      <c r="R24" s="771">
        <v>68006</v>
      </c>
      <c r="S24" s="772">
        <v>27289</v>
      </c>
      <c r="T24" s="197"/>
      <c r="U24" s="191" t="s">
        <v>1389</v>
      </c>
    </row>
    <row r="25" spans="1:21" ht="15" customHeight="1">
      <c r="A25" s="199" t="s">
        <v>679</v>
      </c>
      <c r="B25" s="198"/>
      <c r="C25" s="198"/>
      <c r="D25" s="198"/>
      <c r="E25" s="198"/>
      <c r="F25" s="198"/>
      <c r="G25" s="200"/>
      <c r="H25" s="198"/>
      <c r="I25" s="198"/>
      <c r="J25" s="200"/>
      <c r="K25" s="200"/>
      <c r="L25" s="200"/>
      <c r="M25" s="198"/>
      <c r="N25" s="198"/>
      <c r="O25" s="198"/>
      <c r="P25" s="200"/>
      <c r="Q25" s="200"/>
      <c r="R25" s="200"/>
      <c r="S25" s="200"/>
      <c r="U25" s="201" t="s">
        <v>680</v>
      </c>
    </row>
    <row r="26" spans="1:21" ht="10.5" customHeight="1">
      <c r="A26" s="199" t="s">
        <v>822</v>
      </c>
    </row>
    <row r="27" spans="1:21">
      <c r="F27" s="202"/>
      <c r="H27" s="1934"/>
      <c r="I27" s="971"/>
    </row>
    <row r="28" spans="1:21">
      <c r="F28" s="202"/>
      <c r="H28" s="1934"/>
      <c r="I28" s="971"/>
    </row>
    <row r="29" spans="1:21">
      <c r="F29" s="202"/>
      <c r="H29" s="1934"/>
      <c r="I29" s="971"/>
    </row>
    <row r="30" spans="1:21">
      <c r="F30" s="202"/>
    </row>
    <row r="36" spans="1:18">
      <c r="Q36" s="203"/>
      <c r="R36" s="203"/>
    </row>
    <row r="37" spans="1:18" s="203" customFormat="1"/>
    <row r="38" spans="1:18">
      <c r="A38" s="203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</row>
  </sheetData>
  <sheetProtection selectLockedCells="1"/>
  <mergeCells count="59">
    <mergeCell ref="K22:L22"/>
    <mergeCell ref="A16:A19"/>
    <mergeCell ref="M7:O7"/>
    <mergeCell ref="P7:P9"/>
    <mergeCell ref="A3:L3"/>
    <mergeCell ref="M3:U3"/>
    <mergeCell ref="A4:L4"/>
    <mergeCell ref="A6:A9"/>
    <mergeCell ref="B6:L6"/>
    <mergeCell ref="M6:T6"/>
    <mergeCell ref="U6:U9"/>
    <mergeCell ref="B7:D7"/>
    <mergeCell ref="E7:E9"/>
    <mergeCell ref="F7:F9"/>
    <mergeCell ref="R7:R9"/>
    <mergeCell ref="G7:G9"/>
    <mergeCell ref="H7:H9"/>
    <mergeCell ref="L7:L9"/>
    <mergeCell ref="B16:L16"/>
    <mergeCell ref="I7:I9"/>
    <mergeCell ref="J7:J9"/>
    <mergeCell ref="K7:K9"/>
    <mergeCell ref="C18:C19"/>
    <mergeCell ref="D18:D19"/>
    <mergeCell ref="K17:L19"/>
    <mergeCell ref="J17:J19"/>
    <mergeCell ref="G17:H19"/>
    <mergeCell ref="U16:U19"/>
    <mergeCell ref="B17:D17"/>
    <mergeCell ref="I17:I19"/>
    <mergeCell ref="C8:C9"/>
    <mergeCell ref="D8:D9"/>
    <mergeCell ref="N8:N9"/>
    <mergeCell ref="O8:O9"/>
    <mergeCell ref="S7:S9"/>
    <mergeCell ref="T7:T9"/>
    <mergeCell ref="T16:T19"/>
    <mergeCell ref="M17:O17"/>
    <mergeCell ref="N18:N19"/>
    <mergeCell ref="O18:O19"/>
    <mergeCell ref="M16:S16"/>
    <mergeCell ref="P17:P19"/>
    <mergeCell ref="Q7:Q9"/>
    <mergeCell ref="K23:L23"/>
    <mergeCell ref="G23:H23"/>
    <mergeCell ref="E23:F23"/>
    <mergeCell ref="H27:H29"/>
    <mergeCell ref="E17:F19"/>
    <mergeCell ref="K24:L24"/>
    <mergeCell ref="E20:F20"/>
    <mergeCell ref="E21:F21"/>
    <mergeCell ref="E24:F24"/>
    <mergeCell ref="K20:L20"/>
    <mergeCell ref="K21:L21"/>
    <mergeCell ref="G20:H20"/>
    <mergeCell ref="G21:H21"/>
    <mergeCell ref="G24:H24"/>
    <mergeCell ref="G22:H22"/>
    <mergeCell ref="E22:F22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02"/>
  <sheetViews>
    <sheetView view="pageBreakPreview" zoomScaleNormal="100" zoomScaleSheetLayoutView="100" workbookViewId="0">
      <selection activeCell="J42" sqref="J42"/>
    </sheetView>
  </sheetViews>
  <sheetFormatPr defaultRowHeight="14.25"/>
  <cols>
    <col min="1" max="2" width="12.625" style="88" customWidth="1"/>
    <col min="3" max="4" width="12.625" style="955" customWidth="1"/>
    <col min="5" max="7" width="10.625" style="955" customWidth="1"/>
    <col min="8" max="8" width="8.625" style="955" customWidth="1"/>
    <col min="9" max="10" width="7.625" style="955" customWidth="1"/>
    <col min="11" max="11" width="8.125" style="89" customWidth="1"/>
    <col min="12" max="13" width="7.625" style="89" customWidth="1"/>
    <col min="14" max="14" width="8.25" style="89" customWidth="1"/>
    <col min="15" max="15" width="7.625" style="89" customWidth="1"/>
    <col min="16" max="16" width="8.375" style="89" customWidth="1"/>
    <col min="17" max="17" width="10.875" style="89" customWidth="1"/>
    <col min="18" max="18" width="11.125" style="89" customWidth="1"/>
    <col min="19" max="19" width="7.875" style="89" customWidth="1"/>
    <col min="20" max="20" width="7.625" style="89" customWidth="1"/>
    <col min="21" max="25" width="8.125" style="89" customWidth="1"/>
    <col min="26" max="27" width="7.625" style="89" customWidth="1"/>
    <col min="28" max="28" width="9.625" style="89" customWidth="1"/>
    <col min="29" max="30" width="9.375" style="89" customWidth="1"/>
    <col min="31" max="31" width="9.625" style="89" customWidth="1"/>
    <col min="32" max="33" width="9.125" style="89" customWidth="1"/>
    <col min="34" max="34" width="14.625" style="89" customWidth="1"/>
    <col min="35" max="35" width="11.625" style="89" customWidth="1"/>
    <col min="36" max="16384" width="9" style="89"/>
  </cols>
  <sheetData>
    <row r="1" spans="1:35" s="396" customFormat="1" ht="14.1" customHeight="1">
      <c r="A1" s="177" t="s">
        <v>1585</v>
      </c>
      <c r="B1" s="177"/>
      <c r="Q1" s="801" t="s">
        <v>1586</v>
      </c>
      <c r="R1" s="177" t="s">
        <v>1587</v>
      </c>
      <c r="AI1" s="801" t="s">
        <v>1588</v>
      </c>
    </row>
    <row r="2" spans="1:35" s="978" customFormat="1" ht="14.1" customHeight="1">
      <c r="B2" s="55"/>
      <c r="H2" s="68"/>
      <c r="I2" s="68"/>
      <c r="J2" s="68"/>
      <c r="K2" s="55"/>
      <c r="L2" s="55"/>
      <c r="M2" s="55"/>
    </row>
    <row r="3" spans="1:35" s="929" customFormat="1" ht="20.100000000000001" customHeight="1">
      <c r="A3" s="1452" t="s">
        <v>1037</v>
      </c>
      <c r="B3" s="1452"/>
      <c r="C3" s="1452"/>
      <c r="D3" s="1452"/>
      <c r="E3" s="1452"/>
      <c r="F3" s="1452"/>
      <c r="G3" s="1452"/>
      <c r="H3" s="1452" t="s">
        <v>1038</v>
      </c>
      <c r="I3" s="1452"/>
      <c r="J3" s="1452"/>
      <c r="K3" s="1452"/>
      <c r="L3" s="1452"/>
      <c r="M3" s="1452"/>
      <c r="N3" s="1452"/>
      <c r="O3" s="1452"/>
      <c r="P3" s="1452"/>
      <c r="Q3" s="1452"/>
      <c r="R3" s="1452" t="s">
        <v>1039</v>
      </c>
      <c r="S3" s="1452"/>
      <c r="T3" s="1452"/>
      <c r="U3" s="1452"/>
      <c r="V3" s="1452"/>
      <c r="W3" s="1452"/>
      <c r="X3" s="1452"/>
      <c r="Y3" s="1452"/>
      <c r="Z3" s="1452"/>
      <c r="AA3" s="1452"/>
      <c r="AB3" s="1452" t="s">
        <v>1040</v>
      </c>
      <c r="AC3" s="1452"/>
      <c r="AD3" s="1452"/>
      <c r="AE3" s="1452"/>
      <c r="AF3" s="1452"/>
      <c r="AG3" s="1452"/>
      <c r="AH3" s="1452"/>
      <c r="AI3" s="1452"/>
    </row>
    <row r="4" spans="1:35" s="936" customFormat="1" ht="24" customHeight="1">
      <c r="A4" s="1533"/>
      <c r="B4" s="1533"/>
      <c r="C4" s="1533"/>
      <c r="D4" s="1533"/>
      <c r="E4" s="1533"/>
      <c r="F4" s="1533"/>
      <c r="G4" s="1533"/>
      <c r="H4" s="158"/>
      <c r="I4" s="158"/>
      <c r="J4" s="158"/>
    </row>
    <row r="5" spans="1:35" s="978" customFormat="1" ht="18" customHeight="1" thickBot="1">
      <c r="A5" s="67" t="s">
        <v>475</v>
      </c>
      <c r="B5" s="67"/>
      <c r="G5" s="972"/>
      <c r="Q5" s="972" t="s">
        <v>476</v>
      </c>
      <c r="R5" s="67" t="s">
        <v>475</v>
      </c>
      <c r="AI5" s="972" t="s">
        <v>476</v>
      </c>
    </row>
    <row r="6" spans="1:35" s="978" customFormat="1" ht="18" customHeight="1">
      <c r="A6" s="1571" t="s">
        <v>830</v>
      </c>
      <c r="B6" s="1504" t="s">
        <v>477</v>
      </c>
      <c r="C6" s="1505"/>
      <c r="D6" s="1544"/>
      <c r="E6" s="1133"/>
      <c r="F6" s="1133"/>
      <c r="G6" s="1133"/>
      <c r="H6" s="1505" t="s">
        <v>1368</v>
      </c>
      <c r="I6" s="1505"/>
      <c r="J6" s="1505"/>
      <c r="K6" s="1505"/>
      <c r="L6" s="1505"/>
      <c r="M6" s="1505"/>
      <c r="N6" s="1505"/>
      <c r="O6" s="1505"/>
      <c r="P6" s="1517"/>
      <c r="Q6" s="1902" t="s">
        <v>829</v>
      </c>
      <c r="R6" s="1571" t="s">
        <v>830</v>
      </c>
      <c r="S6" s="1505" t="s">
        <v>1368</v>
      </c>
      <c r="T6" s="1505"/>
      <c r="U6" s="1505"/>
      <c r="V6" s="1505"/>
      <c r="W6" s="1505"/>
      <c r="X6" s="1505"/>
      <c r="Y6" s="1505"/>
      <c r="Z6" s="1505"/>
      <c r="AA6" s="1505"/>
      <c r="AB6" s="1505" t="s">
        <v>1369</v>
      </c>
      <c r="AC6" s="1505"/>
      <c r="AD6" s="1505"/>
      <c r="AE6" s="1505"/>
      <c r="AF6" s="1505"/>
      <c r="AG6" s="1544"/>
      <c r="AH6" s="1491" t="s">
        <v>478</v>
      </c>
      <c r="AI6" s="1902" t="s">
        <v>829</v>
      </c>
    </row>
    <row r="7" spans="1:35" s="978" customFormat="1" ht="14.25" customHeight="1">
      <c r="A7" s="1620"/>
      <c r="B7" s="2418" t="s">
        <v>479</v>
      </c>
      <c r="C7" s="1671" t="s">
        <v>480</v>
      </c>
      <c r="D7" s="1671" t="s">
        <v>697</v>
      </c>
      <c r="E7" s="1669" t="s">
        <v>728</v>
      </c>
      <c r="F7" s="1674"/>
      <c r="G7" s="1674"/>
      <c r="H7" s="1674" t="s">
        <v>729</v>
      </c>
      <c r="I7" s="1674"/>
      <c r="J7" s="1674"/>
      <c r="K7" s="1669" t="s">
        <v>730</v>
      </c>
      <c r="L7" s="1674"/>
      <c r="M7" s="1674"/>
      <c r="N7" s="1669" t="s">
        <v>735</v>
      </c>
      <c r="O7" s="1674"/>
      <c r="P7" s="2420"/>
      <c r="Q7" s="1903"/>
      <c r="R7" s="1620"/>
      <c r="S7" s="1674" t="s">
        <v>1370</v>
      </c>
      <c r="T7" s="1674"/>
      <c r="U7" s="1674"/>
      <c r="V7" s="1671" t="s">
        <v>731</v>
      </c>
      <c r="W7" s="1671"/>
      <c r="X7" s="1671"/>
      <c r="Y7" s="1671" t="s">
        <v>732</v>
      </c>
      <c r="Z7" s="1671"/>
      <c r="AA7" s="1669"/>
      <c r="AB7" s="1665" t="s">
        <v>733</v>
      </c>
      <c r="AC7" s="1671"/>
      <c r="AD7" s="1671"/>
      <c r="AE7" s="1671" t="s">
        <v>734</v>
      </c>
      <c r="AF7" s="1671"/>
      <c r="AG7" s="1671"/>
      <c r="AH7" s="1526"/>
      <c r="AI7" s="1903"/>
    </row>
    <row r="8" spans="1:35" s="978" customFormat="1" ht="14.25" customHeight="1">
      <c r="A8" s="1620"/>
      <c r="B8" s="2418"/>
      <c r="C8" s="1670"/>
      <c r="D8" s="1670"/>
      <c r="E8" s="1830"/>
      <c r="F8" s="1934"/>
      <c r="G8" s="1934"/>
      <c r="H8" s="1934"/>
      <c r="I8" s="1933"/>
      <c r="J8" s="1933"/>
      <c r="K8" s="1830"/>
      <c r="L8" s="1933"/>
      <c r="M8" s="1933"/>
      <c r="N8" s="1830"/>
      <c r="O8" s="1933"/>
      <c r="P8" s="2110"/>
      <c r="Q8" s="1903"/>
      <c r="R8" s="1620"/>
      <c r="S8" s="1934"/>
      <c r="T8" s="1933"/>
      <c r="U8" s="1933"/>
      <c r="V8" s="1670"/>
      <c r="W8" s="1546"/>
      <c r="X8" s="1546"/>
      <c r="Y8" s="1670"/>
      <c r="Z8" s="1546"/>
      <c r="AA8" s="2108"/>
      <c r="AB8" s="1932"/>
      <c r="AC8" s="1546"/>
      <c r="AD8" s="1546"/>
      <c r="AE8" s="1670"/>
      <c r="AF8" s="1546"/>
      <c r="AG8" s="1546"/>
      <c r="AH8" s="1526"/>
      <c r="AI8" s="1903"/>
    </row>
    <row r="9" spans="1:35" s="978" customFormat="1" ht="14.25" customHeight="1">
      <c r="A9" s="1620"/>
      <c r="B9" s="2418"/>
      <c r="C9" s="1670"/>
      <c r="D9" s="1670"/>
      <c r="E9" s="1546"/>
      <c r="F9" s="1671" t="s">
        <v>633</v>
      </c>
      <c r="G9" s="1669" t="s">
        <v>634</v>
      </c>
      <c r="H9" s="1927"/>
      <c r="I9" s="1671" t="s">
        <v>633</v>
      </c>
      <c r="J9" s="1669" t="s">
        <v>634</v>
      </c>
      <c r="K9" s="1546"/>
      <c r="L9" s="1671" t="s">
        <v>633</v>
      </c>
      <c r="M9" s="1671" t="s">
        <v>634</v>
      </c>
      <c r="N9" s="1546"/>
      <c r="O9" s="1671" t="s">
        <v>736</v>
      </c>
      <c r="P9" s="1928" t="s">
        <v>725</v>
      </c>
      <c r="Q9" s="1903"/>
      <c r="R9" s="1620"/>
      <c r="S9" s="1927"/>
      <c r="T9" s="1671" t="s">
        <v>736</v>
      </c>
      <c r="U9" s="1671" t="s">
        <v>725</v>
      </c>
      <c r="V9" s="1546"/>
      <c r="W9" s="1671" t="s">
        <v>736</v>
      </c>
      <c r="X9" s="1671" t="s">
        <v>725</v>
      </c>
      <c r="Y9" s="1546"/>
      <c r="Z9" s="1671" t="s">
        <v>736</v>
      </c>
      <c r="AA9" s="1669" t="s">
        <v>725</v>
      </c>
      <c r="AB9" s="1927"/>
      <c r="AC9" s="1671" t="s">
        <v>736</v>
      </c>
      <c r="AD9" s="1671" t="s">
        <v>725</v>
      </c>
      <c r="AE9" s="1546"/>
      <c r="AF9" s="1671" t="s">
        <v>736</v>
      </c>
      <c r="AG9" s="1671" t="s">
        <v>725</v>
      </c>
      <c r="AH9" s="1526"/>
      <c r="AI9" s="1903"/>
    </row>
    <row r="10" spans="1:35" s="978" customFormat="1" ht="14.25" customHeight="1">
      <c r="A10" s="1621"/>
      <c r="B10" s="2419"/>
      <c r="C10" s="1672"/>
      <c r="D10" s="1672"/>
      <c r="E10" s="1488"/>
      <c r="F10" s="1672"/>
      <c r="G10" s="1831"/>
      <c r="H10" s="1666"/>
      <c r="I10" s="1672"/>
      <c r="J10" s="1831"/>
      <c r="K10" s="1510"/>
      <c r="L10" s="1672"/>
      <c r="M10" s="1672"/>
      <c r="N10" s="1510"/>
      <c r="O10" s="1672"/>
      <c r="P10" s="1930"/>
      <c r="Q10" s="1904"/>
      <c r="R10" s="1621"/>
      <c r="S10" s="1666"/>
      <c r="T10" s="1672"/>
      <c r="U10" s="1672"/>
      <c r="V10" s="1510"/>
      <c r="W10" s="1672"/>
      <c r="X10" s="1672"/>
      <c r="Y10" s="1510"/>
      <c r="Z10" s="1672"/>
      <c r="AA10" s="1831"/>
      <c r="AB10" s="1666"/>
      <c r="AC10" s="1672"/>
      <c r="AD10" s="1672"/>
      <c r="AE10" s="1510"/>
      <c r="AF10" s="1672"/>
      <c r="AG10" s="1672"/>
      <c r="AH10" s="1527"/>
      <c r="AI10" s="1904"/>
    </row>
    <row r="11" spans="1:35" s="160" customFormat="1" ht="17.850000000000001" customHeight="1">
      <c r="A11" s="1288" t="s">
        <v>701</v>
      </c>
      <c r="B11" s="159">
        <v>230307</v>
      </c>
      <c r="C11" s="46">
        <v>93691</v>
      </c>
      <c r="D11" s="46">
        <v>461626</v>
      </c>
      <c r="E11" s="46">
        <v>122750</v>
      </c>
      <c r="F11" s="46">
        <v>35374</v>
      </c>
      <c r="G11" s="46">
        <v>87376</v>
      </c>
      <c r="H11" s="46">
        <v>4522</v>
      </c>
      <c r="I11" s="46">
        <v>1874</v>
      </c>
      <c r="J11" s="46">
        <v>2648</v>
      </c>
      <c r="K11" s="46">
        <v>17138</v>
      </c>
      <c r="L11" s="46">
        <v>5672</v>
      </c>
      <c r="M11" s="46">
        <v>11466</v>
      </c>
      <c r="N11" s="46">
        <v>45277</v>
      </c>
      <c r="O11" s="46">
        <v>13760</v>
      </c>
      <c r="P11" s="28">
        <v>31517</v>
      </c>
      <c r="Q11" s="161" t="s">
        <v>701</v>
      </c>
      <c r="R11" s="1288" t="s">
        <v>701</v>
      </c>
      <c r="S11" s="46">
        <v>37283</v>
      </c>
      <c r="T11" s="46">
        <v>7314</v>
      </c>
      <c r="U11" s="46">
        <v>29969</v>
      </c>
      <c r="V11" s="46">
        <v>5633</v>
      </c>
      <c r="W11" s="46">
        <v>2369</v>
      </c>
      <c r="X11" s="46">
        <v>3264</v>
      </c>
      <c r="Y11" s="48">
        <v>3469</v>
      </c>
      <c r="Z11" s="48">
        <v>867</v>
      </c>
      <c r="AA11" s="48">
        <v>2602</v>
      </c>
      <c r="AB11" s="48">
        <v>679</v>
      </c>
      <c r="AC11" s="48">
        <v>405</v>
      </c>
      <c r="AD11" s="48">
        <v>274</v>
      </c>
      <c r="AE11" s="48">
        <v>8749</v>
      </c>
      <c r="AF11" s="48">
        <v>3113</v>
      </c>
      <c r="AG11" s="48">
        <v>5636</v>
      </c>
      <c r="AH11" s="48">
        <v>35165</v>
      </c>
      <c r="AI11" s="161" t="s">
        <v>701</v>
      </c>
    </row>
    <row r="12" spans="1:35" s="160" customFormat="1" ht="17.850000000000001" customHeight="1">
      <c r="A12" s="1288" t="s">
        <v>951</v>
      </c>
      <c r="B12" s="159">
        <v>188365</v>
      </c>
      <c r="C12" s="46">
        <v>78931</v>
      </c>
      <c r="D12" s="46">
        <v>352216</v>
      </c>
      <c r="E12" s="46">
        <v>124991</v>
      </c>
      <c r="F12" s="46">
        <v>33315</v>
      </c>
      <c r="G12" s="46">
        <v>91676</v>
      </c>
      <c r="H12" s="46">
        <v>4291</v>
      </c>
      <c r="I12" s="46">
        <v>1885</v>
      </c>
      <c r="J12" s="46">
        <v>2406</v>
      </c>
      <c r="K12" s="46">
        <v>16876</v>
      </c>
      <c r="L12" s="46">
        <v>5487</v>
      </c>
      <c r="M12" s="46">
        <v>11389</v>
      </c>
      <c r="N12" s="46">
        <v>45513</v>
      </c>
      <c r="O12" s="46">
        <v>11192</v>
      </c>
      <c r="P12" s="28">
        <v>34321</v>
      </c>
      <c r="Q12" s="161" t="s">
        <v>951</v>
      </c>
      <c r="R12" s="1288" t="s">
        <v>951</v>
      </c>
      <c r="S12" s="46">
        <v>36588</v>
      </c>
      <c r="T12" s="46">
        <v>6207</v>
      </c>
      <c r="U12" s="46">
        <v>30381</v>
      </c>
      <c r="V12" s="46">
        <v>5622</v>
      </c>
      <c r="W12" s="46">
        <v>2046</v>
      </c>
      <c r="X12" s="46">
        <v>3576</v>
      </c>
      <c r="Y12" s="48">
        <v>1715</v>
      </c>
      <c r="Z12" s="48">
        <v>441</v>
      </c>
      <c r="AA12" s="48">
        <v>1274</v>
      </c>
      <c r="AB12" s="48">
        <v>946</v>
      </c>
      <c r="AC12" s="48">
        <v>654</v>
      </c>
      <c r="AD12" s="48">
        <v>292</v>
      </c>
      <c r="AE12" s="48">
        <v>13440</v>
      </c>
      <c r="AF12" s="48">
        <v>5403</v>
      </c>
      <c r="AG12" s="48">
        <v>8037</v>
      </c>
      <c r="AH12" s="48">
        <v>70284</v>
      </c>
      <c r="AI12" s="161" t="s">
        <v>951</v>
      </c>
    </row>
    <row r="13" spans="1:35" s="160" customFormat="1" ht="17.850000000000001" customHeight="1">
      <c r="A13" s="1288" t="s">
        <v>952</v>
      </c>
      <c r="B13" s="159">
        <v>163163</v>
      </c>
      <c r="C13" s="46">
        <v>67191</v>
      </c>
      <c r="D13" s="46">
        <v>267986</v>
      </c>
      <c r="E13" s="46">
        <v>154941</v>
      </c>
      <c r="F13" s="46">
        <v>42326</v>
      </c>
      <c r="G13" s="46">
        <v>112615</v>
      </c>
      <c r="H13" s="46">
        <v>5085</v>
      </c>
      <c r="I13" s="46">
        <v>2222</v>
      </c>
      <c r="J13" s="46">
        <v>2863</v>
      </c>
      <c r="K13" s="46">
        <v>24441</v>
      </c>
      <c r="L13" s="46">
        <v>8855</v>
      </c>
      <c r="M13" s="46">
        <v>15586</v>
      </c>
      <c r="N13" s="46">
        <v>62362</v>
      </c>
      <c r="O13" s="46">
        <v>15852</v>
      </c>
      <c r="P13" s="28">
        <v>46510</v>
      </c>
      <c r="Q13" s="161" t="s">
        <v>952</v>
      </c>
      <c r="R13" s="1288" t="s">
        <v>952</v>
      </c>
      <c r="S13" s="46">
        <v>43570</v>
      </c>
      <c r="T13" s="46">
        <v>7506</v>
      </c>
      <c r="U13" s="46">
        <v>36064</v>
      </c>
      <c r="V13" s="46">
        <v>6267</v>
      </c>
      <c r="W13" s="46">
        <v>2436</v>
      </c>
      <c r="X13" s="46">
        <v>3831</v>
      </c>
      <c r="Y13" s="48">
        <v>5228</v>
      </c>
      <c r="Z13" s="48">
        <v>1387</v>
      </c>
      <c r="AA13" s="48">
        <v>3841</v>
      </c>
      <c r="AB13" s="48">
        <v>1873</v>
      </c>
      <c r="AC13" s="48">
        <v>1266</v>
      </c>
      <c r="AD13" s="48">
        <v>607</v>
      </c>
      <c r="AE13" s="48">
        <v>6115</v>
      </c>
      <c r="AF13" s="48">
        <v>2802</v>
      </c>
      <c r="AG13" s="48">
        <v>3313</v>
      </c>
      <c r="AH13" s="48">
        <v>22322</v>
      </c>
      <c r="AI13" s="161" t="s">
        <v>952</v>
      </c>
    </row>
    <row r="14" spans="1:35" s="160" customFormat="1" ht="17.850000000000001" customHeight="1">
      <c r="A14" s="1288" t="s">
        <v>1049</v>
      </c>
      <c r="B14" s="159">
        <v>179897</v>
      </c>
      <c r="C14" s="46">
        <v>81776</v>
      </c>
      <c r="D14" s="46">
        <v>258827</v>
      </c>
      <c r="E14" s="46">
        <v>146985</v>
      </c>
      <c r="F14" s="46">
        <v>36196</v>
      </c>
      <c r="G14" s="46">
        <v>110789</v>
      </c>
      <c r="H14" s="46">
        <v>4921</v>
      </c>
      <c r="I14" s="46">
        <v>2045</v>
      </c>
      <c r="J14" s="46">
        <v>2876</v>
      </c>
      <c r="K14" s="46">
        <v>23071</v>
      </c>
      <c r="L14" s="46">
        <v>8301</v>
      </c>
      <c r="M14" s="46">
        <v>14770</v>
      </c>
      <c r="N14" s="46">
        <v>55828</v>
      </c>
      <c r="O14" s="46">
        <v>13400</v>
      </c>
      <c r="P14" s="28">
        <v>42428</v>
      </c>
      <c r="Q14" s="161" t="s">
        <v>1049</v>
      </c>
      <c r="R14" s="1288" t="s">
        <v>1049</v>
      </c>
      <c r="S14" s="46">
        <v>39564</v>
      </c>
      <c r="T14" s="46">
        <v>5369</v>
      </c>
      <c r="U14" s="46">
        <v>34195</v>
      </c>
      <c r="V14" s="46">
        <v>6010</v>
      </c>
      <c r="W14" s="46">
        <v>2023</v>
      </c>
      <c r="X14" s="46">
        <v>3987</v>
      </c>
      <c r="Y14" s="48">
        <v>2896</v>
      </c>
      <c r="Z14" s="48">
        <v>717</v>
      </c>
      <c r="AA14" s="48">
        <v>2179</v>
      </c>
      <c r="AB14" s="48">
        <v>766</v>
      </c>
      <c r="AC14" s="48">
        <v>460</v>
      </c>
      <c r="AD14" s="48">
        <v>306</v>
      </c>
      <c r="AE14" s="48">
        <v>13929</v>
      </c>
      <c r="AF14" s="48">
        <v>3881</v>
      </c>
      <c r="AG14" s="48">
        <v>10048</v>
      </c>
      <c r="AH14" s="48">
        <v>25439</v>
      </c>
      <c r="AI14" s="161" t="s">
        <v>1049</v>
      </c>
    </row>
    <row r="15" spans="1:35" s="160" customFormat="1" ht="17.850000000000001" customHeight="1">
      <c r="A15" s="1291">
        <v>2017</v>
      </c>
      <c r="B15" s="162">
        <f t="shared" ref="B15:G15" si="0">SUM(B17:B39)</f>
        <v>130888</v>
      </c>
      <c r="C15" s="42">
        <f t="shared" si="0"/>
        <v>57468</v>
      </c>
      <c r="D15" s="42">
        <f t="shared" si="0"/>
        <v>237892</v>
      </c>
      <c r="E15" s="42">
        <f t="shared" si="0"/>
        <v>133792</v>
      </c>
      <c r="F15" s="42">
        <f t="shared" si="0"/>
        <v>34708</v>
      </c>
      <c r="G15" s="42">
        <f t="shared" si="0"/>
        <v>99084</v>
      </c>
      <c r="H15" s="42">
        <f t="shared" ref="H15:AA15" si="1">SUM(H17:H39)</f>
        <v>5094</v>
      </c>
      <c r="I15" s="42">
        <f t="shared" si="1"/>
        <v>2123</v>
      </c>
      <c r="J15" s="42">
        <f t="shared" si="1"/>
        <v>2971</v>
      </c>
      <c r="K15" s="42">
        <f t="shared" si="1"/>
        <v>20158</v>
      </c>
      <c r="L15" s="42">
        <f t="shared" si="1"/>
        <v>7229</v>
      </c>
      <c r="M15" s="42">
        <f t="shared" si="1"/>
        <v>12929</v>
      </c>
      <c r="N15" s="42">
        <f t="shared" si="1"/>
        <v>51193</v>
      </c>
      <c r="O15" s="42">
        <f t="shared" si="1"/>
        <v>12688</v>
      </c>
      <c r="P15" s="163">
        <f t="shared" si="1"/>
        <v>38505</v>
      </c>
      <c r="Q15" s="1136">
        <v>2017</v>
      </c>
      <c r="R15" s="1291">
        <v>2017</v>
      </c>
      <c r="S15" s="42">
        <f t="shared" si="1"/>
        <v>33301</v>
      </c>
      <c r="T15" s="42">
        <f t="shared" si="1"/>
        <v>4469</v>
      </c>
      <c r="U15" s="42">
        <f t="shared" si="1"/>
        <v>28832</v>
      </c>
      <c r="V15" s="42">
        <f t="shared" si="1"/>
        <v>5293</v>
      </c>
      <c r="W15" s="42">
        <f t="shared" si="1"/>
        <v>1845</v>
      </c>
      <c r="X15" s="42">
        <f t="shared" si="1"/>
        <v>3448</v>
      </c>
      <c r="Y15" s="42">
        <f t="shared" si="1"/>
        <v>7581</v>
      </c>
      <c r="Z15" s="42">
        <f t="shared" si="1"/>
        <v>2490</v>
      </c>
      <c r="AA15" s="42">
        <f t="shared" si="1"/>
        <v>5091</v>
      </c>
      <c r="AB15" s="42">
        <f t="shared" ref="AB15:AH15" si="2">SUM(AB17:AB39)</f>
        <v>836</v>
      </c>
      <c r="AC15" s="42">
        <f t="shared" si="2"/>
        <v>332</v>
      </c>
      <c r="AD15" s="42">
        <f t="shared" si="2"/>
        <v>504</v>
      </c>
      <c r="AE15" s="42">
        <f>SUM(AE17:AE39)</f>
        <v>10336</v>
      </c>
      <c r="AF15" s="42">
        <f t="shared" si="2"/>
        <v>3532</v>
      </c>
      <c r="AG15" s="42">
        <f t="shared" si="2"/>
        <v>6804</v>
      </c>
      <c r="AH15" s="42">
        <f t="shared" si="2"/>
        <v>27517</v>
      </c>
      <c r="AI15" s="1136">
        <v>2017</v>
      </c>
    </row>
    <row r="16" spans="1:35" s="1298" customFormat="1" ht="15" customHeight="1">
      <c r="A16" s="1290"/>
      <c r="B16" s="1289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28"/>
      <c r="Q16" s="164"/>
      <c r="R16" s="1290"/>
      <c r="S16" s="46"/>
      <c r="T16" s="46"/>
      <c r="U16" s="46"/>
      <c r="V16" s="46"/>
      <c r="W16" s="46"/>
      <c r="X16" s="46"/>
      <c r="Y16" s="48"/>
      <c r="Z16" s="48"/>
      <c r="AA16" s="48"/>
      <c r="AB16" s="48"/>
      <c r="AC16" s="48"/>
      <c r="AD16" s="48"/>
      <c r="AE16" s="48"/>
      <c r="AF16" s="48"/>
      <c r="AG16" s="48"/>
      <c r="AH16" s="46"/>
      <c r="AI16" s="164"/>
    </row>
    <row r="17" spans="1:35" s="1298" customFormat="1" ht="16.350000000000001" customHeight="1">
      <c r="A17" s="1290" t="s">
        <v>240</v>
      </c>
      <c r="B17" s="1404">
        <v>20168</v>
      </c>
      <c r="C17" s="1367">
        <v>6415</v>
      </c>
      <c r="D17" s="1367">
        <v>16498</v>
      </c>
      <c r="E17" s="872">
        <f>SUM(F17:G17)</f>
        <v>9101</v>
      </c>
      <c r="F17" s="872">
        <f t="shared" ref="F17:G39" si="3">SUM(I17,L17,O17,T17,W17,Z17,AC17,AF17)</f>
        <v>2564</v>
      </c>
      <c r="G17" s="872">
        <f t="shared" si="3"/>
        <v>6537</v>
      </c>
      <c r="H17" s="872">
        <f>SUM(I17:J17)</f>
        <v>411</v>
      </c>
      <c r="I17" s="1261">
        <v>152</v>
      </c>
      <c r="J17" s="1261">
        <v>259</v>
      </c>
      <c r="K17" s="872">
        <f>SUM(L17:M17)</f>
        <v>1434</v>
      </c>
      <c r="L17" s="1261">
        <v>502</v>
      </c>
      <c r="M17" s="1261">
        <v>932</v>
      </c>
      <c r="N17" s="872">
        <f>SUM(O17:P17)</f>
        <v>3205</v>
      </c>
      <c r="O17" s="1261">
        <v>939</v>
      </c>
      <c r="P17" s="1268">
        <v>2266</v>
      </c>
      <c r="Q17" s="165" t="s">
        <v>5</v>
      </c>
      <c r="R17" s="1290" t="s">
        <v>240</v>
      </c>
      <c r="S17" s="867">
        <f>SUM(T17:U17)</f>
        <v>3025</v>
      </c>
      <c r="T17" s="1261">
        <v>503</v>
      </c>
      <c r="U17" s="1261">
        <v>2522</v>
      </c>
      <c r="V17" s="867">
        <f>SUM(W17:X17)</f>
        <v>388</v>
      </c>
      <c r="W17" s="1261">
        <v>175</v>
      </c>
      <c r="X17" s="1261">
        <v>213</v>
      </c>
      <c r="Y17" s="867">
        <f>SUM(Z17:AA17)</f>
        <v>33</v>
      </c>
      <c r="Z17" s="875">
        <v>7</v>
      </c>
      <c r="AA17" s="875">
        <v>26</v>
      </c>
      <c r="AB17" s="867">
        <f>SUM(AC17:AD17)</f>
        <v>32</v>
      </c>
      <c r="AC17" s="875">
        <v>18</v>
      </c>
      <c r="AD17" s="875">
        <v>14</v>
      </c>
      <c r="AE17" s="867">
        <f>SUM(AF17:AG17)</f>
        <v>573</v>
      </c>
      <c r="AF17" s="875">
        <v>268</v>
      </c>
      <c r="AG17" s="875">
        <v>305</v>
      </c>
      <c r="AH17" s="1261">
        <v>4068</v>
      </c>
      <c r="AI17" s="165" t="s">
        <v>5</v>
      </c>
    </row>
    <row r="18" spans="1:35" s="1298" customFormat="1" ht="16.350000000000001" customHeight="1">
      <c r="A18" s="1290" t="s">
        <v>242</v>
      </c>
      <c r="B18" s="1404">
        <v>629</v>
      </c>
      <c r="C18" s="1367">
        <v>591</v>
      </c>
      <c r="D18" s="1367">
        <v>11808</v>
      </c>
      <c r="E18" s="872">
        <f t="shared" ref="E18:E39" si="4">SUM(F18:G18)</f>
        <v>11808</v>
      </c>
      <c r="F18" s="872">
        <f t="shared" si="3"/>
        <v>1757</v>
      </c>
      <c r="G18" s="872">
        <f t="shared" si="3"/>
        <v>10051</v>
      </c>
      <c r="H18" s="872">
        <f t="shared" ref="H18:H39" si="5">SUM(I18:J18)</f>
        <v>491</v>
      </c>
      <c r="I18" s="1261">
        <v>192</v>
      </c>
      <c r="J18" s="1261">
        <v>299</v>
      </c>
      <c r="K18" s="872">
        <f t="shared" ref="K18:K39" si="6">SUM(L18:M18)</f>
        <v>2126</v>
      </c>
      <c r="L18" s="1261">
        <v>386</v>
      </c>
      <c r="M18" s="1261">
        <v>1740</v>
      </c>
      <c r="N18" s="872">
        <f t="shared" ref="N18:N39" si="7">SUM(O18:P18)</f>
        <v>5126</v>
      </c>
      <c r="O18" s="1261">
        <v>698</v>
      </c>
      <c r="P18" s="1268">
        <v>4428</v>
      </c>
      <c r="Q18" s="165" t="s">
        <v>6</v>
      </c>
      <c r="R18" s="1290" t="s">
        <v>242</v>
      </c>
      <c r="S18" s="867">
        <f t="shared" ref="S18:S39" si="8">SUM(T18:U18)</f>
        <v>3488</v>
      </c>
      <c r="T18" s="1261">
        <v>277</v>
      </c>
      <c r="U18" s="1261">
        <v>3211</v>
      </c>
      <c r="V18" s="867">
        <f t="shared" ref="V18:V39" si="9">SUM(W18:X18)</f>
        <v>459</v>
      </c>
      <c r="W18" s="1261">
        <v>177</v>
      </c>
      <c r="X18" s="1261">
        <v>282</v>
      </c>
      <c r="Y18" s="867">
        <f t="shared" ref="Y18:Y39" si="10">SUM(Z18:AA18)</f>
        <v>9</v>
      </c>
      <c r="Z18" s="875">
        <v>2</v>
      </c>
      <c r="AA18" s="875">
        <v>7</v>
      </c>
      <c r="AB18" s="867">
        <f t="shared" ref="AB18:AB39" si="11">SUM(AC18:AD18)</f>
        <v>10</v>
      </c>
      <c r="AC18" s="875">
        <v>6</v>
      </c>
      <c r="AD18" s="875">
        <v>4</v>
      </c>
      <c r="AE18" s="867">
        <f t="shared" ref="AE18:AE39" si="12">SUM(AF18:AG18)</f>
        <v>99</v>
      </c>
      <c r="AF18" s="875">
        <v>19</v>
      </c>
      <c r="AG18" s="875">
        <v>80</v>
      </c>
      <c r="AH18" s="1261">
        <v>1247</v>
      </c>
      <c r="AI18" s="165" t="s">
        <v>6</v>
      </c>
    </row>
    <row r="19" spans="1:35" s="1298" customFormat="1" ht="16.350000000000001" customHeight="1">
      <c r="A19" s="1290" t="s">
        <v>244</v>
      </c>
      <c r="B19" s="1404">
        <v>18460</v>
      </c>
      <c r="C19" s="1367">
        <v>5996</v>
      </c>
      <c r="D19" s="1367">
        <v>29416</v>
      </c>
      <c r="E19" s="872">
        <f t="shared" si="4"/>
        <v>7507</v>
      </c>
      <c r="F19" s="872">
        <f t="shared" si="3"/>
        <v>1481</v>
      </c>
      <c r="G19" s="872">
        <f t="shared" si="3"/>
        <v>6026</v>
      </c>
      <c r="H19" s="872">
        <f t="shared" si="5"/>
        <v>540</v>
      </c>
      <c r="I19" s="1261">
        <v>154</v>
      </c>
      <c r="J19" s="1261">
        <v>386</v>
      </c>
      <c r="K19" s="872">
        <f t="shared" si="6"/>
        <v>1042</v>
      </c>
      <c r="L19" s="1261">
        <v>227</v>
      </c>
      <c r="M19" s="1261">
        <v>815</v>
      </c>
      <c r="N19" s="872">
        <f t="shared" si="7"/>
        <v>2531</v>
      </c>
      <c r="O19" s="1261">
        <v>492</v>
      </c>
      <c r="P19" s="1268">
        <v>2039</v>
      </c>
      <c r="Q19" s="165" t="s">
        <v>7</v>
      </c>
      <c r="R19" s="1290" t="s">
        <v>244</v>
      </c>
      <c r="S19" s="867">
        <f t="shared" si="8"/>
        <v>2857</v>
      </c>
      <c r="T19" s="1261">
        <v>441</v>
      </c>
      <c r="U19" s="1261">
        <v>2416</v>
      </c>
      <c r="V19" s="867">
        <f t="shared" si="9"/>
        <v>350</v>
      </c>
      <c r="W19" s="1261">
        <v>101</v>
      </c>
      <c r="X19" s="1261">
        <v>249</v>
      </c>
      <c r="Y19" s="867">
        <f t="shared" si="10"/>
        <v>24</v>
      </c>
      <c r="Z19" s="875">
        <v>6</v>
      </c>
      <c r="AA19" s="875">
        <v>18</v>
      </c>
      <c r="AB19" s="867">
        <f t="shared" si="11"/>
        <v>27</v>
      </c>
      <c r="AC19" s="875">
        <v>17</v>
      </c>
      <c r="AD19" s="875">
        <v>10</v>
      </c>
      <c r="AE19" s="867">
        <f t="shared" si="12"/>
        <v>136</v>
      </c>
      <c r="AF19" s="875">
        <v>43</v>
      </c>
      <c r="AG19" s="875">
        <v>93</v>
      </c>
      <c r="AH19" s="1261">
        <v>45</v>
      </c>
      <c r="AI19" s="165" t="s">
        <v>7</v>
      </c>
    </row>
    <row r="20" spans="1:35" s="1298" customFormat="1" ht="16.350000000000001" customHeight="1">
      <c r="A20" s="1290" t="s">
        <v>246</v>
      </c>
      <c r="B20" s="1404">
        <v>3822</v>
      </c>
      <c r="C20" s="1367">
        <v>3155</v>
      </c>
      <c r="D20" s="1367">
        <v>23450</v>
      </c>
      <c r="E20" s="872">
        <f t="shared" si="4"/>
        <v>17060</v>
      </c>
      <c r="F20" s="872">
        <f t="shared" si="3"/>
        <v>5987</v>
      </c>
      <c r="G20" s="872">
        <f t="shared" si="3"/>
        <v>11073</v>
      </c>
      <c r="H20" s="872">
        <f t="shared" si="5"/>
        <v>708</v>
      </c>
      <c r="I20" s="1261">
        <v>387</v>
      </c>
      <c r="J20" s="1261">
        <v>321</v>
      </c>
      <c r="K20" s="872">
        <f t="shared" si="6"/>
        <v>2769</v>
      </c>
      <c r="L20" s="1261">
        <v>1112</v>
      </c>
      <c r="M20" s="1261">
        <v>1657</v>
      </c>
      <c r="N20" s="872">
        <f t="shared" si="7"/>
        <v>6681</v>
      </c>
      <c r="O20" s="1261">
        <v>2578</v>
      </c>
      <c r="P20" s="1268">
        <v>4103</v>
      </c>
      <c r="Q20" s="165" t="s">
        <v>8</v>
      </c>
      <c r="R20" s="1290" t="s">
        <v>246</v>
      </c>
      <c r="S20" s="867">
        <f t="shared" si="8"/>
        <v>4617</v>
      </c>
      <c r="T20" s="1261">
        <v>565</v>
      </c>
      <c r="U20" s="1261">
        <v>4052</v>
      </c>
      <c r="V20" s="867">
        <f t="shared" si="9"/>
        <v>913</v>
      </c>
      <c r="W20" s="1261">
        <v>301</v>
      </c>
      <c r="X20" s="1261">
        <v>612</v>
      </c>
      <c r="Y20" s="867">
        <f t="shared" si="10"/>
        <v>56</v>
      </c>
      <c r="Z20" s="875">
        <v>15</v>
      </c>
      <c r="AA20" s="875">
        <v>41</v>
      </c>
      <c r="AB20" s="867">
        <f t="shared" si="11"/>
        <v>100</v>
      </c>
      <c r="AC20" s="875">
        <v>54</v>
      </c>
      <c r="AD20" s="875">
        <v>46</v>
      </c>
      <c r="AE20" s="867">
        <f t="shared" si="12"/>
        <v>1216</v>
      </c>
      <c r="AF20" s="875">
        <v>975</v>
      </c>
      <c r="AG20" s="875">
        <v>241</v>
      </c>
      <c r="AH20" s="1261">
        <v>571</v>
      </c>
      <c r="AI20" s="165" t="s">
        <v>8</v>
      </c>
    </row>
    <row r="21" spans="1:35" s="1298" customFormat="1" ht="16.350000000000001" customHeight="1">
      <c r="A21" s="1290" t="s">
        <v>248</v>
      </c>
      <c r="B21" s="1404">
        <v>23325</v>
      </c>
      <c r="C21" s="1367">
        <v>6421</v>
      </c>
      <c r="D21" s="1367">
        <v>22102</v>
      </c>
      <c r="E21" s="872">
        <f t="shared" si="4"/>
        <v>9199</v>
      </c>
      <c r="F21" s="872">
        <f t="shared" si="3"/>
        <v>1906</v>
      </c>
      <c r="G21" s="872">
        <f t="shared" si="3"/>
        <v>7293</v>
      </c>
      <c r="H21" s="872">
        <f t="shared" si="5"/>
        <v>207</v>
      </c>
      <c r="I21" s="1261">
        <v>86</v>
      </c>
      <c r="J21" s="1261">
        <v>121</v>
      </c>
      <c r="K21" s="872">
        <f t="shared" si="6"/>
        <v>1546</v>
      </c>
      <c r="L21" s="1261">
        <v>366</v>
      </c>
      <c r="M21" s="1261">
        <v>1180</v>
      </c>
      <c r="N21" s="872">
        <f t="shared" si="7"/>
        <v>3614</v>
      </c>
      <c r="O21" s="1261">
        <v>772</v>
      </c>
      <c r="P21" s="1268">
        <v>2842</v>
      </c>
      <c r="Q21" s="165" t="s">
        <v>9</v>
      </c>
      <c r="R21" s="1290" t="s">
        <v>248</v>
      </c>
      <c r="S21" s="867">
        <f t="shared" si="8"/>
        <v>2871</v>
      </c>
      <c r="T21" s="1261">
        <v>383</v>
      </c>
      <c r="U21" s="1261">
        <v>2488</v>
      </c>
      <c r="V21" s="867">
        <f t="shared" si="9"/>
        <v>353</v>
      </c>
      <c r="W21" s="1261">
        <v>108</v>
      </c>
      <c r="X21" s="1261">
        <v>245</v>
      </c>
      <c r="Y21" s="867">
        <f t="shared" si="10"/>
        <v>142</v>
      </c>
      <c r="Z21" s="875">
        <v>35</v>
      </c>
      <c r="AA21" s="875">
        <v>107</v>
      </c>
      <c r="AB21" s="867">
        <f t="shared" si="11"/>
        <v>102</v>
      </c>
      <c r="AC21" s="875">
        <v>40</v>
      </c>
      <c r="AD21" s="875">
        <v>62</v>
      </c>
      <c r="AE21" s="867">
        <f t="shared" si="12"/>
        <v>364</v>
      </c>
      <c r="AF21" s="875">
        <v>116</v>
      </c>
      <c r="AG21" s="875">
        <v>248</v>
      </c>
      <c r="AH21" s="1261">
        <v>831</v>
      </c>
      <c r="AI21" s="165" t="s">
        <v>9</v>
      </c>
    </row>
    <row r="22" spans="1:35" s="1298" customFormat="1" ht="16.350000000000001" customHeight="1">
      <c r="A22" s="1290" t="s">
        <v>250</v>
      </c>
      <c r="B22" s="1404">
        <v>2986</v>
      </c>
      <c r="C22" s="1367">
        <v>2482</v>
      </c>
      <c r="D22" s="1367">
        <v>10958</v>
      </c>
      <c r="E22" s="872">
        <f t="shared" si="4"/>
        <v>3042</v>
      </c>
      <c r="F22" s="872">
        <f t="shared" si="3"/>
        <v>598</v>
      </c>
      <c r="G22" s="872">
        <f t="shared" si="3"/>
        <v>2444</v>
      </c>
      <c r="H22" s="872">
        <f t="shared" si="5"/>
        <v>75</v>
      </c>
      <c r="I22" s="1261">
        <v>35</v>
      </c>
      <c r="J22" s="1261">
        <v>40</v>
      </c>
      <c r="K22" s="872">
        <f t="shared" si="6"/>
        <v>628</v>
      </c>
      <c r="L22" s="1261">
        <v>181</v>
      </c>
      <c r="M22" s="1261">
        <v>447</v>
      </c>
      <c r="N22" s="872">
        <f t="shared" si="7"/>
        <v>1484</v>
      </c>
      <c r="O22" s="1261">
        <v>224</v>
      </c>
      <c r="P22" s="1268">
        <v>1260</v>
      </c>
      <c r="Q22" s="165" t="s">
        <v>10</v>
      </c>
      <c r="R22" s="1290" t="s">
        <v>250</v>
      </c>
      <c r="S22" s="867">
        <f t="shared" si="8"/>
        <v>587</v>
      </c>
      <c r="T22" s="1261">
        <v>75</v>
      </c>
      <c r="U22" s="1261">
        <v>512</v>
      </c>
      <c r="V22" s="867">
        <f t="shared" si="9"/>
        <v>92</v>
      </c>
      <c r="W22" s="1261">
        <v>29</v>
      </c>
      <c r="X22" s="1261">
        <v>63</v>
      </c>
      <c r="Y22" s="867">
        <f t="shared" si="10"/>
        <v>9</v>
      </c>
      <c r="Z22" s="875">
        <v>3</v>
      </c>
      <c r="AA22" s="875">
        <v>6</v>
      </c>
      <c r="AB22" s="867">
        <f t="shared" si="11"/>
        <v>2</v>
      </c>
      <c r="AC22" s="875">
        <v>0</v>
      </c>
      <c r="AD22" s="875">
        <v>2</v>
      </c>
      <c r="AE22" s="867">
        <f t="shared" si="12"/>
        <v>165</v>
      </c>
      <c r="AF22" s="875">
        <v>51</v>
      </c>
      <c r="AG22" s="875">
        <v>114</v>
      </c>
      <c r="AH22" s="1261">
        <v>0</v>
      </c>
      <c r="AI22" s="165" t="s">
        <v>10</v>
      </c>
    </row>
    <row r="23" spans="1:35" s="1298" customFormat="1" ht="16.350000000000001" customHeight="1">
      <c r="A23" s="1290" t="s">
        <v>252</v>
      </c>
      <c r="B23" s="1404">
        <v>5471</v>
      </c>
      <c r="C23" s="1367">
        <v>1651</v>
      </c>
      <c r="D23" s="1367">
        <v>2085</v>
      </c>
      <c r="E23" s="872">
        <f t="shared" si="4"/>
        <v>3823</v>
      </c>
      <c r="F23" s="872">
        <f t="shared" si="3"/>
        <v>1201</v>
      </c>
      <c r="G23" s="872">
        <f t="shared" si="3"/>
        <v>2622</v>
      </c>
      <c r="H23" s="872">
        <v>150</v>
      </c>
      <c r="I23" s="1261">
        <v>49</v>
      </c>
      <c r="J23" s="1261">
        <v>101</v>
      </c>
      <c r="K23" s="872">
        <v>448</v>
      </c>
      <c r="L23" s="1261">
        <v>191</v>
      </c>
      <c r="M23" s="1261">
        <v>257</v>
      </c>
      <c r="N23" s="872">
        <v>836</v>
      </c>
      <c r="O23" s="1261">
        <v>301</v>
      </c>
      <c r="P23" s="1268">
        <v>535</v>
      </c>
      <c r="Q23" s="165" t="s">
        <v>11</v>
      </c>
      <c r="R23" s="1290" t="s">
        <v>252</v>
      </c>
      <c r="S23" s="867">
        <v>992</v>
      </c>
      <c r="T23" s="1261">
        <v>268</v>
      </c>
      <c r="U23" s="1261">
        <v>724</v>
      </c>
      <c r="V23" s="867">
        <v>154</v>
      </c>
      <c r="W23" s="1261">
        <v>74</v>
      </c>
      <c r="X23" s="1261">
        <v>80</v>
      </c>
      <c r="Y23" s="867">
        <f t="shared" si="10"/>
        <v>10</v>
      </c>
      <c r="Z23" s="875">
        <v>3</v>
      </c>
      <c r="AA23" s="875">
        <v>7</v>
      </c>
      <c r="AB23" s="867">
        <f t="shared" si="11"/>
        <v>16</v>
      </c>
      <c r="AC23" s="875">
        <v>6</v>
      </c>
      <c r="AD23" s="875">
        <v>10</v>
      </c>
      <c r="AE23" s="867">
        <f t="shared" si="12"/>
        <v>1217</v>
      </c>
      <c r="AF23" s="875">
        <v>309</v>
      </c>
      <c r="AG23" s="875">
        <v>908</v>
      </c>
      <c r="AH23" s="1261">
        <v>6627</v>
      </c>
      <c r="AI23" s="165" t="s">
        <v>11</v>
      </c>
    </row>
    <row r="24" spans="1:35" s="1298" customFormat="1" ht="16.350000000000001" customHeight="1">
      <c r="A24" s="1290" t="s">
        <v>254</v>
      </c>
      <c r="B24" s="1404">
        <v>3102</v>
      </c>
      <c r="C24" s="1367">
        <v>2394</v>
      </c>
      <c r="D24" s="1367">
        <v>11981</v>
      </c>
      <c r="E24" s="872">
        <f t="shared" si="4"/>
        <v>12958</v>
      </c>
      <c r="F24" s="872">
        <f t="shared" si="3"/>
        <v>5380</v>
      </c>
      <c r="G24" s="872">
        <f t="shared" si="3"/>
        <v>7578</v>
      </c>
      <c r="H24" s="872">
        <f t="shared" si="5"/>
        <v>430</v>
      </c>
      <c r="I24" s="1261">
        <v>158</v>
      </c>
      <c r="J24" s="1261">
        <v>272</v>
      </c>
      <c r="K24" s="872">
        <f t="shared" si="6"/>
        <v>2717</v>
      </c>
      <c r="L24" s="1261">
        <v>2163</v>
      </c>
      <c r="M24" s="1261">
        <v>554</v>
      </c>
      <c r="N24" s="872">
        <f t="shared" si="7"/>
        <v>6932</v>
      </c>
      <c r="O24" s="1261">
        <v>2082</v>
      </c>
      <c r="P24" s="1268">
        <v>4850</v>
      </c>
      <c r="Q24" s="165" t="s">
        <v>12</v>
      </c>
      <c r="R24" s="1290" t="s">
        <v>254</v>
      </c>
      <c r="S24" s="867">
        <f t="shared" si="8"/>
        <v>732</v>
      </c>
      <c r="T24" s="1261">
        <v>229</v>
      </c>
      <c r="U24" s="1261">
        <v>503</v>
      </c>
      <c r="V24" s="867">
        <f t="shared" si="9"/>
        <v>182</v>
      </c>
      <c r="W24" s="1261">
        <v>129</v>
      </c>
      <c r="X24" s="1261">
        <v>53</v>
      </c>
      <c r="Y24" s="867">
        <f t="shared" si="10"/>
        <v>1499</v>
      </c>
      <c r="Z24" s="875">
        <v>402</v>
      </c>
      <c r="AA24" s="875">
        <v>1097</v>
      </c>
      <c r="AB24" s="867">
        <f t="shared" si="11"/>
        <v>170</v>
      </c>
      <c r="AC24" s="875">
        <v>34</v>
      </c>
      <c r="AD24" s="875">
        <v>136</v>
      </c>
      <c r="AE24" s="867">
        <f t="shared" si="12"/>
        <v>296</v>
      </c>
      <c r="AF24" s="875">
        <v>183</v>
      </c>
      <c r="AG24" s="875">
        <v>113</v>
      </c>
      <c r="AH24" s="1261">
        <v>0</v>
      </c>
      <c r="AI24" s="165" t="s">
        <v>12</v>
      </c>
    </row>
    <row r="25" spans="1:35" s="1298" customFormat="1" ht="16.350000000000001" customHeight="1">
      <c r="A25" s="1290" t="s">
        <v>256</v>
      </c>
      <c r="B25" s="1404">
        <v>2742</v>
      </c>
      <c r="C25" s="1367">
        <v>2274</v>
      </c>
      <c r="D25" s="1367">
        <v>11263</v>
      </c>
      <c r="E25" s="872">
        <f t="shared" si="4"/>
        <v>4990</v>
      </c>
      <c r="F25" s="872">
        <f t="shared" si="3"/>
        <v>795</v>
      </c>
      <c r="G25" s="872">
        <f t="shared" si="3"/>
        <v>4195</v>
      </c>
      <c r="H25" s="872">
        <f t="shared" si="5"/>
        <v>98</v>
      </c>
      <c r="I25" s="1261">
        <v>30</v>
      </c>
      <c r="J25" s="1261">
        <v>68</v>
      </c>
      <c r="K25" s="872">
        <f t="shared" si="6"/>
        <v>605</v>
      </c>
      <c r="L25" s="1261">
        <v>122</v>
      </c>
      <c r="M25" s="1261">
        <v>483</v>
      </c>
      <c r="N25" s="872">
        <f t="shared" si="7"/>
        <v>1415</v>
      </c>
      <c r="O25" s="1261">
        <v>250</v>
      </c>
      <c r="P25" s="1268">
        <v>1165</v>
      </c>
      <c r="Q25" s="165" t="s">
        <v>13</v>
      </c>
      <c r="R25" s="1290" t="s">
        <v>256</v>
      </c>
      <c r="S25" s="867">
        <f t="shared" si="8"/>
        <v>1082</v>
      </c>
      <c r="T25" s="1261">
        <v>87</v>
      </c>
      <c r="U25" s="1261">
        <v>995</v>
      </c>
      <c r="V25" s="867">
        <f t="shared" si="9"/>
        <v>153</v>
      </c>
      <c r="W25" s="1261">
        <v>40</v>
      </c>
      <c r="X25" s="1261">
        <v>113</v>
      </c>
      <c r="Y25" s="867">
        <f t="shared" si="10"/>
        <v>31</v>
      </c>
      <c r="Z25" s="875">
        <v>6</v>
      </c>
      <c r="AA25" s="875">
        <v>25</v>
      </c>
      <c r="AB25" s="867">
        <f t="shared" si="11"/>
        <v>25</v>
      </c>
      <c r="AC25" s="875">
        <v>5</v>
      </c>
      <c r="AD25" s="875">
        <v>20</v>
      </c>
      <c r="AE25" s="867">
        <f t="shared" si="12"/>
        <v>1581</v>
      </c>
      <c r="AF25" s="875">
        <v>255</v>
      </c>
      <c r="AG25" s="875">
        <v>1326</v>
      </c>
      <c r="AH25" s="1261">
        <v>1405</v>
      </c>
      <c r="AI25" s="165" t="s">
        <v>13</v>
      </c>
    </row>
    <row r="26" spans="1:35" s="1298" customFormat="1" ht="16.350000000000001" customHeight="1">
      <c r="A26" s="1290" t="s">
        <v>258</v>
      </c>
      <c r="B26" s="1404">
        <v>2280</v>
      </c>
      <c r="C26" s="1367">
        <v>2133</v>
      </c>
      <c r="D26" s="1367">
        <v>15123</v>
      </c>
      <c r="E26" s="872">
        <f t="shared" si="4"/>
        <v>3962</v>
      </c>
      <c r="F26" s="872">
        <f t="shared" si="3"/>
        <v>810</v>
      </c>
      <c r="G26" s="872">
        <f t="shared" si="3"/>
        <v>3152</v>
      </c>
      <c r="H26" s="872">
        <f t="shared" si="5"/>
        <v>232</v>
      </c>
      <c r="I26" s="1261">
        <v>78</v>
      </c>
      <c r="J26" s="1261">
        <v>154</v>
      </c>
      <c r="K26" s="872">
        <f t="shared" si="6"/>
        <v>657</v>
      </c>
      <c r="L26" s="1261">
        <v>162</v>
      </c>
      <c r="M26" s="1261">
        <v>495</v>
      </c>
      <c r="N26" s="872">
        <f t="shared" si="7"/>
        <v>1481</v>
      </c>
      <c r="O26" s="1261">
        <v>327</v>
      </c>
      <c r="P26" s="1268">
        <v>1154</v>
      </c>
      <c r="Q26" s="165" t="s">
        <v>14</v>
      </c>
      <c r="R26" s="1290" t="s">
        <v>258</v>
      </c>
      <c r="S26" s="867">
        <f t="shared" si="8"/>
        <v>1039</v>
      </c>
      <c r="T26" s="1261">
        <v>113</v>
      </c>
      <c r="U26" s="1261">
        <v>926</v>
      </c>
      <c r="V26" s="867">
        <f t="shared" si="9"/>
        <v>191</v>
      </c>
      <c r="W26" s="1261">
        <v>67</v>
      </c>
      <c r="X26" s="1261">
        <v>124</v>
      </c>
      <c r="Y26" s="867">
        <f t="shared" si="10"/>
        <v>74</v>
      </c>
      <c r="Z26" s="875">
        <v>16</v>
      </c>
      <c r="AA26" s="875">
        <v>58</v>
      </c>
      <c r="AB26" s="867">
        <f t="shared" si="11"/>
        <v>9</v>
      </c>
      <c r="AC26" s="875">
        <v>0</v>
      </c>
      <c r="AD26" s="875">
        <v>9</v>
      </c>
      <c r="AE26" s="867">
        <f t="shared" si="12"/>
        <v>279</v>
      </c>
      <c r="AF26" s="875">
        <v>47</v>
      </c>
      <c r="AG26" s="875">
        <v>232</v>
      </c>
      <c r="AH26" s="1261">
        <v>0</v>
      </c>
      <c r="AI26" s="165" t="s">
        <v>14</v>
      </c>
    </row>
    <row r="27" spans="1:35" s="1298" customFormat="1" ht="16.350000000000001" customHeight="1">
      <c r="A27" s="1290" t="s">
        <v>260</v>
      </c>
      <c r="B27" s="1404">
        <v>111</v>
      </c>
      <c r="C27" s="1367">
        <v>96</v>
      </c>
      <c r="D27" s="1367">
        <v>208</v>
      </c>
      <c r="E27" s="872">
        <v>705</v>
      </c>
      <c r="F27" s="872">
        <v>135</v>
      </c>
      <c r="G27" s="872">
        <v>570</v>
      </c>
      <c r="H27" s="872">
        <f t="shared" si="5"/>
        <v>5</v>
      </c>
      <c r="I27" s="1261">
        <v>0</v>
      </c>
      <c r="J27" s="1261">
        <v>5</v>
      </c>
      <c r="K27" s="872">
        <f t="shared" si="6"/>
        <v>61</v>
      </c>
      <c r="L27" s="1261">
        <v>11</v>
      </c>
      <c r="M27" s="1261">
        <v>50</v>
      </c>
      <c r="N27" s="872">
        <f t="shared" si="7"/>
        <v>77</v>
      </c>
      <c r="O27" s="1261">
        <v>12</v>
      </c>
      <c r="P27" s="1268">
        <v>65</v>
      </c>
      <c r="Q27" s="165" t="s">
        <v>15</v>
      </c>
      <c r="R27" s="1290" t="s">
        <v>260</v>
      </c>
      <c r="S27" s="867">
        <f t="shared" si="8"/>
        <v>44</v>
      </c>
      <c r="T27" s="1261">
        <v>3</v>
      </c>
      <c r="U27" s="1261">
        <v>41</v>
      </c>
      <c r="V27" s="867">
        <f t="shared" si="9"/>
        <v>10</v>
      </c>
      <c r="W27" s="1261">
        <v>1</v>
      </c>
      <c r="X27" s="1261">
        <v>9</v>
      </c>
      <c r="Y27" s="867">
        <v>469</v>
      </c>
      <c r="Z27" s="1261">
        <v>103</v>
      </c>
      <c r="AA27" s="1261">
        <v>366</v>
      </c>
      <c r="AB27" s="867">
        <v>27</v>
      </c>
      <c r="AC27" s="1261">
        <v>4</v>
      </c>
      <c r="AD27" s="1261">
        <v>23</v>
      </c>
      <c r="AE27" s="867">
        <f t="shared" si="12"/>
        <v>12</v>
      </c>
      <c r="AF27" s="1261">
        <v>1</v>
      </c>
      <c r="AG27" s="1261">
        <v>11</v>
      </c>
      <c r="AH27" s="1261">
        <v>0</v>
      </c>
      <c r="AI27" s="165" t="s">
        <v>15</v>
      </c>
    </row>
    <row r="28" spans="1:35" s="1298" customFormat="1" ht="16.350000000000001" customHeight="1">
      <c r="A28" s="1290" t="s">
        <v>262</v>
      </c>
      <c r="B28" s="1404">
        <v>3460</v>
      </c>
      <c r="C28" s="1367">
        <v>2825</v>
      </c>
      <c r="D28" s="1367">
        <v>10879</v>
      </c>
      <c r="E28" s="872">
        <f t="shared" si="4"/>
        <v>5178</v>
      </c>
      <c r="F28" s="872">
        <f t="shared" si="3"/>
        <v>1649</v>
      </c>
      <c r="G28" s="872">
        <f t="shared" si="3"/>
        <v>3529</v>
      </c>
      <c r="H28" s="872">
        <f t="shared" si="5"/>
        <v>173</v>
      </c>
      <c r="I28" s="1261">
        <v>52</v>
      </c>
      <c r="J28" s="1261">
        <v>121</v>
      </c>
      <c r="K28" s="872">
        <f t="shared" si="6"/>
        <v>650</v>
      </c>
      <c r="L28" s="1261">
        <v>228</v>
      </c>
      <c r="M28" s="1261">
        <v>422</v>
      </c>
      <c r="N28" s="872">
        <f t="shared" si="7"/>
        <v>2090</v>
      </c>
      <c r="O28" s="1261">
        <v>806</v>
      </c>
      <c r="P28" s="1268">
        <v>1284</v>
      </c>
      <c r="Q28" s="165" t="s">
        <v>16</v>
      </c>
      <c r="R28" s="1290" t="s">
        <v>262</v>
      </c>
      <c r="S28" s="867">
        <f t="shared" si="8"/>
        <v>1748</v>
      </c>
      <c r="T28" s="1261">
        <v>278</v>
      </c>
      <c r="U28" s="1261">
        <v>1470</v>
      </c>
      <c r="V28" s="867">
        <f t="shared" si="9"/>
        <v>183</v>
      </c>
      <c r="W28" s="1261">
        <v>77</v>
      </c>
      <c r="X28" s="1261">
        <v>106</v>
      </c>
      <c r="Y28" s="867">
        <f t="shared" si="10"/>
        <v>7</v>
      </c>
      <c r="Z28" s="875">
        <v>2</v>
      </c>
      <c r="AA28" s="875">
        <v>5</v>
      </c>
      <c r="AB28" s="867">
        <f t="shared" si="11"/>
        <v>14</v>
      </c>
      <c r="AC28" s="875">
        <v>7</v>
      </c>
      <c r="AD28" s="875">
        <v>7</v>
      </c>
      <c r="AE28" s="867">
        <f t="shared" si="12"/>
        <v>313</v>
      </c>
      <c r="AF28" s="875">
        <v>199</v>
      </c>
      <c r="AG28" s="875">
        <v>114</v>
      </c>
      <c r="AH28" s="1261">
        <v>1090</v>
      </c>
      <c r="AI28" s="165" t="s">
        <v>16</v>
      </c>
    </row>
    <row r="29" spans="1:35" s="1298" customFormat="1" ht="16.350000000000001" customHeight="1">
      <c r="A29" s="1290" t="s">
        <v>264</v>
      </c>
      <c r="B29" s="1404">
        <v>6030</v>
      </c>
      <c r="C29" s="1367">
        <v>851</v>
      </c>
      <c r="D29" s="1367">
        <v>4149</v>
      </c>
      <c r="E29" s="872">
        <f t="shared" si="4"/>
        <v>4942</v>
      </c>
      <c r="F29" s="872">
        <f t="shared" si="3"/>
        <v>1701</v>
      </c>
      <c r="G29" s="872">
        <f t="shared" si="3"/>
        <v>3241</v>
      </c>
      <c r="H29" s="872">
        <f t="shared" si="5"/>
        <v>36</v>
      </c>
      <c r="I29" s="1261">
        <v>15</v>
      </c>
      <c r="J29" s="1261">
        <v>21</v>
      </c>
      <c r="K29" s="872">
        <f t="shared" si="6"/>
        <v>158</v>
      </c>
      <c r="L29" s="1261">
        <v>49</v>
      </c>
      <c r="M29" s="1261">
        <v>109</v>
      </c>
      <c r="N29" s="872">
        <f t="shared" si="7"/>
        <v>424</v>
      </c>
      <c r="O29" s="1261">
        <v>90</v>
      </c>
      <c r="P29" s="1268">
        <v>334</v>
      </c>
      <c r="Q29" s="165" t="s">
        <v>17</v>
      </c>
      <c r="R29" s="1290" t="s">
        <v>264</v>
      </c>
      <c r="S29" s="867">
        <f t="shared" si="8"/>
        <v>425</v>
      </c>
      <c r="T29" s="1261">
        <v>65</v>
      </c>
      <c r="U29" s="1261">
        <v>360</v>
      </c>
      <c r="V29" s="867">
        <f t="shared" si="9"/>
        <v>60</v>
      </c>
      <c r="W29" s="1261">
        <v>28</v>
      </c>
      <c r="X29" s="1261">
        <v>32</v>
      </c>
      <c r="Y29" s="867">
        <f t="shared" si="10"/>
        <v>3808</v>
      </c>
      <c r="Z29" s="875">
        <v>1450</v>
      </c>
      <c r="AA29" s="875">
        <v>2358</v>
      </c>
      <c r="AB29" s="867">
        <f t="shared" si="11"/>
        <v>31</v>
      </c>
      <c r="AC29" s="875">
        <v>4</v>
      </c>
      <c r="AD29" s="875">
        <v>27</v>
      </c>
      <c r="AE29" s="867">
        <f t="shared" si="12"/>
        <v>0</v>
      </c>
      <c r="AF29" s="875">
        <v>0</v>
      </c>
      <c r="AG29" s="875">
        <v>0</v>
      </c>
      <c r="AH29" s="1261">
        <v>0</v>
      </c>
      <c r="AI29" s="165" t="s">
        <v>17</v>
      </c>
    </row>
    <row r="30" spans="1:35" s="1298" customFormat="1" ht="16.350000000000001" customHeight="1">
      <c r="A30" s="1290" t="s">
        <v>266</v>
      </c>
      <c r="B30" s="1404">
        <v>2362</v>
      </c>
      <c r="C30" s="1367">
        <v>1910</v>
      </c>
      <c r="D30" s="1367">
        <v>10186</v>
      </c>
      <c r="E30" s="872">
        <v>3708</v>
      </c>
      <c r="F30" s="872">
        <v>770</v>
      </c>
      <c r="G30" s="872">
        <v>2938</v>
      </c>
      <c r="H30" s="872">
        <v>148</v>
      </c>
      <c r="I30" s="1261">
        <v>69</v>
      </c>
      <c r="J30" s="1261">
        <v>79</v>
      </c>
      <c r="K30" s="872">
        <v>425</v>
      </c>
      <c r="L30" s="1261">
        <v>108</v>
      </c>
      <c r="M30" s="1261">
        <v>317</v>
      </c>
      <c r="N30" s="872">
        <v>1221</v>
      </c>
      <c r="O30" s="1261">
        <v>263</v>
      </c>
      <c r="P30" s="1268">
        <v>958</v>
      </c>
      <c r="Q30" s="165" t="s">
        <v>18</v>
      </c>
      <c r="R30" s="1290" t="s">
        <v>266</v>
      </c>
      <c r="S30" s="867">
        <v>1005</v>
      </c>
      <c r="T30" s="1261">
        <v>118</v>
      </c>
      <c r="U30" s="1261">
        <v>887</v>
      </c>
      <c r="V30" s="867">
        <v>159</v>
      </c>
      <c r="W30" s="1261">
        <v>47</v>
      </c>
      <c r="X30" s="1261">
        <v>112</v>
      </c>
      <c r="Y30" s="867">
        <v>109</v>
      </c>
      <c r="Z30" s="875">
        <v>25</v>
      </c>
      <c r="AA30" s="875">
        <v>84</v>
      </c>
      <c r="AB30" s="867">
        <v>20</v>
      </c>
      <c r="AC30" s="875">
        <v>8</v>
      </c>
      <c r="AD30" s="875">
        <v>12</v>
      </c>
      <c r="AE30" s="867">
        <v>621</v>
      </c>
      <c r="AF30" s="875">
        <v>132</v>
      </c>
      <c r="AG30" s="875">
        <v>489</v>
      </c>
      <c r="AH30" s="1261">
        <v>0</v>
      </c>
      <c r="AI30" s="165" t="s">
        <v>18</v>
      </c>
    </row>
    <row r="31" spans="1:35" s="1298" customFormat="1" ht="16.350000000000001" customHeight="1">
      <c r="A31" s="1290" t="s">
        <v>268</v>
      </c>
      <c r="B31" s="1404">
        <v>2762</v>
      </c>
      <c r="C31" s="1367">
        <v>2499</v>
      </c>
      <c r="D31" s="1367">
        <v>11048</v>
      </c>
      <c r="E31" s="872">
        <f t="shared" si="4"/>
        <v>4777</v>
      </c>
      <c r="F31" s="872">
        <f t="shared" si="3"/>
        <v>1032</v>
      </c>
      <c r="G31" s="872">
        <f t="shared" si="3"/>
        <v>3745</v>
      </c>
      <c r="H31" s="872">
        <f t="shared" si="5"/>
        <v>158</v>
      </c>
      <c r="I31" s="1261">
        <v>69</v>
      </c>
      <c r="J31" s="1261">
        <v>89</v>
      </c>
      <c r="K31" s="872">
        <f t="shared" si="6"/>
        <v>753</v>
      </c>
      <c r="L31" s="1261">
        <v>263</v>
      </c>
      <c r="M31" s="1261">
        <v>490</v>
      </c>
      <c r="N31" s="872">
        <f t="shared" si="7"/>
        <v>1949</v>
      </c>
      <c r="O31" s="1261">
        <v>350</v>
      </c>
      <c r="P31" s="1268">
        <v>1599</v>
      </c>
      <c r="Q31" s="165" t="s">
        <v>19</v>
      </c>
      <c r="R31" s="1290" t="s">
        <v>268</v>
      </c>
      <c r="S31" s="867">
        <f t="shared" si="8"/>
        <v>1175</v>
      </c>
      <c r="T31" s="1261">
        <v>80</v>
      </c>
      <c r="U31" s="1261">
        <v>1095</v>
      </c>
      <c r="V31" s="867">
        <f t="shared" si="9"/>
        <v>351</v>
      </c>
      <c r="W31" s="1261">
        <v>80</v>
      </c>
      <c r="X31" s="1261">
        <v>271</v>
      </c>
      <c r="Y31" s="867">
        <f t="shared" si="10"/>
        <v>1</v>
      </c>
      <c r="Z31" s="875">
        <v>1</v>
      </c>
      <c r="AA31" s="875">
        <v>0</v>
      </c>
      <c r="AB31" s="867">
        <f t="shared" si="11"/>
        <v>1</v>
      </c>
      <c r="AC31" s="875">
        <v>1</v>
      </c>
      <c r="AD31" s="875">
        <v>0</v>
      </c>
      <c r="AE31" s="867">
        <f t="shared" si="12"/>
        <v>389</v>
      </c>
      <c r="AF31" s="875">
        <v>188</v>
      </c>
      <c r="AG31" s="875">
        <v>201</v>
      </c>
      <c r="AH31" s="1261">
        <v>3857</v>
      </c>
      <c r="AI31" s="165" t="s">
        <v>19</v>
      </c>
    </row>
    <row r="32" spans="1:35" s="1298" customFormat="1" ht="16.350000000000001" customHeight="1">
      <c r="A32" s="1290" t="s">
        <v>270</v>
      </c>
      <c r="B32" s="1404">
        <v>1646</v>
      </c>
      <c r="C32" s="1367">
        <v>1290</v>
      </c>
      <c r="D32" s="1367">
        <v>6764</v>
      </c>
      <c r="E32" s="872">
        <f t="shared" si="4"/>
        <v>2762</v>
      </c>
      <c r="F32" s="872">
        <f t="shared" si="3"/>
        <v>827</v>
      </c>
      <c r="G32" s="872">
        <f t="shared" si="3"/>
        <v>1935</v>
      </c>
      <c r="H32" s="872">
        <f t="shared" si="5"/>
        <v>120</v>
      </c>
      <c r="I32" s="1261">
        <v>48</v>
      </c>
      <c r="J32" s="1261">
        <v>72</v>
      </c>
      <c r="K32" s="872">
        <f t="shared" si="6"/>
        <v>330</v>
      </c>
      <c r="L32" s="1261">
        <v>221</v>
      </c>
      <c r="M32" s="1261">
        <v>109</v>
      </c>
      <c r="N32" s="872">
        <f t="shared" si="7"/>
        <v>793</v>
      </c>
      <c r="O32" s="1261">
        <v>169</v>
      </c>
      <c r="P32" s="1268">
        <v>624</v>
      </c>
      <c r="Q32" s="165" t="s">
        <v>20</v>
      </c>
      <c r="R32" s="1290" t="s">
        <v>270</v>
      </c>
      <c r="S32" s="867">
        <f t="shared" si="8"/>
        <v>661</v>
      </c>
      <c r="T32" s="1261">
        <v>141</v>
      </c>
      <c r="U32" s="1261">
        <v>520</v>
      </c>
      <c r="V32" s="867">
        <f t="shared" si="9"/>
        <v>244</v>
      </c>
      <c r="W32" s="1261">
        <v>119</v>
      </c>
      <c r="X32" s="1261">
        <v>125</v>
      </c>
      <c r="Y32" s="867">
        <f t="shared" si="10"/>
        <v>118</v>
      </c>
      <c r="Z32" s="875">
        <v>25</v>
      </c>
      <c r="AA32" s="875">
        <v>93</v>
      </c>
      <c r="AB32" s="867">
        <f t="shared" si="11"/>
        <v>19</v>
      </c>
      <c r="AC32" s="875">
        <v>9</v>
      </c>
      <c r="AD32" s="875">
        <v>10</v>
      </c>
      <c r="AE32" s="867">
        <f t="shared" si="12"/>
        <v>477</v>
      </c>
      <c r="AF32" s="875">
        <v>95</v>
      </c>
      <c r="AG32" s="875">
        <v>382</v>
      </c>
      <c r="AH32" s="1261">
        <v>0</v>
      </c>
      <c r="AI32" s="165" t="s">
        <v>20</v>
      </c>
    </row>
    <row r="33" spans="1:35" s="1298" customFormat="1" ht="16.350000000000001" customHeight="1">
      <c r="A33" s="1290" t="s">
        <v>272</v>
      </c>
      <c r="B33" s="1404">
        <v>3199</v>
      </c>
      <c r="C33" s="1367">
        <v>1925</v>
      </c>
      <c r="D33" s="1367">
        <v>8829</v>
      </c>
      <c r="E33" s="872">
        <f t="shared" si="4"/>
        <v>4993</v>
      </c>
      <c r="F33" s="872">
        <f t="shared" si="3"/>
        <v>851</v>
      </c>
      <c r="G33" s="872">
        <f t="shared" si="3"/>
        <v>4142</v>
      </c>
      <c r="H33" s="872">
        <f t="shared" si="5"/>
        <v>103</v>
      </c>
      <c r="I33" s="1261">
        <v>43</v>
      </c>
      <c r="J33" s="1261">
        <v>60</v>
      </c>
      <c r="K33" s="872">
        <f t="shared" si="6"/>
        <v>455</v>
      </c>
      <c r="L33" s="1261">
        <v>108</v>
      </c>
      <c r="M33" s="1261">
        <v>347</v>
      </c>
      <c r="N33" s="872">
        <f t="shared" si="7"/>
        <v>1311</v>
      </c>
      <c r="O33" s="1261">
        <v>229</v>
      </c>
      <c r="P33" s="1268">
        <v>1082</v>
      </c>
      <c r="Q33" s="165" t="s">
        <v>21</v>
      </c>
      <c r="R33" s="1290" t="s">
        <v>272</v>
      </c>
      <c r="S33" s="867">
        <f t="shared" si="8"/>
        <v>1140</v>
      </c>
      <c r="T33" s="1261">
        <v>96</v>
      </c>
      <c r="U33" s="1261">
        <v>1044</v>
      </c>
      <c r="V33" s="867">
        <f t="shared" si="9"/>
        <v>153</v>
      </c>
      <c r="W33" s="1261">
        <v>46</v>
      </c>
      <c r="X33" s="1261">
        <v>107</v>
      </c>
      <c r="Y33" s="867">
        <f t="shared" si="10"/>
        <v>58</v>
      </c>
      <c r="Z33" s="875">
        <v>5</v>
      </c>
      <c r="AA33" s="875">
        <v>53</v>
      </c>
      <c r="AB33" s="867">
        <f t="shared" si="11"/>
        <v>53</v>
      </c>
      <c r="AC33" s="875">
        <v>19</v>
      </c>
      <c r="AD33" s="875">
        <v>34</v>
      </c>
      <c r="AE33" s="867">
        <f t="shared" si="12"/>
        <v>1720</v>
      </c>
      <c r="AF33" s="875">
        <v>305</v>
      </c>
      <c r="AG33" s="875">
        <v>1415</v>
      </c>
      <c r="AH33" s="1261">
        <v>1756</v>
      </c>
      <c r="AI33" s="165" t="s">
        <v>21</v>
      </c>
    </row>
    <row r="34" spans="1:35" s="1298" customFormat="1" ht="16.350000000000001" customHeight="1">
      <c r="A34" s="1290" t="s">
        <v>274</v>
      </c>
      <c r="B34" s="1404">
        <v>3210</v>
      </c>
      <c r="C34" s="1367">
        <v>2783</v>
      </c>
      <c r="D34" s="1367">
        <v>9333</v>
      </c>
      <c r="E34" s="872">
        <f t="shared" si="4"/>
        <v>5031</v>
      </c>
      <c r="F34" s="872">
        <f t="shared" si="3"/>
        <v>803</v>
      </c>
      <c r="G34" s="872">
        <f t="shared" si="3"/>
        <v>4228</v>
      </c>
      <c r="H34" s="872">
        <f t="shared" si="5"/>
        <v>188</v>
      </c>
      <c r="I34" s="1261">
        <v>68</v>
      </c>
      <c r="J34" s="1261">
        <v>120</v>
      </c>
      <c r="K34" s="872">
        <f t="shared" si="6"/>
        <v>638</v>
      </c>
      <c r="L34" s="1261">
        <v>125</v>
      </c>
      <c r="M34" s="1261">
        <v>513</v>
      </c>
      <c r="N34" s="872">
        <f t="shared" si="7"/>
        <v>1833</v>
      </c>
      <c r="O34" s="1261">
        <v>268</v>
      </c>
      <c r="P34" s="1268">
        <v>1565</v>
      </c>
      <c r="Q34" s="165" t="s">
        <v>22</v>
      </c>
      <c r="R34" s="1290" t="s">
        <v>274</v>
      </c>
      <c r="S34" s="867">
        <f t="shared" si="8"/>
        <v>1814</v>
      </c>
      <c r="T34" s="1261">
        <v>174</v>
      </c>
      <c r="U34" s="1261">
        <v>1640</v>
      </c>
      <c r="V34" s="867">
        <f t="shared" si="9"/>
        <v>245</v>
      </c>
      <c r="W34" s="1261">
        <v>55</v>
      </c>
      <c r="X34" s="1261">
        <v>190</v>
      </c>
      <c r="Y34" s="867">
        <f t="shared" si="10"/>
        <v>45</v>
      </c>
      <c r="Z34" s="875">
        <v>14</v>
      </c>
      <c r="AA34" s="875">
        <v>31</v>
      </c>
      <c r="AB34" s="867">
        <f t="shared" si="11"/>
        <v>20</v>
      </c>
      <c r="AC34" s="875">
        <v>11</v>
      </c>
      <c r="AD34" s="875">
        <v>9</v>
      </c>
      <c r="AE34" s="867">
        <f t="shared" si="12"/>
        <v>248</v>
      </c>
      <c r="AF34" s="875">
        <v>88</v>
      </c>
      <c r="AG34" s="875">
        <v>160</v>
      </c>
      <c r="AH34" s="1261">
        <v>204</v>
      </c>
      <c r="AI34" s="165" t="s">
        <v>22</v>
      </c>
    </row>
    <row r="35" spans="1:35" s="1298" customFormat="1" ht="16.350000000000001" customHeight="1">
      <c r="A35" s="1290" t="s">
        <v>276</v>
      </c>
      <c r="B35" s="1404">
        <v>13034</v>
      </c>
      <c r="C35" s="1367">
        <v>1916</v>
      </c>
      <c r="D35" s="1367">
        <v>9850</v>
      </c>
      <c r="E35" s="872">
        <f t="shared" si="4"/>
        <v>2666</v>
      </c>
      <c r="F35" s="872">
        <f t="shared" si="3"/>
        <v>513</v>
      </c>
      <c r="G35" s="872">
        <f t="shared" si="3"/>
        <v>2153</v>
      </c>
      <c r="H35" s="872">
        <f t="shared" si="5"/>
        <v>82</v>
      </c>
      <c r="I35" s="1261">
        <v>16</v>
      </c>
      <c r="J35" s="1261">
        <v>66</v>
      </c>
      <c r="K35" s="872">
        <f t="shared" si="6"/>
        <v>420</v>
      </c>
      <c r="L35" s="1261">
        <v>80</v>
      </c>
      <c r="M35" s="1261">
        <v>340</v>
      </c>
      <c r="N35" s="872">
        <f t="shared" si="7"/>
        <v>1132</v>
      </c>
      <c r="O35" s="1261">
        <v>210</v>
      </c>
      <c r="P35" s="1268">
        <v>922</v>
      </c>
      <c r="Q35" s="165" t="s">
        <v>23</v>
      </c>
      <c r="R35" s="1290" t="s">
        <v>276</v>
      </c>
      <c r="S35" s="867">
        <f t="shared" si="8"/>
        <v>773</v>
      </c>
      <c r="T35" s="1261">
        <v>140</v>
      </c>
      <c r="U35" s="1261">
        <v>633</v>
      </c>
      <c r="V35" s="867">
        <f t="shared" si="9"/>
        <v>110</v>
      </c>
      <c r="W35" s="1261">
        <v>22</v>
      </c>
      <c r="X35" s="1261">
        <v>88</v>
      </c>
      <c r="Y35" s="867">
        <f t="shared" si="10"/>
        <v>0</v>
      </c>
      <c r="Z35" s="875">
        <v>0</v>
      </c>
      <c r="AA35" s="875">
        <v>0</v>
      </c>
      <c r="AB35" s="867">
        <f t="shared" si="11"/>
        <v>0</v>
      </c>
      <c r="AC35" s="875">
        <v>0</v>
      </c>
      <c r="AD35" s="875">
        <v>0</v>
      </c>
      <c r="AE35" s="867">
        <f t="shared" si="12"/>
        <v>149</v>
      </c>
      <c r="AF35" s="875">
        <v>45</v>
      </c>
      <c r="AG35" s="875">
        <v>104</v>
      </c>
      <c r="AH35" s="1261">
        <v>1</v>
      </c>
      <c r="AI35" s="165" t="s">
        <v>23</v>
      </c>
    </row>
    <row r="36" spans="1:35" s="1298" customFormat="1" ht="16.350000000000001" customHeight="1">
      <c r="A36" s="1290" t="s">
        <v>278</v>
      </c>
      <c r="B36" s="1404">
        <v>3270</v>
      </c>
      <c r="C36" s="1367">
        <v>2299</v>
      </c>
      <c r="D36" s="1367">
        <v>3405</v>
      </c>
      <c r="E36" s="872">
        <f t="shared" si="4"/>
        <v>4760</v>
      </c>
      <c r="F36" s="872">
        <f t="shared" si="3"/>
        <v>1345</v>
      </c>
      <c r="G36" s="872">
        <f t="shared" si="3"/>
        <v>3415</v>
      </c>
      <c r="H36" s="872">
        <f t="shared" si="5"/>
        <v>455</v>
      </c>
      <c r="I36" s="1261">
        <v>299</v>
      </c>
      <c r="J36" s="1261">
        <v>156</v>
      </c>
      <c r="K36" s="872">
        <f t="shared" si="6"/>
        <v>600</v>
      </c>
      <c r="L36" s="1261">
        <v>140</v>
      </c>
      <c r="M36" s="1261">
        <v>460</v>
      </c>
      <c r="N36" s="872">
        <f t="shared" si="7"/>
        <v>1730</v>
      </c>
      <c r="O36" s="1261">
        <v>356</v>
      </c>
      <c r="P36" s="1268">
        <v>1374</v>
      </c>
      <c r="Q36" s="165" t="s">
        <v>24</v>
      </c>
      <c r="R36" s="1290" t="s">
        <v>278</v>
      </c>
      <c r="S36" s="867">
        <f t="shared" si="8"/>
        <v>585</v>
      </c>
      <c r="T36" s="1261">
        <v>48</v>
      </c>
      <c r="U36" s="1261">
        <v>537</v>
      </c>
      <c r="V36" s="867">
        <f t="shared" si="9"/>
        <v>200</v>
      </c>
      <c r="W36" s="1261">
        <v>62</v>
      </c>
      <c r="X36" s="1261">
        <v>138</v>
      </c>
      <c r="Y36" s="867">
        <f t="shared" si="10"/>
        <v>1050</v>
      </c>
      <c r="Z36" s="875">
        <v>367</v>
      </c>
      <c r="AA36" s="875">
        <v>683</v>
      </c>
      <c r="AB36" s="867">
        <f t="shared" si="11"/>
        <v>127</v>
      </c>
      <c r="AC36" s="875">
        <v>73</v>
      </c>
      <c r="AD36" s="875">
        <v>54</v>
      </c>
      <c r="AE36" s="867">
        <f t="shared" si="12"/>
        <v>13</v>
      </c>
      <c r="AF36" s="875">
        <v>0</v>
      </c>
      <c r="AG36" s="875">
        <v>13</v>
      </c>
      <c r="AH36" s="1261">
        <v>13</v>
      </c>
      <c r="AI36" s="165" t="s">
        <v>24</v>
      </c>
    </row>
    <row r="37" spans="1:35" s="1298" customFormat="1" ht="16.350000000000001" customHeight="1">
      <c r="A37" s="1290" t="s">
        <v>280</v>
      </c>
      <c r="B37" s="1404">
        <v>4877</v>
      </c>
      <c r="C37" s="1367">
        <v>1731</v>
      </c>
      <c r="D37" s="1367">
        <v>2833</v>
      </c>
      <c r="E37" s="872">
        <f t="shared" si="4"/>
        <v>2568</v>
      </c>
      <c r="F37" s="872">
        <f t="shared" si="3"/>
        <v>566</v>
      </c>
      <c r="G37" s="872">
        <f t="shared" si="3"/>
        <v>2002</v>
      </c>
      <c r="H37" s="872">
        <f t="shared" si="5"/>
        <v>89</v>
      </c>
      <c r="I37" s="1261">
        <v>39</v>
      </c>
      <c r="J37" s="1261">
        <v>50</v>
      </c>
      <c r="K37" s="872">
        <f t="shared" si="6"/>
        <v>478</v>
      </c>
      <c r="L37" s="1261">
        <v>113</v>
      </c>
      <c r="M37" s="1261">
        <v>365</v>
      </c>
      <c r="N37" s="872">
        <f t="shared" si="7"/>
        <v>1196</v>
      </c>
      <c r="O37" s="1261">
        <v>267</v>
      </c>
      <c r="P37" s="1268">
        <v>929</v>
      </c>
      <c r="Q37" s="165" t="s">
        <v>25</v>
      </c>
      <c r="R37" s="1290" t="s">
        <v>280</v>
      </c>
      <c r="S37" s="867">
        <f t="shared" si="8"/>
        <v>587</v>
      </c>
      <c r="T37" s="1261">
        <v>79</v>
      </c>
      <c r="U37" s="1261">
        <v>508</v>
      </c>
      <c r="V37" s="867">
        <f t="shared" si="9"/>
        <v>116</v>
      </c>
      <c r="W37" s="1261">
        <v>38</v>
      </c>
      <c r="X37" s="1261">
        <v>78</v>
      </c>
      <c r="Y37" s="867">
        <f t="shared" si="10"/>
        <v>26</v>
      </c>
      <c r="Z37" s="875">
        <v>2</v>
      </c>
      <c r="AA37" s="875">
        <v>24</v>
      </c>
      <c r="AB37" s="867">
        <f t="shared" si="11"/>
        <v>3</v>
      </c>
      <c r="AC37" s="875">
        <v>2</v>
      </c>
      <c r="AD37" s="875">
        <v>1</v>
      </c>
      <c r="AE37" s="867">
        <f t="shared" si="12"/>
        <v>73</v>
      </c>
      <c r="AF37" s="875">
        <v>26</v>
      </c>
      <c r="AG37" s="875">
        <v>47</v>
      </c>
      <c r="AH37" s="1261">
        <v>1237</v>
      </c>
      <c r="AI37" s="165" t="s">
        <v>25</v>
      </c>
    </row>
    <row r="38" spans="1:35" s="1298" customFormat="1" ht="16.350000000000001" customHeight="1">
      <c r="A38" s="1290" t="s">
        <v>789</v>
      </c>
      <c r="B38" s="1404">
        <v>3367</v>
      </c>
      <c r="C38" s="1367">
        <v>3367</v>
      </c>
      <c r="D38" s="1367">
        <v>4800</v>
      </c>
      <c r="E38" s="872">
        <f t="shared" si="4"/>
        <v>6663</v>
      </c>
      <c r="F38" s="872">
        <f t="shared" si="3"/>
        <v>1683</v>
      </c>
      <c r="G38" s="872">
        <f t="shared" si="3"/>
        <v>4980</v>
      </c>
      <c r="H38" s="872">
        <f t="shared" si="5"/>
        <v>156</v>
      </c>
      <c r="I38" s="1261">
        <v>70</v>
      </c>
      <c r="J38" s="1261">
        <v>86</v>
      </c>
      <c r="K38" s="872">
        <f t="shared" si="6"/>
        <v>992</v>
      </c>
      <c r="L38" s="1261">
        <v>309</v>
      </c>
      <c r="M38" s="1261">
        <v>683</v>
      </c>
      <c r="N38" s="872">
        <f t="shared" si="7"/>
        <v>3507</v>
      </c>
      <c r="O38" s="1261">
        <v>855</v>
      </c>
      <c r="P38" s="1268">
        <v>2652</v>
      </c>
      <c r="Q38" s="165" t="s">
        <v>26</v>
      </c>
      <c r="R38" s="1290" t="s">
        <v>1201</v>
      </c>
      <c r="S38" s="867">
        <f t="shared" si="8"/>
        <v>1432</v>
      </c>
      <c r="T38" s="1261">
        <v>187</v>
      </c>
      <c r="U38" s="1261">
        <v>1245</v>
      </c>
      <c r="V38" s="867">
        <f t="shared" si="9"/>
        <v>180</v>
      </c>
      <c r="W38" s="1261">
        <v>62</v>
      </c>
      <c r="X38" s="1261">
        <v>118</v>
      </c>
      <c r="Y38" s="867">
        <f t="shared" si="10"/>
        <v>3</v>
      </c>
      <c r="Z38" s="1261">
        <v>1</v>
      </c>
      <c r="AA38" s="1261">
        <v>2</v>
      </c>
      <c r="AB38" s="867">
        <f t="shared" si="11"/>
        <v>28</v>
      </c>
      <c r="AC38" s="875">
        <v>14</v>
      </c>
      <c r="AD38" s="875">
        <v>14</v>
      </c>
      <c r="AE38" s="867">
        <f t="shared" si="12"/>
        <v>365</v>
      </c>
      <c r="AF38" s="875">
        <v>185</v>
      </c>
      <c r="AG38" s="875">
        <v>180</v>
      </c>
      <c r="AH38" s="1261">
        <v>4565</v>
      </c>
      <c r="AI38" s="165" t="s">
        <v>26</v>
      </c>
    </row>
    <row r="39" spans="1:35" s="1298" customFormat="1" ht="16.350000000000001" customHeight="1" thickBot="1">
      <c r="A39" s="166" t="s">
        <v>284</v>
      </c>
      <c r="B39" s="1404">
        <v>575</v>
      </c>
      <c r="C39" s="1367">
        <v>464</v>
      </c>
      <c r="D39" s="1367">
        <v>924</v>
      </c>
      <c r="E39" s="872">
        <f t="shared" si="4"/>
        <v>1589</v>
      </c>
      <c r="F39" s="872">
        <f t="shared" si="3"/>
        <v>354</v>
      </c>
      <c r="G39" s="872">
        <f t="shared" si="3"/>
        <v>1235</v>
      </c>
      <c r="H39" s="1269">
        <f t="shared" si="5"/>
        <v>39</v>
      </c>
      <c r="I39" s="1270">
        <v>14</v>
      </c>
      <c r="J39" s="1270">
        <v>25</v>
      </c>
      <c r="K39" s="1269">
        <f t="shared" si="6"/>
        <v>226</v>
      </c>
      <c r="L39" s="1270">
        <v>62</v>
      </c>
      <c r="M39" s="1270">
        <v>164</v>
      </c>
      <c r="N39" s="1269">
        <f t="shared" si="7"/>
        <v>625</v>
      </c>
      <c r="O39" s="1270">
        <v>150</v>
      </c>
      <c r="P39" s="1208">
        <v>475</v>
      </c>
      <c r="Q39" s="167" t="s">
        <v>27</v>
      </c>
      <c r="R39" s="166" t="s">
        <v>284</v>
      </c>
      <c r="S39" s="1271">
        <f t="shared" si="8"/>
        <v>622</v>
      </c>
      <c r="T39" s="1261">
        <v>119</v>
      </c>
      <c r="U39" s="1261">
        <v>503</v>
      </c>
      <c r="V39" s="867">
        <f t="shared" si="9"/>
        <v>47</v>
      </c>
      <c r="W39" s="1261">
        <v>7</v>
      </c>
      <c r="X39" s="1261">
        <v>40</v>
      </c>
      <c r="Y39" s="867">
        <f t="shared" si="10"/>
        <v>0</v>
      </c>
      <c r="Z39" s="1261">
        <v>0</v>
      </c>
      <c r="AA39" s="1261">
        <v>0</v>
      </c>
      <c r="AB39" s="867">
        <f t="shared" si="11"/>
        <v>0</v>
      </c>
      <c r="AC39" s="1261">
        <v>0</v>
      </c>
      <c r="AD39" s="1261">
        <v>0</v>
      </c>
      <c r="AE39" s="867">
        <f t="shared" si="12"/>
        <v>30</v>
      </c>
      <c r="AF39" s="1261">
        <v>2</v>
      </c>
      <c r="AG39" s="1261">
        <v>28</v>
      </c>
      <c r="AH39" s="1270">
        <v>0</v>
      </c>
      <c r="AI39" s="167" t="s">
        <v>27</v>
      </c>
    </row>
    <row r="40" spans="1:35" s="170" customFormat="1" ht="11.1" customHeight="1">
      <c r="A40" s="108" t="s">
        <v>373</v>
      </c>
      <c r="B40" s="168"/>
      <c r="C40" s="169"/>
      <c r="D40" s="169"/>
      <c r="E40" s="169"/>
      <c r="F40" s="169"/>
      <c r="G40" s="169"/>
      <c r="I40" s="964"/>
      <c r="J40" s="964"/>
      <c r="K40" s="148"/>
      <c r="L40" s="148"/>
      <c r="M40" s="148"/>
      <c r="N40" s="169"/>
      <c r="O40" s="169"/>
      <c r="Q40" s="964" t="s">
        <v>1011</v>
      </c>
      <c r="R40" s="108" t="s">
        <v>373</v>
      </c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964" t="s">
        <v>1011</v>
      </c>
    </row>
    <row r="41" spans="1:35" s="170" customFormat="1" ht="11.1" customHeight="1">
      <c r="A41" s="171" t="s">
        <v>481</v>
      </c>
      <c r="K41" s="973"/>
      <c r="L41" s="973"/>
      <c r="M41" s="973"/>
      <c r="R41" s="984" t="s">
        <v>481</v>
      </c>
    </row>
    <row r="42" spans="1:35" s="989" customFormat="1" ht="11.1" customHeight="1">
      <c r="A42" s="171" t="s">
        <v>1605</v>
      </c>
      <c r="B42" s="172"/>
      <c r="C42" s="172"/>
      <c r="D42" s="172"/>
      <c r="E42" s="172"/>
      <c r="F42" s="172"/>
      <c r="G42" s="172"/>
      <c r="H42" s="172"/>
      <c r="I42" s="172"/>
      <c r="J42" s="172"/>
      <c r="R42" s="171" t="s">
        <v>1607</v>
      </c>
    </row>
    <row r="43" spans="1:35" s="978" customFormat="1" ht="11.25">
      <c r="A43" s="171" t="s">
        <v>1606</v>
      </c>
      <c r="B43" s="53"/>
      <c r="C43" s="53"/>
      <c r="D43" s="53"/>
      <c r="E43" s="53"/>
      <c r="F43" s="53"/>
      <c r="G43" s="53"/>
      <c r="H43" s="53"/>
      <c r="I43" s="53"/>
      <c r="J43" s="53"/>
      <c r="R43" s="171" t="s">
        <v>1606</v>
      </c>
    </row>
    <row r="44" spans="1:35" s="978" customFormat="1" ht="11.25">
      <c r="A44" s="53"/>
      <c r="B44" s="53"/>
      <c r="C44" s="53"/>
      <c r="D44" s="53"/>
      <c r="E44" s="53"/>
      <c r="F44" s="53"/>
      <c r="G44" s="53"/>
      <c r="H44" s="53"/>
      <c r="I44" s="53"/>
      <c r="J44" s="53"/>
    </row>
    <row r="45" spans="1:35" s="978" customFormat="1" ht="11.25">
      <c r="A45" s="53"/>
      <c r="B45" s="53"/>
      <c r="C45" s="53"/>
      <c r="D45" s="53"/>
      <c r="E45" s="53"/>
      <c r="F45" s="53"/>
      <c r="G45" s="53"/>
      <c r="H45" s="53"/>
      <c r="I45" s="53"/>
      <c r="J45" s="53"/>
    </row>
    <row r="46" spans="1:35" s="978" customFormat="1" ht="11.25">
      <c r="A46" s="53"/>
      <c r="B46" s="53"/>
      <c r="C46" s="53"/>
      <c r="D46" s="53"/>
      <c r="E46" s="53"/>
      <c r="F46" s="53"/>
      <c r="G46" s="53"/>
      <c r="H46" s="53"/>
      <c r="I46" s="53"/>
      <c r="J46" s="53"/>
    </row>
    <row r="47" spans="1:35" s="978" customFormat="1" ht="11.25">
      <c r="A47" s="53"/>
      <c r="B47" s="53"/>
      <c r="C47" s="53"/>
      <c r="D47" s="53"/>
      <c r="E47" s="53"/>
      <c r="F47" s="53"/>
      <c r="G47" s="53"/>
      <c r="H47" s="53"/>
      <c r="I47" s="53"/>
      <c r="J47" s="53"/>
    </row>
    <row r="48" spans="1:35" s="978" customFormat="1" ht="11.25">
      <c r="A48" s="53"/>
      <c r="B48" s="53"/>
      <c r="C48" s="53"/>
      <c r="D48" s="53"/>
      <c r="E48" s="53"/>
      <c r="F48" s="53"/>
      <c r="G48" s="53"/>
      <c r="H48" s="53"/>
      <c r="I48" s="53"/>
      <c r="J48" s="53"/>
    </row>
    <row r="49" spans="1:10" s="978" customFormat="1" ht="11.25">
      <c r="A49" s="53"/>
      <c r="B49" s="53"/>
      <c r="C49" s="53"/>
      <c r="D49" s="53"/>
      <c r="E49" s="53"/>
      <c r="F49" s="53"/>
      <c r="G49" s="53"/>
      <c r="H49" s="53"/>
      <c r="I49" s="53"/>
      <c r="J49" s="53"/>
    </row>
    <row r="50" spans="1:10" s="978" customFormat="1" ht="11.25">
      <c r="A50" s="53"/>
      <c r="B50" s="53"/>
      <c r="C50" s="53"/>
      <c r="D50" s="53"/>
      <c r="E50" s="53"/>
      <c r="F50" s="53"/>
      <c r="G50" s="53"/>
      <c r="H50" s="53"/>
      <c r="I50" s="53"/>
      <c r="J50" s="53"/>
    </row>
    <row r="51" spans="1:10" s="978" customFormat="1" ht="11.25">
      <c r="A51" s="53"/>
      <c r="B51" s="53"/>
      <c r="C51" s="53"/>
      <c r="D51" s="53"/>
      <c r="E51" s="53"/>
      <c r="F51" s="53"/>
      <c r="G51" s="53"/>
      <c r="H51" s="53"/>
      <c r="I51" s="53"/>
      <c r="J51" s="53"/>
    </row>
    <row r="52" spans="1:10" s="978" customFormat="1" ht="11.25">
      <c r="A52" s="53"/>
      <c r="B52" s="53"/>
      <c r="C52" s="53"/>
      <c r="D52" s="53"/>
      <c r="E52" s="53"/>
      <c r="F52" s="53"/>
      <c r="G52" s="53"/>
      <c r="H52" s="53"/>
      <c r="I52" s="53"/>
      <c r="J52" s="53"/>
    </row>
    <row r="53" spans="1:10" s="978" customFormat="1" ht="11.25">
      <c r="A53" s="53"/>
      <c r="B53" s="53"/>
      <c r="C53" s="53"/>
      <c r="D53" s="53"/>
      <c r="E53" s="53"/>
      <c r="F53" s="53"/>
      <c r="G53" s="53"/>
      <c r="H53" s="53"/>
      <c r="I53" s="53"/>
      <c r="J53" s="53"/>
    </row>
    <row r="54" spans="1:10" s="978" customFormat="1" ht="11.25">
      <c r="A54" s="53"/>
      <c r="B54" s="53"/>
      <c r="C54" s="53"/>
      <c r="D54" s="53"/>
      <c r="E54" s="53"/>
      <c r="F54" s="53"/>
      <c r="G54" s="53"/>
      <c r="H54" s="53"/>
      <c r="I54" s="53"/>
      <c r="J54" s="53"/>
    </row>
    <row r="55" spans="1:10" s="978" customFormat="1" ht="11.25">
      <c r="A55" s="53"/>
      <c r="B55" s="53"/>
      <c r="C55" s="53"/>
      <c r="D55" s="53"/>
      <c r="E55" s="53"/>
      <c r="F55" s="53"/>
      <c r="G55" s="53"/>
      <c r="H55" s="53"/>
      <c r="I55" s="53"/>
      <c r="J55" s="53"/>
    </row>
    <row r="56" spans="1:10" s="978" customFormat="1" ht="11.25">
      <c r="A56" s="53"/>
      <c r="B56" s="53"/>
      <c r="C56" s="53"/>
      <c r="D56" s="53"/>
      <c r="E56" s="53"/>
      <c r="F56" s="53"/>
      <c r="G56" s="53"/>
      <c r="H56" s="53"/>
      <c r="I56" s="53"/>
      <c r="J56" s="53"/>
    </row>
    <row r="57" spans="1:10" s="978" customFormat="1" ht="11.25">
      <c r="A57" s="53"/>
      <c r="B57" s="53"/>
      <c r="C57" s="53"/>
      <c r="D57" s="53"/>
      <c r="E57" s="53"/>
      <c r="F57" s="53"/>
      <c r="G57" s="53"/>
      <c r="H57" s="53"/>
      <c r="I57" s="53"/>
      <c r="J57" s="53"/>
    </row>
    <row r="58" spans="1:10" s="978" customFormat="1" ht="11.25">
      <c r="A58" s="53"/>
      <c r="B58" s="53"/>
      <c r="C58" s="53"/>
      <c r="D58" s="53"/>
      <c r="E58" s="53"/>
      <c r="F58" s="53"/>
      <c r="G58" s="53"/>
      <c r="H58" s="53"/>
      <c r="I58" s="53"/>
      <c r="J58" s="53"/>
    </row>
    <row r="59" spans="1:10" s="978" customFormat="1" ht="11.25">
      <c r="A59" s="53"/>
      <c r="B59" s="53"/>
      <c r="C59" s="53"/>
      <c r="D59" s="53"/>
      <c r="E59" s="53"/>
      <c r="F59" s="53"/>
      <c r="G59" s="53"/>
      <c r="H59" s="53"/>
      <c r="I59" s="53"/>
      <c r="J59" s="53"/>
    </row>
    <row r="60" spans="1:10" s="978" customFormat="1" ht="11.25">
      <c r="A60" s="53"/>
      <c r="B60" s="53"/>
      <c r="C60" s="53"/>
      <c r="D60" s="53"/>
      <c r="E60" s="53"/>
      <c r="F60" s="53"/>
      <c r="G60" s="53"/>
      <c r="H60" s="53"/>
      <c r="I60" s="53"/>
      <c r="J60" s="53"/>
    </row>
    <row r="61" spans="1:10" s="978" customFormat="1" ht="11.25">
      <c r="A61" s="53"/>
      <c r="B61" s="53"/>
      <c r="C61" s="53"/>
      <c r="D61" s="53"/>
      <c r="E61" s="53"/>
      <c r="F61" s="53"/>
      <c r="G61" s="53"/>
      <c r="H61" s="53"/>
      <c r="I61" s="53"/>
      <c r="J61" s="53"/>
    </row>
    <row r="62" spans="1:10" s="978" customFormat="1" ht="11.25">
      <c r="A62" s="53"/>
      <c r="B62" s="53"/>
      <c r="C62" s="53"/>
      <c r="D62" s="53"/>
      <c r="E62" s="53"/>
      <c r="F62" s="53"/>
      <c r="G62" s="53"/>
      <c r="H62" s="53"/>
      <c r="I62" s="53"/>
      <c r="J62" s="53"/>
    </row>
    <row r="63" spans="1:10" s="978" customFormat="1" ht="11.25">
      <c r="A63" s="53"/>
      <c r="B63" s="53"/>
      <c r="C63" s="53"/>
      <c r="D63" s="53"/>
      <c r="E63" s="53"/>
      <c r="F63" s="53"/>
      <c r="G63" s="53"/>
      <c r="H63" s="53"/>
      <c r="I63" s="53"/>
      <c r="J63" s="53"/>
    </row>
    <row r="64" spans="1:10" s="978" customFormat="1" ht="11.25">
      <c r="A64" s="53"/>
      <c r="B64" s="53"/>
      <c r="C64" s="53"/>
      <c r="D64" s="53"/>
      <c r="E64" s="53"/>
      <c r="F64" s="53"/>
      <c r="G64" s="53"/>
      <c r="H64" s="53"/>
      <c r="I64" s="53"/>
      <c r="J64" s="53"/>
    </row>
    <row r="65" spans="1:10" s="978" customFormat="1" ht="11.25">
      <c r="A65" s="53"/>
      <c r="B65" s="53"/>
      <c r="C65" s="53"/>
      <c r="D65" s="53"/>
      <c r="E65" s="53"/>
      <c r="F65" s="53"/>
      <c r="G65" s="53"/>
      <c r="H65" s="53"/>
      <c r="I65" s="53"/>
      <c r="J65" s="53"/>
    </row>
    <row r="66" spans="1:10" s="978" customFormat="1" ht="11.25">
      <c r="A66" s="53"/>
      <c r="B66" s="53"/>
      <c r="C66" s="53"/>
      <c r="D66" s="53"/>
      <c r="E66" s="53"/>
      <c r="F66" s="53"/>
      <c r="G66" s="53"/>
      <c r="H66" s="53"/>
      <c r="I66" s="53"/>
      <c r="J66" s="53"/>
    </row>
    <row r="67" spans="1:10" s="978" customFormat="1" ht="11.25">
      <c r="A67" s="53"/>
      <c r="B67" s="53"/>
      <c r="C67" s="53"/>
      <c r="D67" s="53"/>
      <c r="E67" s="53"/>
      <c r="F67" s="53"/>
      <c r="G67" s="53"/>
      <c r="H67" s="53"/>
      <c r="I67" s="53"/>
      <c r="J67" s="53"/>
    </row>
    <row r="68" spans="1:10" s="978" customFormat="1" ht="11.25">
      <c r="A68" s="53"/>
      <c r="B68" s="53"/>
      <c r="C68" s="53"/>
      <c r="D68" s="53"/>
      <c r="E68" s="53"/>
      <c r="F68" s="53"/>
      <c r="G68" s="53"/>
      <c r="H68" s="53"/>
      <c r="I68" s="53"/>
      <c r="J68" s="53"/>
    </row>
    <row r="69" spans="1:10" s="978" customFormat="1" ht="11.25">
      <c r="A69" s="53"/>
      <c r="B69" s="53"/>
      <c r="C69" s="53"/>
      <c r="D69" s="53"/>
      <c r="E69" s="53"/>
      <c r="F69" s="53"/>
      <c r="G69" s="53"/>
      <c r="H69" s="53"/>
      <c r="I69" s="53"/>
      <c r="J69" s="53"/>
    </row>
    <row r="70" spans="1:10" s="978" customFormat="1" ht="11.25">
      <c r="A70" s="53"/>
      <c r="B70" s="53"/>
      <c r="C70" s="53"/>
      <c r="D70" s="53"/>
      <c r="E70" s="53"/>
      <c r="F70" s="53"/>
      <c r="G70" s="53"/>
      <c r="H70" s="53"/>
      <c r="I70" s="53"/>
      <c r="J70" s="53"/>
    </row>
    <row r="71" spans="1:10" s="978" customFormat="1" ht="11.25">
      <c r="A71" s="53"/>
      <c r="B71" s="53"/>
      <c r="C71" s="53"/>
      <c r="D71" s="53"/>
      <c r="E71" s="53"/>
      <c r="F71" s="53"/>
      <c r="G71" s="53"/>
      <c r="H71" s="53"/>
      <c r="I71" s="53"/>
      <c r="J71" s="53"/>
    </row>
    <row r="72" spans="1:10" s="978" customFormat="1" ht="11.25">
      <c r="A72" s="53"/>
      <c r="B72" s="53"/>
      <c r="C72" s="53"/>
      <c r="D72" s="53"/>
      <c r="E72" s="53"/>
      <c r="F72" s="53"/>
      <c r="G72" s="53"/>
      <c r="H72" s="53"/>
      <c r="I72" s="53"/>
      <c r="J72" s="53"/>
    </row>
    <row r="73" spans="1:10" s="978" customFormat="1" ht="11.25">
      <c r="A73" s="53"/>
      <c r="B73" s="53"/>
      <c r="C73" s="53"/>
      <c r="D73" s="53"/>
      <c r="E73" s="53"/>
      <c r="F73" s="53"/>
      <c r="G73" s="53"/>
      <c r="H73" s="53"/>
      <c r="I73" s="53"/>
      <c r="J73" s="53"/>
    </row>
    <row r="74" spans="1:10" s="978" customFormat="1" ht="11.25">
      <c r="A74" s="53"/>
      <c r="B74" s="53"/>
      <c r="C74" s="53"/>
      <c r="D74" s="53"/>
      <c r="E74" s="53"/>
      <c r="F74" s="53"/>
      <c r="G74" s="53"/>
      <c r="H74" s="53"/>
      <c r="I74" s="53"/>
      <c r="J74" s="53"/>
    </row>
    <row r="75" spans="1:10" s="978" customFormat="1" ht="11.25">
      <c r="A75" s="53"/>
      <c r="B75" s="53"/>
      <c r="C75" s="53"/>
      <c r="D75" s="53"/>
      <c r="E75" s="53"/>
      <c r="F75" s="53"/>
      <c r="G75" s="53"/>
      <c r="H75" s="53"/>
      <c r="I75" s="53"/>
      <c r="J75" s="53"/>
    </row>
    <row r="76" spans="1:10" s="978" customFormat="1" ht="11.25">
      <c r="A76" s="53"/>
      <c r="B76" s="53"/>
      <c r="C76" s="53"/>
      <c r="D76" s="53"/>
      <c r="E76" s="53"/>
      <c r="F76" s="53"/>
      <c r="G76" s="53"/>
      <c r="H76" s="53"/>
      <c r="I76" s="53"/>
      <c r="J76" s="53"/>
    </row>
    <row r="77" spans="1:10" s="978" customFormat="1" ht="11.25">
      <c r="A77" s="53"/>
      <c r="B77" s="53"/>
      <c r="C77" s="53"/>
      <c r="D77" s="53"/>
      <c r="E77" s="53"/>
      <c r="F77" s="53"/>
      <c r="G77" s="53"/>
      <c r="H77" s="53"/>
      <c r="I77" s="53"/>
      <c r="J77" s="53"/>
    </row>
    <row r="78" spans="1:10" s="978" customFormat="1" ht="11.25">
      <c r="A78" s="53"/>
      <c r="B78" s="53"/>
      <c r="C78" s="53"/>
      <c r="D78" s="53"/>
      <c r="E78" s="53"/>
      <c r="F78" s="53"/>
      <c r="G78" s="53"/>
      <c r="H78" s="53"/>
      <c r="I78" s="53"/>
      <c r="J78" s="53"/>
    </row>
    <row r="79" spans="1:10" s="978" customFormat="1" ht="11.25">
      <c r="A79" s="53"/>
      <c r="B79" s="53"/>
      <c r="C79" s="53"/>
      <c r="D79" s="53"/>
      <c r="E79" s="53"/>
      <c r="F79" s="53"/>
      <c r="G79" s="53"/>
      <c r="H79" s="53"/>
      <c r="I79" s="53"/>
      <c r="J79" s="53"/>
    </row>
    <row r="80" spans="1:10" s="978" customFormat="1" ht="11.25">
      <c r="A80" s="53"/>
      <c r="B80" s="53"/>
      <c r="C80" s="53"/>
      <c r="D80" s="53"/>
      <c r="E80" s="53"/>
      <c r="F80" s="53"/>
      <c r="G80" s="53"/>
      <c r="H80" s="53"/>
      <c r="I80" s="53"/>
      <c r="J80" s="53"/>
    </row>
    <row r="81" spans="1:10" s="978" customFormat="1" ht="11.25">
      <c r="A81" s="53"/>
      <c r="B81" s="53"/>
      <c r="C81" s="53"/>
      <c r="D81" s="53"/>
      <c r="E81" s="53"/>
      <c r="F81" s="53"/>
      <c r="G81" s="53"/>
      <c r="H81" s="53"/>
      <c r="I81" s="53"/>
      <c r="J81" s="53"/>
    </row>
    <row r="82" spans="1:10" s="978" customFormat="1" ht="11.25">
      <c r="A82" s="53"/>
      <c r="B82" s="53"/>
      <c r="C82" s="53"/>
      <c r="D82" s="53"/>
      <c r="E82" s="53"/>
      <c r="F82" s="53"/>
      <c r="G82" s="53"/>
      <c r="H82" s="53"/>
      <c r="I82" s="53"/>
      <c r="J82" s="53"/>
    </row>
    <row r="83" spans="1:10" s="978" customFormat="1" ht="11.25">
      <c r="A83" s="53"/>
      <c r="B83" s="53"/>
      <c r="C83" s="53"/>
      <c r="D83" s="53"/>
      <c r="E83" s="53"/>
      <c r="F83" s="53"/>
      <c r="G83" s="53"/>
      <c r="H83" s="53"/>
      <c r="I83" s="53"/>
      <c r="J83" s="53"/>
    </row>
    <row r="84" spans="1:10" s="978" customFormat="1" ht="11.25">
      <c r="A84" s="53"/>
      <c r="B84" s="53"/>
      <c r="C84" s="53"/>
      <c r="D84" s="53"/>
      <c r="E84" s="53"/>
      <c r="F84" s="53"/>
      <c r="G84" s="53"/>
      <c r="H84" s="53"/>
      <c r="I84" s="53"/>
      <c r="J84" s="53"/>
    </row>
    <row r="85" spans="1:10" s="978" customFormat="1" ht="11.25">
      <c r="A85" s="53"/>
      <c r="B85" s="53"/>
      <c r="C85" s="53"/>
      <c r="D85" s="53"/>
      <c r="E85" s="53"/>
      <c r="F85" s="53"/>
      <c r="G85" s="53"/>
      <c r="H85" s="53"/>
      <c r="I85" s="53"/>
      <c r="J85" s="53"/>
    </row>
    <row r="86" spans="1:10" s="978" customFormat="1" ht="11.25">
      <c r="A86" s="53"/>
      <c r="B86" s="53"/>
      <c r="C86" s="53"/>
      <c r="D86" s="53"/>
      <c r="E86" s="53"/>
      <c r="F86" s="53"/>
      <c r="G86" s="53"/>
      <c r="H86" s="53"/>
      <c r="I86" s="53"/>
      <c r="J86" s="53"/>
    </row>
    <row r="87" spans="1:10" s="978" customFormat="1" ht="11.25">
      <c r="A87" s="53"/>
      <c r="B87" s="53"/>
      <c r="C87" s="53"/>
      <c r="D87" s="53"/>
      <c r="E87" s="53"/>
      <c r="F87" s="53"/>
      <c r="G87" s="53"/>
      <c r="H87" s="53"/>
      <c r="I87" s="53"/>
      <c r="J87" s="53"/>
    </row>
    <row r="88" spans="1:10" s="978" customFormat="1" ht="11.25">
      <c r="A88" s="53"/>
      <c r="B88" s="53"/>
      <c r="C88" s="53"/>
      <c r="D88" s="53"/>
      <c r="E88" s="53"/>
      <c r="F88" s="53"/>
      <c r="G88" s="53"/>
      <c r="H88" s="53"/>
      <c r="I88" s="53"/>
      <c r="J88" s="53"/>
    </row>
    <row r="89" spans="1:10" s="978" customFormat="1" ht="11.25">
      <c r="A89" s="53"/>
      <c r="B89" s="53"/>
      <c r="C89" s="53"/>
      <c r="D89" s="53"/>
      <c r="E89" s="53"/>
      <c r="F89" s="53"/>
      <c r="G89" s="53"/>
      <c r="H89" s="53"/>
      <c r="I89" s="53"/>
      <c r="J89" s="53"/>
    </row>
    <row r="90" spans="1:10" s="978" customFormat="1" ht="11.25">
      <c r="A90" s="53"/>
      <c r="B90" s="53"/>
      <c r="C90" s="53"/>
      <c r="D90" s="53"/>
      <c r="E90" s="53"/>
      <c r="F90" s="53"/>
      <c r="G90" s="53"/>
      <c r="H90" s="53"/>
      <c r="I90" s="53"/>
      <c r="J90" s="53"/>
    </row>
    <row r="91" spans="1:10" s="978" customFormat="1" ht="11.25">
      <c r="A91" s="53"/>
      <c r="B91" s="53"/>
      <c r="C91" s="53"/>
      <c r="D91" s="53"/>
      <c r="E91" s="53"/>
      <c r="F91" s="53"/>
      <c r="G91" s="53"/>
      <c r="H91" s="53"/>
      <c r="I91" s="53"/>
      <c r="J91" s="53"/>
    </row>
    <row r="92" spans="1:10" s="978" customFormat="1" ht="11.25">
      <c r="A92" s="53"/>
      <c r="B92" s="53"/>
      <c r="C92" s="53"/>
      <c r="D92" s="53"/>
      <c r="E92" s="53"/>
      <c r="F92" s="53"/>
      <c r="G92" s="53"/>
      <c r="H92" s="53"/>
      <c r="I92" s="53"/>
      <c r="J92" s="53"/>
    </row>
    <row r="93" spans="1:10" s="978" customFormat="1" ht="11.25">
      <c r="A93" s="53"/>
      <c r="B93" s="53"/>
      <c r="C93" s="53"/>
      <c r="D93" s="53"/>
      <c r="E93" s="53"/>
      <c r="F93" s="53"/>
      <c r="G93" s="53"/>
      <c r="H93" s="53"/>
      <c r="I93" s="53"/>
      <c r="J93" s="53"/>
    </row>
    <row r="94" spans="1:10" s="978" customFormat="1" ht="11.25">
      <c r="A94" s="53"/>
      <c r="B94" s="53"/>
      <c r="C94" s="53"/>
      <c r="D94" s="53"/>
      <c r="E94" s="53"/>
      <c r="F94" s="53"/>
      <c r="G94" s="53"/>
      <c r="H94" s="53"/>
      <c r="I94" s="53"/>
      <c r="J94" s="53"/>
    </row>
    <row r="95" spans="1:10" s="978" customFormat="1" ht="11.25">
      <c r="A95" s="53"/>
      <c r="B95" s="53"/>
      <c r="C95" s="53"/>
      <c r="D95" s="53"/>
      <c r="E95" s="53"/>
      <c r="F95" s="53"/>
      <c r="G95" s="53"/>
      <c r="H95" s="53"/>
      <c r="I95" s="53"/>
      <c r="J95" s="53"/>
    </row>
    <row r="96" spans="1:10" s="978" customFormat="1" ht="11.25">
      <c r="A96" s="53"/>
      <c r="B96" s="53"/>
      <c r="C96" s="53"/>
      <c r="D96" s="53"/>
      <c r="E96" s="53"/>
      <c r="F96" s="53"/>
      <c r="G96" s="53"/>
      <c r="H96" s="53"/>
      <c r="I96" s="53"/>
      <c r="J96" s="53"/>
    </row>
    <row r="97" spans="1:10" s="978" customFormat="1" ht="11.25">
      <c r="A97" s="53"/>
      <c r="B97" s="53"/>
      <c r="C97" s="53"/>
      <c r="D97" s="53"/>
      <c r="E97" s="53"/>
      <c r="F97" s="53"/>
      <c r="G97" s="53"/>
      <c r="H97" s="53"/>
      <c r="I97" s="53"/>
      <c r="J97" s="53"/>
    </row>
    <row r="98" spans="1:10" s="978" customFormat="1" ht="11.25">
      <c r="A98" s="53"/>
      <c r="B98" s="53"/>
      <c r="C98" s="53"/>
      <c r="D98" s="53"/>
      <c r="E98" s="53"/>
      <c r="F98" s="53"/>
      <c r="G98" s="53"/>
      <c r="H98" s="53"/>
      <c r="I98" s="53"/>
      <c r="J98" s="53"/>
    </row>
    <row r="99" spans="1:10" s="978" customFormat="1" ht="11.25">
      <c r="A99" s="53"/>
      <c r="B99" s="53"/>
      <c r="C99" s="53"/>
      <c r="D99" s="53"/>
      <c r="E99" s="53"/>
      <c r="F99" s="53"/>
      <c r="G99" s="53"/>
      <c r="H99" s="53"/>
      <c r="I99" s="53"/>
      <c r="J99" s="53"/>
    </row>
    <row r="100" spans="1:10" s="978" customFormat="1" ht="11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</row>
    <row r="101" spans="1:10" s="978" customFormat="1" ht="11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</row>
    <row r="102" spans="1:10" s="978" customFormat="1" ht="11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</row>
  </sheetData>
  <sheetProtection selectLockedCells="1"/>
  <mergeCells count="53">
    <mergeCell ref="AI6:AI10"/>
    <mergeCell ref="H3:Q3"/>
    <mergeCell ref="R3:AA3"/>
    <mergeCell ref="AA9:AA10"/>
    <mergeCell ref="Y9:Y10"/>
    <mergeCell ref="S6:AA6"/>
    <mergeCell ref="W9:W10"/>
    <mergeCell ref="X9:X10"/>
    <mergeCell ref="Y7:AA8"/>
    <mergeCell ref="AE7:AG8"/>
    <mergeCell ref="V9:V10"/>
    <mergeCell ref="AB7:AD8"/>
    <mergeCell ref="AF9:AF10"/>
    <mergeCell ref="AB3:AI3"/>
    <mergeCell ref="K9:K10"/>
    <mergeCell ref="V7:X8"/>
    <mergeCell ref="U9:U10"/>
    <mergeCell ref="K7:M8"/>
    <mergeCell ref="N7:P8"/>
    <mergeCell ref="S7:U8"/>
    <mergeCell ref="AD9:AD10"/>
    <mergeCell ref="AB9:AB10"/>
    <mergeCell ref="Z9:Z10"/>
    <mergeCell ref="N9:N10"/>
    <mergeCell ref="L9:L10"/>
    <mergeCell ref="M9:M10"/>
    <mergeCell ref="P9:P10"/>
    <mergeCell ref="T9:T10"/>
    <mergeCell ref="S9:S10"/>
    <mergeCell ref="Q6:Q10"/>
    <mergeCell ref="R6:R10"/>
    <mergeCell ref="O9:O10"/>
    <mergeCell ref="AH6:AH10"/>
    <mergeCell ref="AE9:AE10"/>
    <mergeCell ref="AG9:AG10"/>
    <mergeCell ref="AB6:AG6"/>
    <mergeCell ref="AC9:AC10"/>
    <mergeCell ref="A4:G4"/>
    <mergeCell ref="A3:G3"/>
    <mergeCell ref="H9:H10"/>
    <mergeCell ref="H7:J8"/>
    <mergeCell ref="I9:I10"/>
    <mergeCell ref="J9:J10"/>
    <mergeCell ref="F9:F10"/>
    <mergeCell ref="C7:C10"/>
    <mergeCell ref="G9:G10"/>
    <mergeCell ref="B7:B10"/>
    <mergeCell ref="D7:D10"/>
    <mergeCell ref="E9:E10"/>
    <mergeCell ref="A6:A10"/>
    <mergeCell ref="E7:G8"/>
    <mergeCell ref="H6:P6"/>
    <mergeCell ref="B6:D6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K75"/>
  <sheetViews>
    <sheetView view="pageBreakPreview" zoomScaleNormal="100" zoomScaleSheetLayoutView="100" workbookViewId="0">
      <selection activeCell="E12" sqref="E12"/>
    </sheetView>
  </sheetViews>
  <sheetFormatPr defaultRowHeight="14.25"/>
  <cols>
    <col min="1" max="1" width="10.375" style="134" customWidth="1"/>
    <col min="2" max="3" width="14.375" style="135" customWidth="1"/>
    <col min="4" max="4" width="14.125" style="135" customWidth="1"/>
    <col min="5" max="5" width="14.25" style="135" customWidth="1"/>
    <col min="6" max="6" width="14.875" style="133" customWidth="1"/>
    <col min="7" max="8" width="10.625" style="133" customWidth="1"/>
    <col min="9" max="9" width="13.5" style="133" customWidth="1"/>
    <col min="10" max="11" width="11.625" style="133" customWidth="1"/>
    <col min="12" max="12" width="12.125" style="133" customWidth="1"/>
    <col min="13" max="13" width="12.375" style="133" customWidth="1"/>
    <col min="14" max="16384" width="9" style="133"/>
  </cols>
  <sheetData>
    <row r="1" spans="1:15" s="799" customFormat="1" ht="14.1" customHeight="1">
      <c r="A1" s="797" t="s">
        <v>1421</v>
      </c>
      <c r="B1" s="798"/>
      <c r="C1" s="798"/>
      <c r="D1" s="798"/>
      <c r="E1" s="798"/>
      <c r="J1" s="795" t="s">
        <v>46</v>
      </c>
      <c r="L1" s="800"/>
      <c r="M1" s="800" t="s">
        <v>1589</v>
      </c>
    </row>
    <row r="2" spans="1:15" s="14" customFormat="1" ht="14.1" customHeight="1">
      <c r="A2" s="113"/>
      <c r="B2" s="114"/>
      <c r="C2" s="114"/>
      <c r="D2" s="114"/>
      <c r="E2" s="114"/>
      <c r="J2" s="95"/>
      <c r="L2" s="115"/>
      <c r="M2" s="115"/>
    </row>
    <row r="3" spans="1:15" s="996" customFormat="1" ht="20.100000000000001" customHeight="1">
      <c r="A3" s="2427" t="s">
        <v>1041</v>
      </c>
      <c r="B3" s="2427"/>
      <c r="C3" s="2427"/>
      <c r="D3" s="2427"/>
      <c r="E3" s="2427"/>
      <c r="F3" s="2427"/>
      <c r="G3" s="2427" t="s">
        <v>1042</v>
      </c>
      <c r="H3" s="2427"/>
      <c r="I3" s="2427"/>
      <c r="J3" s="2427"/>
      <c r="K3" s="2427"/>
      <c r="L3" s="2427"/>
      <c r="M3" s="2427"/>
    </row>
    <row r="4" spans="1:15" s="150" customFormat="1" ht="24" customHeight="1">
      <c r="A4" s="2428" t="s">
        <v>1614</v>
      </c>
      <c r="B4" s="2428"/>
      <c r="C4" s="2428"/>
      <c r="D4" s="2428"/>
      <c r="E4" s="2428"/>
      <c r="F4" s="2428"/>
      <c r="G4" s="2428" t="s">
        <v>178</v>
      </c>
      <c r="H4" s="2428"/>
      <c r="I4" s="2428"/>
      <c r="J4" s="2428"/>
      <c r="K4" s="2428"/>
      <c r="L4" s="2428"/>
      <c r="M4" s="2428"/>
    </row>
    <row r="5" spans="1:15" s="138" customFormat="1" ht="18" customHeight="1" thickBot="1">
      <c r="A5" s="137" t="s">
        <v>176</v>
      </c>
      <c r="B5" s="137"/>
      <c r="C5" s="137"/>
      <c r="F5" s="115"/>
      <c r="G5" s="115"/>
      <c r="I5" s="115"/>
      <c r="L5" s="115"/>
      <c r="M5" s="115" t="s">
        <v>179</v>
      </c>
    </row>
    <row r="6" spans="1:15" s="14" customFormat="1" ht="14.1" customHeight="1">
      <c r="A6" s="1571" t="s">
        <v>180</v>
      </c>
      <c r="B6" s="2429" t="s">
        <v>181</v>
      </c>
      <c r="C6" s="2421" t="s">
        <v>182</v>
      </c>
      <c r="D6" s="2421" t="s">
        <v>183</v>
      </c>
      <c r="E6" s="2421" t="s">
        <v>184</v>
      </c>
      <c r="F6" s="2424" t="s">
        <v>185</v>
      </c>
      <c r="G6" s="2429" t="s">
        <v>1371</v>
      </c>
      <c r="H6" s="2429" t="s">
        <v>186</v>
      </c>
      <c r="I6" s="2421" t="s">
        <v>187</v>
      </c>
      <c r="J6" s="2421" t="s">
        <v>188</v>
      </c>
      <c r="K6" s="2421" t="s">
        <v>189</v>
      </c>
      <c r="L6" s="2424" t="s">
        <v>1372</v>
      </c>
      <c r="M6" s="1659" t="s">
        <v>190</v>
      </c>
    </row>
    <row r="7" spans="1:15" s="14" customFormat="1" ht="14.1" customHeight="1">
      <c r="A7" s="1620"/>
      <c r="B7" s="2430"/>
      <c r="C7" s="2422"/>
      <c r="D7" s="2422"/>
      <c r="E7" s="2422"/>
      <c r="F7" s="2425"/>
      <c r="G7" s="2430"/>
      <c r="H7" s="2430"/>
      <c r="I7" s="2422"/>
      <c r="J7" s="2422"/>
      <c r="K7" s="2422"/>
      <c r="L7" s="2425"/>
      <c r="M7" s="1957"/>
    </row>
    <row r="8" spans="1:15" s="14" customFormat="1" ht="14.1" customHeight="1">
      <c r="A8" s="1620"/>
      <c r="B8" s="2430"/>
      <c r="C8" s="2422"/>
      <c r="D8" s="2422"/>
      <c r="E8" s="2422"/>
      <c r="F8" s="2425"/>
      <c r="G8" s="2430"/>
      <c r="H8" s="2430"/>
      <c r="I8" s="2422"/>
      <c r="J8" s="2422"/>
      <c r="K8" s="2422"/>
      <c r="L8" s="2425"/>
      <c r="M8" s="1957"/>
    </row>
    <row r="9" spans="1:15" s="14" customFormat="1" ht="14.1" customHeight="1">
      <c r="A9" s="1621"/>
      <c r="B9" s="2431"/>
      <c r="C9" s="2423"/>
      <c r="D9" s="2423"/>
      <c r="E9" s="2423"/>
      <c r="F9" s="2426"/>
      <c r="G9" s="2431"/>
      <c r="H9" s="2431"/>
      <c r="I9" s="2423"/>
      <c r="J9" s="2423"/>
      <c r="K9" s="2423"/>
      <c r="L9" s="2426"/>
      <c r="M9" s="1663"/>
    </row>
    <row r="10" spans="1:15" s="140" customFormat="1" ht="18.95" customHeight="1">
      <c r="A10" s="120" t="s">
        <v>701</v>
      </c>
      <c r="B10" s="121">
        <v>1791675</v>
      </c>
      <c r="C10" s="121">
        <v>254156</v>
      </c>
      <c r="D10" s="121">
        <v>263612</v>
      </c>
      <c r="E10" s="121">
        <v>193670</v>
      </c>
      <c r="F10" s="121">
        <v>542709</v>
      </c>
      <c r="G10" s="784">
        <v>244108</v>
      </c>
      <c r="H10" s="121">
        <v>228250</v>
      </c>
      <c r="I10" s="784">
        <v>13577</v>
      </c>
      <c r="J10" s="784">
        <v>8970</v>
      </c>
      <c r="K10" s="784">
        <v>32472</v>
      </c>
      <c r="L10" s="784">
        <v>10151</v>
      </c>
      <c r="M10" s="141" t="s">
        <v>701</v>
      </c>
    </row>
    <row r="11" spans="1:15" s="140" customFormat="1" ht="18.95" customHeight="1">
      <c r="A11" s="120" t="s">
        <v>951</v>
      </c>
      <c r="B11" s="121">
        <v>2599675</v>
      </c>
      <c r="C11" s="121">
        <v>446936</v>
      </c>
      <c r="D11" s="121">
        <v>201248</v>
      </c>
      <c r="E11" s="121">
        <v>328572</v>
      </c>
      <c r="F11" s="121">
        <v>1013688</v>
      </c>
      <c r="G11" s="784">
        <v>337054</v>
      </c>
      <c r="H11" s="121">
        <v>221919</v>
      </c>
      <c r="I11" s="784">
        <v>10712</v>
      </c>
      <c r="J11" s="784">
        <v>11627</v>
      </c>
      <c r="K11" s="784">
        <v>23062</v>
      </c>
      <c r="L11" s="784">
        <v>4857</v>
      </c>
      <c r="M11" s="141" t="s">
        <v>951</v>
      </c>
    </row>
    <row r="12" spans="1:15" s="140" customFormat="1" ht="18.95" customHeight="1">
      <c r="A12" s="120" t="s">
        <v>952</v>
      </c>
      <c r="B12" s="121">
        <v>1544118</v>
      </c>
      <c r="C12" s="121">
        <v>247018</v>
      </c>
      <c r="D12" s="121">
        <v>199005</v>
      </c>
      <c r="E12" s="121">
        <v>183302</v>
      </c>
      <c r="F12" s="121">
        <v>460718</v>
      </c>
      <c r="G12" s="784">
        <v>216158</v>
      </c>
      <c r="H12" s="121">
        <v>180007</v>
      </c>
      <c r="I12" s="784">
        <v>14676</v>
      </c>
      <c r="J12" s="784">
        <v>18710</v>
      </c>
      <c r="K12" s="784">
        <v>12830</v>
      </c>
      <c r="L12" s="784">
        <v>11694</v>
      </c>
      <c r="M12" s="141" t="s">
        <v>952</v>
      </c>
    </row>
    <row r="13" spans="1:15" s="140" customFormat="1" ht="18.95" customHeight="1">
      <c r="A13" s="120" t="s">
        <v>1049</v>
      </c>
      <c r="B13" s="121">
        <v>2119820</v>
      </c>
      <c r="C13" s="121">
        <v>264663</v>
      </c>
      <c r="D13" s="121">
        <v>543109</v>
      </c>
      <c r="E13" s="121">
        <v>176627</v>
      </c>
      <c r="F13" s="121">
        <v>414490</v>
      </c>
      <c r="G13" s="784">
        <v>197192</v>
      </c>
      <c r="H13" s="121">
        <v>419342</v>
      </c>
      <c r="I13" s="784">
        <v>37299</v>
      </c>
      <c r="J13" s="784">
        <v>38010</v>
      </c>
      <c r="K13" s="784">
        <v>16099</v>
      </c>
      <c r="L13" s="784">
        <v>12989</v>
      </c>
      <c r="M13" s="141" t="s">
        <v>1049</v>
      </c>
    </row>
    <row r="14" spans="1:15" s="140" customFormat="1" ht="18.95" customHeight="1">
      <c r="A14" s="124" t="s">
        <v>1389</v>
      </c>
      <c r="B14" s="151">
        <f t="shared" ref="B14:L14" si="0">SUM(B16:B38)</f>
        <v>1620730</v>
      </c>
      <c r="C14" s="151">
        <f t="shared" si="0"/>
        <v>242250</v>
      </c>
      <c r="D14" s="151">
        <f t="shared" si="0"/>
        <v>200599</v>
      </c>
      <c r="E14" s="151">
        <f t="shared" si="0"/>
        <v>143959</v>
      </c>
      <c r="F14" s="151">
        <f t="shared" si="0"/>
        <v>458500</v>
      </c>
      <c r="G14" s="142">
        <f t="shared" si="0"/>
        <v>220981</v>
      </c>
      <c r="H14" s="151">
        <f t="shared" si="0"/>
        <v>248652</v>
      </c>
      <c r="I14" s="142">
        <f t="shared" si="0"/>
        <v>39291</v>
      </c>
      <c r="J14" s="142">
        <f t="shared" si="0"/>
        <v>31673</v>
      </c>
      <c r="K14" s="142">
        <f t="shared" si="0"/>
        <v>23776</v>
      </c>
      <c r="L14" s="142">
        <f t="shared" si="0"/>
        <v>11049</v>
      </c>
      <c r="M14" s="143" t="s">
        <v>1389</v>
      </c>
    </row>
    <row r="15" spans="1:15" s="14" customFormat="1" ht="17.45" customHeight="1">
      <c r="A15" s="11"/>
      <c r="B15" s="152"/>
      <c r="C15" s="152"/>
      <c r="D15" s="152"/>
      <c r="E15" s="152"/>
      <c r="F15" s="152"/>
      <c r="G15" s="144"/>
      <c r="H15" s="152"/>
      <c r="I15" s="145"/>
      <c r="J15" s="144"/>
      <c r="M15" s="146"/>
    </row>
    <row r="16" spans="1:15" s="14" customFormat="1" ht="18.2" customHeight="1">
      <c r="A16" s="11" t="s">
        <v>240</v>
      </c>
      <c r="B16" s="121">
        <f>SUM(C16:L16)</f>
        <v>300895</v>
      </c>
      <c r="C16" s="759">
        <v>36721</v>
      </c>
      <c r="D16" s="759">
        <v>27481</v>
      </c>
      <c r="E16" s="759">
        <v>39547</v>
      </c>
      <c r="F16" s="759">
        <v>62507</v>
      </c>
      <c r="G16" s="759">
        <v>62507</v>
      </c>
      <c r="H16" s="759">
        <v>57013</v>
      </c>
      <c r="I16" s="759">
        <v>5655</v>
      </c>
      <c r="J16" s="759">
        <v>9464</v>
      </c>
      <c r="K16" s="759">
        <v>0</v>
      </c>
      <c r="L16" s="759">
        <v>0</v>
      </c>
      <c r="M16" s="13" t="s">
        <v>191</v>
      </c>
      <c r="O16" s="12"/>
    </row>
    <row r="17" spans="1:15" s="14" customFormat="1" ht="18.2" customHeight="1">
      <c r="A17" s="11" t="s">
        <v>242</v>
      </c>
      <c r="B17" s="121">
        <f t="shared" ref="B17:B38" si="1">SUM(C17:L17)</f>
        <v>93346</v>
      </c>
      <c r="C17" s="759">
        <v>8417</v>
      </c>
      <c r="D17" s="759">
        <v>13734</v>
      </c>
      <c r="E17" s="759">
        <v>3830</v>
      </c>
      <c r="F17" s="759">
        <v>17197</v>
      </c>
      <c r="G17" s="759">
        <v>13787</v>
      </c>
      <c r="H17" s="759">
        <v>29886</v>
      </c>
      <c r="I17" s="759">
        <v>527</v>
      </c>
      <c r="J17" s="759">
        <v>0</v>
      </c>
      <c r="K17" s="759">
        <v>5968</v>
      </c>
      <c r="L17" s="759">
        <v>0</v>
      </c>
      <c r="M17" s="13" t="s">
        <v>243</v>
      </c>
      <c r="O17" s="12"/>
    </row>
    <row r="18" spans="1:15" s="786" customFormat="1" ht="18.2" customHeight="1">
      <c r="A18" s="783" t="s">
        <v>244</v>
      </c>
      <c r="B18" s="1405">
        <f t="shared" si="1"/>
        <v>106837</v>
      </c>
      <c r="C18" s="759">
        <v>18962</v>
      </c>
      <c r="D18" s="759">
        <v>9021</v>
      </c>
      <c r="E18" s="759">
        <v>9481</v>
      </c>
      <c r="F18" s="759">
        <v>11522</v>
      </c>
      <c r="G18" s="759">
        <v>23195</v>
      </c>
      <c r="H18" s="759">
        <v>11185</v>
      </c>
      <c r="I18" s="759">
        <v>7684</v>
      </c>
      <c r="J18" s="759">
        <v>8450</v>
      </c>
      <c r="K18" s="759">
        <v>4217</v>
      </c>
      <c r="L18" s="759">
        <v>3120</v>
      </c>
      <c r="M18" s="785" t="s">
        <v>245</v>
      </c>
      <c r="O18" s="12"/>
    </row>
    <row r="19" spans="1:15" s="14" customFormat="1" ht="18.2" customHeight="1">
      <c r="A19" s="11" t="s">
        <v>246</v>
      </c>
      <c r="B19" s="1406">
        <f t="shared" si="1"/>
        <v>101327</v>
      </c>
      <c r="C19" s="759">
        <v>13772</v>
      </c>
      <c r="D19" s="759">
        <v>14472</v>
      </c>
      <c r="E19" s="759">
        <v>12395</v>
      </c>
      <c r="F19" s="759">
        <v>26358</v>
      </c>
      <c r="G19" s="759">
        <v>3974</v>
      </c>
      <c r="H19" s="759">
        <v>25504</v>
      </c>
      <c r="I19" s="759">
        <v>480</v>
      </c>
      <c r="J19" s="759">
        <v>870</v>
      </c>
      <c r="K19" s="759">
        <v>855</v>
      </c>
      <c r="L19" s="759">
        <v>2647</v>
      </c>
      <c r="M19" s="13" t="s">
        <v>247</v>
      </c>
      <c r="O19" s="12"/>
    </row>
    <row r="20" spans="1:15" s="14" customFormat="1" ht="18.2" customHeight="1">
      <c r="A20" s="11" t="s">
        <v>248</v>
      </c>
      <c r="B20" s="1407">
        <f t="shared" si="1"/>
        <v>75932</v>
      </c>
      <c r="C20" s="759">
        <v>38367</v>
      </c>
      <c r="D20" s="759">
        <v>6452</v>
      </c>
      <c r="E20" s="759">
        <v>7389</v>
      </c>
      <c r="F20" s="759">
        <v>5067</v>
      </c>
      <c r="G20" s="759">
        <v>7055</v>
      </c>
      <c r="H20" s="759">
        <v>11602</v>
      </c>
      <c r="I20" s="759">
        <v>0</v>
      </c>
      <c r="J20" s="759">
        <v>0</v>
      </c>
      <c r="K20" s="759">
        <v>0</v>
      </c>
      <c r="L20" s="759">
        <v>0</v>
      </c>
      <c r="M20" s="13" t="s">
        <v>249</v>
      </c>
      <c r="O20" s="12"/>
    </row>
    <row r="21" spans="1:15" s="786" customFormat="1" ht="18.2" customHeight="1">
      <c r="A21" s="783" t="s">
        <v>250</v>
      </c>
      <c r="B21" s="1406">
        <f t="shared" si="1"/>
        <v>107292</v>
      </c>
      <c r="C21" s="759">
        <v>4705</v>
      </c>
      <c r="D21" s="759">
        <v>26464</v>
      </c>
      <c r="E21" s="759">
        <v>4705</v>
      </c>
      <c r="F21" s="759">
        <v>22086</v>
      </c>
      <c r="G21" s="759">
        <v>26464</v>
      </c>
      <c r="H21" s="759">
        <v>9363</v>
      </c>
      <c r="I21" s="759">
        <v>13505</v>
      </c>
      <c r="J21" s="759">
        <v>0</v>
      </c>
      <c r="K21" s="759">
        <v>0</v>
      </c>
      <c r="L21" s="759">
        <v>0</v>
      </c>
      <c r="M21" s="785" t="s">
        <v>251</v>
      </c>
      <c r="O21" s="12"/>
    </row>
    <row r="22" spans="1:15" s="14" customFormat="1" ht="18.2" customHeight="1">
      <c r="A22" s="783" t="s">
        <v>252</v>
      </c>
      <c r="B22" s="1406">
        <f t="shared" si="1"/>
        <v>75482</v>
      </c>
      <c r="C22" s="759">
        <v>7907</v>
      </c>
      <c r="D22" s="759">
        <v>7136</v>
      </c>
      <c r="E22" s="759">
        <v>3313</v>
      </c>
      <c r="F22" s="759">
        <v>44980</v>
      </c>
      <c r="G22" s="759">
        <v>5930</v>
      </c>
      <c r="H22" s="759">
        <v>4956</v>
      </c>
      <c r="I22" s="759">
        <v>0</v>
      </c>
      <c r="J22" s="759">
        <v>0</v>
      </c>
      <c r="K22" s="759">
        <v>0</v>
      </c>
      <c r="L22" s="759">
        <v>1260</v>
      </c>
      <c r="M22" s="13" t="s">
        <v>253</v>
      </c>
      <c r="O22" s="12"/>
    </row>
    <row r="23" spans="1:15" s="14" customFormat="1" ht="18.2" customHeight="1">
      <c r="A23" s="11" t="s">
        <v>254</v>
      </c>
      <c r="B23" s="1406">
        <f t="shared" si="1"/>
        <v>163981</v>
      </c>
      <c r="C23" s="759">
        <v>15543</v>
      </c>
      <c r="D23" s="759">
        <v>29261</v>
      </c>
      <c r="E23" s="759">
        <v>15543</v>
      </c>
      <c r="F23" s="759">
        <v>42974</v>
      </c>
      <c r="G23" s="759">
        <v>37415</v>
      </c>
      <c r="H23" s="759">
        <v>11811</v>
      </c>
      <c r="I23" s="759">
        <v>0</v>
      </c>
      <c r="J23" s="759">
        <v>0</v>
      </c>
      <c r="K23" s="759">
        <v>11434</v>
      </c>
      <c r="L23" s="759">
        <v>0</v>
      </c>
      <c r="M23" s="13" t="s">
        <v>255</v>
      </c>
      <c r="O23" s="12"/>
    </row>
    <row r="24" spans="1:15" s="14" customFormat="1" ht="18.2" customHeight="1">
      <c r="A24" s="11" t="s">
        <v>256</v>
      </c>
      <c r="B24" s="1406">
        <f t="shared" si="1"/>
        <v>26317</v>
      </c>
      <c r="C24" s="759">
        <v>7086</v>
      </c>
      <c r="D24" s="759">
        <v>4632</v>
      </c>
      <c r="E24" s="759" t="s">
        <v>974</v>
      </c>
      <c r="F24" s="759">
        <v>1465</v>
      </c>
      <c r="G24" s="759">
        <v>1137</v>
      </c>
      <c r="H24" s="759">
        <v>4383</v>
      </c>
      <c r="I24" s="759">
        <v>4115</v>
      </c>
      <c r="J24" s="759">
        <v>2469</v>
      </c>
      <c r="K24" s="759">
        <v>0</v>
      </c>
      <c r="L24" s="759">
        <v>1030</v>
      </c>
      <c r="M24" s="13" t="s">
        <v>257</v>
      </c>
      <c r="O24" s="12"/>
    </row>
    <row r="25" spans="1:15" s="14" customFormat="1" ht="18.2" customHeight="1">
      <c r="A25" s="11" t="s">
        <v>258</v>
      </c>
      <c r="B25" s="1406">
        <f t="shared" si="1"/>
        <v>102933</v>
      </c>
      <c r="C25" s="759">
        <v>13297</v>
      </c>
      <c r="D25" s="759">
        <v>9483</v>
      </c>
      <c r="E25" s="759">
        <v>11836</v>
      </c>
      <c r="F25" s="759">
        <v>51912</v>
      </c>
      <c r="G25" s="759">
        <v>1168</v>
      </c>
      <c r="H25" s="759">
        <v>15237</v>
      </c>
      <c r="I25" s="759">
        <v>0</v>
      </c>
      <c r="J25" s="759">
        <v>0</v>
      </c>
      <c r="K25" s="759">
        <v>0</v>
      </c>
      <c r="L25" s="759">
        <v>0</v>
      </c>
      <c r="M25" s="13" t="s">
        <v>259</v>
      </c>
      <c r="O25" s="12"/>
    </row>
    <row r="26" spans="1:15" s="14" customFormat="1" ht="18.2" customHeight="1">
      <c r="A26" s="11" t="s">
        <v>260</v>
      </c>
      <c r="B26" s="1406">
        <f t="shared" si="1"/>
        <v>45936</v>
      </c>
      <c r="C26" s="759">
        <v>5582</v>
      </c>
      <c r="D26" s="759">
        <v>2325</v>
      </c>
      <c r="E26" s="759">
        <v>390</v>
      </c>
      <c r="F26" s="759">
        <v>35333</v>
      </c>
      <c r="G26" s="759">
        <v>0</v>
      </c>
      <c r="H26" s="759">
        <v>2024</v>
      </c>
      <c r="I26" s="759">
        <v>0</v>
      </c>
      <c r="J26" s="759">
        <v>210</v>
      </c>
      <c r="K26" s="759">
        <v>72</v>
      </c>
      <c r="L26" s="759">
        <v>0</v>
      </c>
      <c r="M26" s="13" t="s">
        <v>261</v>
      </c>
      <c r="O26" s="12"/>
    </row>
    <row r="27" spans="1:15" s="14" customFormat="1" ht="18.2" customHeight="1">
      <c r="A27" s="11" t="s">
        <v>262</v>
      </c>
      <c r="B27" s="1406">
        <f t="shared" si="1"/>
        <v>91567</v>
      </c>
      <c r="C27" s="759">
        <v>13493</v>
      </c>
      <c r="D27" s="759">
        <v>13907</v>
      </c>
      <c r="E27" s="759">
        <v>13611</v>
      </c>
      <c r="F27" s="759">
        <v>23291</v>
      </c>
      <c r="G27" s="759">
        <v>13906</v>
      </c>
      <c r="H27" s="759">
        <v>10460</v>
      </c>
      <c r="I27" s="759">
        <v>490</v>
      </c>
      <c r="J27" s="759">
        <v>2409</v>
      </c>
      <c r="K27" s="759">
        <v>0</v>
      </c>
      <c r="L27" s="759">
        <v>0</v>
      </c>
      <c r="M27" s="13" t="s">
        <v>636</v>
      </c>
      <c r="O27" s="12"/>
    </row>
    <row r="28" spans="1:15" s="14" customFormat="1" ht="18.2" customHeight="1">
      <c r="A28" s="11" t="s">
        <v>264</v>
      </c>
      <c r="B28" s="1406">
        <f t="shared" si="1"/>
        <v>25625</v>
      </c>
      <c r="C28" s="1272">
        <v>2242</v>
      </c>
      <c r="D28" s="1272">
        <v>3918</v>
      </c>
      <c r="E28" s="1272">
        <v>0</v>
      </c>
      <c r="F28" s="1272">
        <v>8326</v>
      </c>
      <c r="G28" s="1272">
        <v>217</v>
      </c>
      <c r="H28" s="1272">
        <v>5087</v>
      </c>
      <c r="I28" s="1272">
        <v>50</v>
      </c>
      <c r="J28" s="1272">
        <v>5785</v>
      </c>
      <c r="K28" s="1272">
        <v>0</v>
      </c>
      <c r="L28" s="1272">
        <v>0</v>
      </c>
      <c r="M28" s="13" t="s">
        <v>670</v>
      </c>
      <c r="O28" s="12"/>
    </row>
    <row r="29" spans="1:15" s="14" customFormat="1" ht="18.2" customHeight="1">
      <c r="A29" s="11" t="s">
        <v>266</v>
      </c>
      <c r="B29" s="1406">
        <f t="shared" si="1"/>
        <v>36393</v>
      </c>
      <c r="C29" s="759">
        <v>2337</v>
      </c>
      <c r="D29" s="759">
        <v>3589</v>
      </c>
      <c r="E29" s="759">
        <v>1007</v>
      </c>
      <c r="F29" s="759">
        <v>20839</v>
      </c>
      <c r="G29" s="759">
        <v>3987</v>
      </c>
      <c r="H29" s="759">
        <v>3800</v>
      </c>
      <c r="I29" s="759">
        <v>164</v>
      </c>
      <c r="J29" s="759">
        <v>0</v>
      </c>
      <c r="K29" s="759">
        <v>400</v>
      </c>
      <c r="L29" s="759">
        <v>270</v>
      </c>
      <c r="M29" s="13" t="s">
        <v>267</v>
      </c>
      <c r="O29" s="12"/>
    </row>
    <row r="30" spans="1:15" s="14" customFormat="1" ht="18.2" customHeight="1">
      <c r="A30" s="11" t="s">
        <v>268</v>
      </c>
      <c r="B30" s="1406">
        <f t="shared" si="1"/>
        <v>20308</v>
      </c>
      <c r="C30" s="759">
        <v>4796</v>
      </c>
      <c r="D30" s="759">
        <v>1447</v>
      </c>
      <c r="E30" s="759">
        <v>401</v>
      </c>
      <c r="F30" s="759">
        <v>11700</v>
      </c>
      <c r="G30" s="759">
        <v>0</v>
      </c>
      <c r="H30" s="759">
        <v>1934</v>
      </c>
      <c r="I30" s="759">
        <v>30</v>
      </c>
      <c r="J30" s="759">
        <v>0</v>
      </c>
      <c r="K30" s="759">
        <v>0</v>
      </c>
      <c r="L30" s="759">
        <v>0</v>
      </c>
      <c r="M30" s="13" t="s">
        <v>193</v>
      </c>
      <c r="O30" s="12"/>
    </row>
    <row r="31" spans="1:15" s="14" customFormat="1" ht="18.2" customHeight="1">
      <c r="A31" s="11" t="s">
        <v>270</v>
      </c>
      <c r="B31" s="1406">
        <f t="shared" si="1"/>
        <v>40057</v>
      </c>
      <c r="C31" s="759">
        <v>7436</v>
      </c>
      <c r="D31" s="759">
        <v>4312</v>
      </c>
      <c r="E31" s="759">
        <v>4236</v>
      </c>
      <c r="F31" s="759">
        <v>10351</v>
      </c>
      <c r="G31" s="759">
        <v>4312</v>
      </c>
      <c r="H31" s="759">
        <v>8763</v>
      </c>
      <c r="I31" s="759">
        <v>647</v>
      </c>
      <c r="J31" s="759">
        <v>0</v>
      </c>
      <c r="K31" s="759">
        <v>0</v>
      </c>
      <c r="L31" s="759">
        <v>0</v>
      </c>
      <c r="M31" s="13" t="s">
        <v>598</v>
      </c>
      <c r="O31" s="12"/>
    </row>
    <row r="32" spans="1:15" s="14" customFormat="1" ht="18.2" customHeight="1">
      <c r="A32" s="11" t="s">
        <v>272</v>
      </c>
      <c r="B32" s="1406">
        <f t="shared" si="1"/>
        <v>32467</v>
      </c>
      <c r="C32" s="759">
        <v>3488</v>
      </c>
      <c r="D32" s="759">
        <v>3517</v>
      </c>
      <c r="E32" s="759">
        <v>2068</v>
      </c>
      <c r="F32" s="759">
        <v>11026</v>
      </c>
      <c r="G32" s="759">
        <v>1901</v>
      </c>
      <c r="H32" s="759">
        <v>5465</v>
      </c>
      <c r="I32" s="759">
        <v>4776</v>
      </c>
      <c r="J32" s="759">
        <v>226</v>
      </c>
      <c r="K32" s="759" t="s">
        <v>974</v>
      </c>
      <c r="L32" s="759" t="s">
        <v>974</v>
      </c>
      <c r="M32" s="13" t="s">
        <v>273</v>
      </c>
      <c r="O32" s="12"/>
    </row>
    <row r="33" spans="1:245" s="14" customFormat="1" ht="18.2" customHeight="1">
      <c r="A33" s="11" t="s">
        <v>274</v>
      </c>
      <c r="B33" s="1406">
        <f t="shared" si="1"/>
        <v>23518</v>
      </c>
      <c r="C33" s="759">
        <v>4121</v>
      </c>
      <c r="D33" s="759">
        <v>3335</v>
      </c>
      <c r="E33" s="759">
        <v>2055</v>
      </c>
      <c r="F33" s="759">
        <v>7950</v>
      </c>
      <c r="G33" s="759">
        <v>1635</v>
      </c>
      <c r="H33" s="759">
        <v>4203</v>
      </c>
      <c r="I33" s="759">
        <v>119</v>
      </c>
      <c r="J33" s="759">
        <v>100</v>
      </c>
      <c r="K33" s="759">
        <v>0</v>
      </c>
      <c r="L33" s="759">
        <v>0</v>
      </c>
      <c r="M33" s="13" t="s">
        <v>275</v>
      </c>
      <c r="O33" s="12"/>
    </row>
    <row r="34" spans="1:245" s="14" customFormat="1" ht="18.2" customHeight="1">
      <c r="A34" s="11" t="s">
        <v>276</v>
      </c>
      <c r="B34" s="1406">
        <f t="shared" si="1"/>
        <v>42810</v>
      </c>
      <c r="C34" s="759">
        <v>7708</v>
      </c>
      <c r="D34" s="759">
        <v>5661</v>
      </c>
      <c r="E34" s="759">
        <v>5883</v>
      </c>
      <c r="F34" s="759">
        <v>11869</v>
      </c>
      <c r="G34" s="759">
        <v>0</v>
      </c>
      <c r="H34" s="759">
        <v>9811</v>
      </c>
      <c r="I34" s="759">
        <v>138</v>
      </c>
      <c r="J34" s="759">
        <v>0</v>
      </c>
      <c r="K34" s="759">
        <v>200</v>
      </c>
      <c r="L34" s="759">
        <v>1540</v>
      </c>
      <c r="M34" s="13" t="s">
        <v>599</v>
      </c>
      <c r="O34" s="12"/>
    </row>
    <row r="35" spans="1:245" s="14" customFormat="1" ht="18.2" customHeight="1">
      <c r="A35" s="11" t="s">
        <v>278</v>
      </c>
      <c r="B35" s="1406">
        <f t="shared" si="1"/>
        <v>41716</v>
      </c>
      <c r="C35" s="759">
        <v>7936</v>
      </c>
      <c r="D35" s="759">
        <v>4205</v>
      </c>
      <c r="E35" s="759">
        <v>2645</v>
      </c>
      <c r="F35" s="759">
        <v>13644</v>
      </c>
      <c r="G35" s="759">
        <v>4205</v>
      </c>
      <c r="H35" s="759">
        <v>6944</v>
      </c>
      <c r="I35" s="759">
        <v>67</v>
      </c>
      <c r="J35" s="759">
        <v>1540</v>
      </c>
      <c r="K35" s="759">
        <v>530</v>
      </c>
      <c r="L35" s="759">
        <v>0</v>
      </c>
      <c r="M35" s="13" t="s">
        <v>279</v>
      </c>
      <c r="O35" s="12"/>
    </row>
    <row r="36" spans="1:245" s="1235" customFormat="1" ht="18.2" customHeight="1">
      <c r="A36" s="17" t="s">
        <v>280</v>
      </c>
      <c r="B36" s="1406">
        <f t="shared" si="1"/>
        <v>30284</v>
      </c>
      <c r="C36" s="759">
        <v>5035</v>
      </c>
      <c r="D36" s="759">
        <v>3310</v>
      </c>
      <c r="E36" s="759">
        <v>1124</v>
      </c>
      <c r="F36" s="759">
        <v>10859</v>
      </c>
      <c r="G36" s="759">
        <v>3371</v>
      </c>
      <c r="H36" s="759">
        <v>6211</v>
      </c>
      <c r="I36" s="759">
        <v>374</v>
      </c>
      <c r="J36" s="759">
        <v>0</v>
      </c>
      <c r="K36" s="759">
        <v>0</v>
      </c>
      <c r="L36" s="759">
        <v>0</v>
      </c>
      <c r="M36" s="18" t="s">
        <v>281</v>
      </c>
      <c r="O36" s="12"/>
    </row>
    <row r="37" spans="1:245" s="14" customFormat="1" ht="18" customHeight="1">
      <c r="A37" s="11" t="s">
        <v>282</v>
      </c>
      <c r="B37" s="1406">
        <f t="shared" si="1"/>
        <v>32823</v>
      </c>
      <c r="C37" s="759">
        <v>12599</v>
      </c>
      <c r="D37" s="759">
        <v>2727</v>
      </c>
      <c r="E37" s="759">
        <v>1800</v>
      </c>
      <c r="F37" s="759">
        <v>6700</v>
      </c>
      <c r="G37" s="759">
        <v>4815</v>
      </c>
      <c r="H37" s="759">
        <v>2480</v>
      </c>
      <c r="I37" s="759">
        <v>370</v>
      </c>
      <c r="J37" s="759">
        <v>150</v>
      </c>
      <c r="K37" s="759">
        <v>0</v>
      </c>
      <c r="L37" s="759">
        <v>1182</v>
      </c>
      <c r="M37" s="13" t="s">
        <v>684</v>
      </c>
      <c r="O37" s="12"/>
    </row>
    <row r="38" spans="1:245" s="14" customFormat="1" ht="18.2" customHeight="1" thickBot="1">
      <c r="A38" s="1237" t="s">
        <v>284</v>
      </c>
      <c r="B38" s="121">
        <f t="shared" si="1"/>
        <v>2884</v>
      </c>
      <c r="C38" s="759">
        <v>700</v>
      </c>
      <c r="D38" s="759">
        <v>210</v>
      </c>
      <c r="E38" s="759">
        <v>700</v>
      </c>
      <c r="F38" s="759">
        <v>544</v>
      </c>
      <c r="G38" s="759" t="s">
        <v>974</v>
      </c>
      <c r="H38" s="759">
        <v>530</v>
      </c>
      <c r="I38" s="759">
        <v>100</v>
      </c>
      <c r="J38" s="759">
        <v>0</v>
      </c>
      <c r="K38" s="759">
        <v>100</v>
      </c>
      <c r="L38" s="759" t="s">
        <v>974</v>
      </c>
      <c r="M38" s="13" t="s">
        <v>285</v>
      </c>
      <c r="O38" s="12"/>
    </row>
    <row r="39" spans="1:245" s="149" customFormat="1" ht="12" customHeight="1">
      <c r="A39" s="148" t="s">
        <v>1402</v>
      </c>
      <c r="B39" s="153"/>
      <c r="C39" s="130"/>
      <c r="D39" s="130"/>
      <c r="E39" s="130"/>
      <c r="F39" s="131"/>
      <c r="G39" s="131"/>
      <c r="H39" s="130"/>
      <c r="I39" s="130"/>
      <c r="J39" s="130"/>
      <c r="K39" s="130"/>
      <c r="L39" s="131"/>
      <c r="M39" s="154" t="s">
        <v>1403</v>
      </c>
    </row>
    <row r="40" spans="1:245" s="14" customFormat="1" ht="11.25">
      <c r="A40" s="155"/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6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57"/>
      <c r="AG40" s="157"/>
      <c r="AH40" s="157"/>
      <c r="AI40" s="157"/>
      <c r="AJ40" s="157"/>
      <c r="AK40" s="157"/>
      <c r="AL40" s="157"/>
      <c r="AM40" s="157"/>
      <c r="AN40" s="157"/>
      <c r="AO40" s="157"/>
      <c r="AP40" s="157"/>
      <c r="AQ40" s="157"/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7"/>
      <c r="BE40" s="157"/>
      <c r="BF40" s="157"/>
      <c r="BG40" s="157"/>
      <c r="BH40" s="157"/>
      <c r="BI40" s="157"/>
      <c r="BJ40" s="157"/>
      <c r="BK40" s="157"/>
      <c r="BL40" s="157"/>
      <c r="BM40" s="157"/>
      <c r="BN40" s="157"/>
      <c r="BO40" s="157"/>
      <c r="BP40" s="157"/>
      <c r="BQ40" s="157"/>
      <c r="BR40" s="157"/>
      <c r="BS40" s="157"/>
      <c r="BT40" s="157"/>
      <c r="BU40" s="157"/>
      <c r="BV40" s="157"/>
      <c r="BW40" s="157"/>
      <c r="BX40" s="157"/>
      <c r="BY40" s="157"/>
      <c r="BZ40" s="157"/>
      <c r="CA40" s="157"/>
      <c r="CB40" s="157"/>
      <c r="CC40" s="157"/>
      <c r="CD40" s="157"/>
      <c r="CE40" s="157"/>
      <c r="CF40" s="157"/>
      <c r="CG40" s="157"/>
      <c r="CH40" s="157"/>
      <c r="CI40" s="157"/>
      <c r="CJ40" s="157"/>
      <c r="CK40" s="157"/>
      <c r="CL40" s="157"/>
      <c r="CM40" s="157"/>
      <c r="CN40" s="157"/>
      <c r="CO40" s="157"/>
      <c r="CP40" s="157"/>
      <c r="CQ40" s="157"/>
      <c r="CR40" s="157"/>
      <c r="CS40" s="157"/>
      <c r="CT40" s="157"/>
      <c r="CU40" s="157"/>
      <c r="CV40" s="157"/>
      <c r="CW40" s="157"/>
      <c r="CX40" s="157"/>
      <c r="CY40" s="157"/>
      <c r="CZ40" s="157"/>
      <c r="DA40" s="157"/>
      <c r="DB40" s="157"/>
      <c r="DC40" s="157"/>
      <c r="DD40" s="157"/>
      <c r="DE40" s="157"/>
      <c r="DF40" s="157"/>
      <c r="DG40" s="157"/>
      <c r="DH40" s="157"/>
      <c r="DI40" s="157"/>
      <c r="DJ40" s="157"/>
      <c r="DK40" s="157"/>
      <c r="DL40" s="157"/>
      <c r="DM40" s="157"/>
      <c r="DN40" s="157"/>
      <c r="DO40" s="157"/>
      <c r="DP40" s="157"/>
      <c r="DQ40" s="157"/>
      <c r="DR40" s="157"/>
      <c r="DS40" s="157"/>
      <c r="DT40" s="157"/>
      <c r="DU40" s="157"/>
      <c r="DV40" s="157"/>
      <c r="DW40" s="157"/>
      <c r="DX40" s="157"/>
      <c r="DY40" s="157"/>
      <c r="DZ40" s="157"/>
      <c r="EA40" s="157"/>
      <c r="EB40" s="157"/>
      <c r="EC40" s="157"/>
      <c r="ED40" s="157"/>
      <c r="EE40" s="157"/>
      <c r="EF40" s="157"/>
      <c r="EG40" s="157"/>
      <c r="EH40" s="157"/>
      <c r="EI40" s="157"/>
      <c r="EJ40" s="157"/>
      <c r="EK40" s="157"/>
      <c r="EL40" s="157"/>
      <c r="EM40" s="157"/>
      <c r="EN40" s="157"/>
      <c r="EO40" s="157"/>
      <c r="EP40" s="157"/>
      <c r="EQ40" s="157"/>
      <c r="ER40" s="157"/>
      <c r="ES40" s="157"/>
      <c r="ET40" s="157"/>
      <c r="EU40" s="157"/>
      <c r="EV40" s="157"/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7"/>
      <c r="FI40" s="157"/>
      <c r="FJ40" s="157"/>
      <c r="FK40" s="157"/>
      <c r="FL40" s="157"/>
      <c r="FM40" s="157"/>
      <c r="FN40" s="157"/>
      <c r="FO40" s="157"/>
      <c r="FP40" s="157"/>
      <c r="FQ40" s="157"/>
      <c r="FR40" s="157"/>
      <c r="FS40" s="157"/>
      <c r="FT40" s="157"/>
      <c r="FU40" s="157"/>
      <c r="FV40" s="157"/>
      <c r="FW40" s="157"/>
      <c r="FX40" s="157"/>
      <c r="FY40" s="157"/>
      <c r="FZ40" s="157"/>
      <c r="GA40" s="157"/>
      <c r="GB40" s="157"/>
      <c r="GC40" s="157"/>
      <c r="GD40" s="157"/>
      <c r="GE40" s="157"/>
      <c r="GF40" s="157"/>
      <c r="GG40" s="157"/>
      <c r="GH40" s="157"/>
      <c r="GI40" s="157"/>
      <c r="GJ40" s="157"/>
      <c r="GK40" s="157"/>
      <c r="GL40" s="157"/>
      <c r="GM40" s="157"/>
      <c r="GN40" s="157"/>
      <c r="GO40" s="157"/>
      <c r="GP40" s="157"/>
      <c r="GQ40" s="157"/>
      <c r="GR40" s="157"/>
      <c r="GS40" s="157"/>
      <c r="GT40" s="157"/>
      <c r="GU40" s="157"/>
      <c r="GV40" s="157"/>
      <c r="GW40" s="157"/>
      <c r="GX40" s="157"/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7"/>
      <c r="HK40" s="157"/>
      <c r="HL40" s="157"/>
      <c r="HM40" s="157"/>
      <c r="HN40" s="157"/>
      <c r="HO40" s="157"/>
      <c r="HP40" s="157"/>
      <c r="HQ40" s="157"/>
      <c r="HR40" s="157"/>
      <c r="HS40" s="157"/>
      <c r="HT40" s="157"/>
      <c r="HU40" s="157"/>
      <c r="HV40" s="157"/>
      <c r="HW40" s="157"/>
      <c r="HX40" s="157"/>
      <c r="HY40" s="157"/>
      <c r="HZ40" s="157"/>
      <c r="IA40" s="157"/>
      <c r="IB40" s="157"/>
      <c r="IC40" s="157"/>
      <c r="ID40" s="157"/>
      <c r="IE40" s="157"/>
      <c r="IF40" s="157"/>
      <c r="IG40" s="157"/>
      <c r="IH40" s="157"/>
      <c r="II40" s="157"/>
      <c r="IJ40" s="157"/>
      <c r="IK40" s="157"/>
    </row>
    <row r="41" spans="1:245" s="14" customFormat="1" ht="11.25">
      <c r="A41" s="114"/>
      <c r="B41" s="114"/>
      <c r="C41" s="114"/>
      <c r="D41" s="114"/>
      <c r="E41" s="114"/>
    </row>
    <row r="42" spans="1:245" s="14" customFormat="1" ht="18.2" customHeight="1">
      <c r="A42" s="145"/>
      <c r="B42" s="1220"/>
      <c r="C42" s="773"/>
      <c r="D42" s="773"/>
      <c r="E42" s="773"/>
      <c r="F42" s="773"/>
      <c r="G42" s="773"/>
      <c r="H42" s="773"/>
      <c r="I42" s="773"/>
      <c r="J42" s="773"/>
      <c r="K42" s="773"/>
      <c r="L42" s="1221"/>
      <c r="M42" s="1213"/>
      <c r="O42" s="12"/>
    </row>
    <row r="43" spans="1:245" s="14" customFormat="1" ht="18.2" customHeight="1">
      <c r="A43" s="145"/>
      <c r="B43" s="1220"/>
      <c r="C43" s="773"/>
      <c r="D43" s="773"/>
      <c r="E43" s="773"/>
      <c r="F43" s="773"/>
      <c r="G43" s="773"/>
      <c r="H43" s="773"/>
      <c r="I43" s="773"/>
      <c r="J43" s="773"/>
      <c r="K43" s="773"/>
      <c r="L43" s="1221"/>
      <c r="M43" s="1213"/>
      <c r="O43" s="1224"/>
    </row>
    <row r="44" spans="1:245" s="786" customFormat="1" ht="18.2" customHeight="1">
      <c r="A44" s="1214"/>
      <c r="B44" s="1222"/>
      <c r="C44" s="773"/>
      <c r="D44" s="773"/>
      <c r="E44" s="773"/>
      <c r="F44" s="773"/>
      <c r="G44" s="773"/>
      <c r="H44" s="773"/>
      <c r="I44" s="773"/>
      <c r="J44" s="773"/>
      <c r="K44" s="773"/>
      <c r="L44" s="1221"/>
      <c r="M44" s="1215"/>
      <c r="O44" s="12"/>
    </row>
    <row r="45" spans="1:245" s="14" customFormat="1" ht="18.2" customHeight="1">
      <c r="A45" s="145"/>
      <c r="B45" s="1220"/>
      <c r="C45" s="773"/>
      <c r="D45" s="773"/>
      <c r="E45" s="773"/>
      <c r="F45" s="773"/>
      <c r="G45" s="773"/>
      <c r="H45" s="773"/>
      <c r="I45" s="773"/>
      <c r="J45" s="773"/>
      <c r="K45" s="773"/>
      <c r="L45" s="1221"/>
      <c r="M45" s="1213"/>
      <c r="O45" s="12"/>
    </row>
    <row r="46" spans="1:245" s="14" customFormat="1" ht="18.2" customHeight="1">
      <c r="A46" s="145"/>
      <c r="B46" s="1222"/>
      <c r="C46" s="773"/>
      <c r="D46" s="773"/>
      <c r="E46" s="773"/>
      <c r="F46" s="773"/>
      <c r="G46" s="773"/>
      <c r="H46" s="773"/>
      <c r="I46" s="773"/>
      <c r="J46" s="773"/>
      <c r="K46" s="773"/>
      <c r="L46" s="1221"/>
      <c r="M46" s="1213"/>
      <c r="O46" s="12"/>
    </row>
    <row r="47" spans="1:245" s="1210" customFormat="1" ht="18.2" customHeight="1">
      <c r="A47" s="1216"/>
      <c r="B47" s="1222"/>
      <c r="C47" s="773"/>
      <c r="D47" s="773"/>
      <c r="E47" s="773"/>
      <c r="F47" s="773"/>
      <c r="G47" s="773"/>
      <c r="H47" s="773"/>
      <c r="I47" s="773"/>
      <c r="J47" s="773"/>
      <c r="K47" s="773"/>
      <c r="L47" s="1221"/>
      <c r="M47" s="1217"/>
      <c r="O47" s="12"/>
    </row>
    <row r="48" spans="1:245" s="14" customFormat="1" ht="18.2" customHeight="1">
      <c r="A48" s="1214"/>
      <c r="B48" s="1222"/>
      <c r="C48" s="773"/>
      <c r="D48" s="773"/>
      <c r="E48" s="773"/>
      <c r="F48" s="773"/>
      <c r="G48" s="773"/>
      <c r="H48" s="773"/>
      <c r="I48" s="773"/>
      <c r="J48" s="773"/>
      <c r="K48" s="773"/>
      <c r="L48" s="1221"/>
      <c r="M48" s="1213"/>
      <c r="O48" s="12"/>
    </row>
    <row r="49" spans="1:15" s="14" customFormat="1" ht="18.2" customHeight="1">
      <c r="A49" s="145"/>
      <c r="B49" s="1222"/>
      <c r="C49" s="773"/>
      <c r="D49" s="773"/>
      <c r="E49" s="773"/>
      <c r="F49" s="773"/>
      <c r="G49" s="773"/>
      <c r="H49" s="773"/>
      <c r="I49" s="773"/>
      <c r="J49" s="773"/>
      <c r="K49" s="773"/>
      <c r="L49" s="1221"/>
      <c r="M49" s="1213"/>
      <c r="O49" s="12"/>
    </row>
    <row r="50" spans="1:15" s="14" customFormat="1" ht="18.2" customHeight="1">
      <c r="A50" s="145"/>
      <c r="B50" s="1222"/>
      <c r="C50" s="773"/>
      <c r="D50" s="773"/>
      <c r="E50" s="773"/>
      <c r="F50" s="773"/>
      <c r="G50" s="773"/>
      <c r="H50" s="773"/>
      <c r="I50" s="773"/>
      <c r="J50" s="773"/>
      <c r="K50" s="773"/>
      <c r="L50" s="1221"/>
      <c r="M50" s="1213"/>
      <c r="O50" s="12"/>
    </row>
    <row r="51" spans="1:15" s="14" customFormat="1" ht="18.2" customHeight="1">
      <c r="A51" s="145"/>
      <c r="B51" s="1222"/>
      <c r="C51" s="773"/>
      <c r="D51" s="773"/>
      <c r="E51" s="773"/>
      <c r="F51" s="773"/>
      <c r="G51" s="773"/>
      <c r="H51" s="773"/>
      <c r="I51" s="773"/>
      <c r="J51" s="773"/>
      <c r="K51" s="773"/>
      <c r="L51" s="1221"/>
      <c r="M51" s="1213"/>
      <c r="O51" s="12"/>
    </row>
    <row r="52" spans="1:15" s="14" customFormat="1" ht="18.2" customHeight="1">
      <c r="A52" s="145"/>
      <c r="B52" s="1220"/>
      <c r="C52" s="773"/>
      <c r="D52" s="773"/>
      <c r="E52" s="773"/>
      <c r="F52" s="773"/>
      <c r="G52" s="773"/>
      <c r="H52" s="773"/>
      <c r="I52" s="773"/>
      <c r="J52" s="773"/>
      <c r="K52" s="773"/>
      <c r="L52" s="1221"/>
      <c r="M52" s="1213"/>
      <c r="O52" s="12"/>
    </row>
    <row r="53" spans="1:15" s="14" customFormat="1" ht="18.2" customHeight="1">
      <c r="A53" s="145"/>
      <c r="B53" s="1220"/>
      <c r="C53" s="773"/>
      <c r="D53" s="773"/>
      <c r="E53" s="773"/>
      <c r="F53" s="773"/>
      <c r="G53" s="773"/>
      <c r="H53" s="773"/>
      <c r="I53" s="773"/>
      <c r="J53" s="773"/>
      <c r="K53" s="759"/>
      <c r="L53" s="1221"/>
      <c r="M53" s="1213"/>
      <c r="O53" s="12"/>
    </row>
    <row r="54" spans="1:15" s="14" customFormat="1" ht="18.2" customHeight="1">
      <c r="A54" s="145"/>
      <c r="B54" s="1220"/>
      <c r="C54" s="1211"/>
      <c r="D54" s="1211"/>
      <c r="E54" s="1211"/>
      <c r="F54" s="1211"/>
      <c r="G54" s="1211"/>
      <c r="H54" s="1211"/>
      <c r="I54" s="1211"/>
      <c r="J54" s="1211"/>
      <c r="K54" s="1211"/>
      <c r="L54" s="1223"/>
      <c r="M54" s="1213"/>
      <c r="O54" s="12"/>
    </row>
    <row r="55" spans="1:15" s="14" customFormat="1" ht="18.2" customHeight="1">
      <c r="A55" s="145"/>
      <c r="B55" s="1220"/>
      <c r="C55" s="773"/>
      <c r="D55" s="773"/>
      <c r="E55" s="773"/>
      <c r="F55" s="773"/>
      <c r="G55" s="773"/>
      <c r="H55" s="773"/>
      <c r="I55" s="773"/>
      <c r="J55" s="773"/>
      <c r="K55" s="773"/>
      <c r="L55" s="1221"/>
      <c r="M55" s="1213"/>
      <c r="O55" s="12"/>
    </row>
    <row r="56" spans="1:15" s="14" customFormat="1" ht="18.2" customHeight="1">
      <c r="A56" s="145"/>
      <c r="B56" s="1220"/>
      <c r="C56" s="773"/>
      <c r="D56" s="773"/>
      <c r="E56" s="773"/>
      <c r="F56" s="773"/>
      <c r="G56" s="773"/>
      <c r="H56" s="773"/>
      <c r="I56" s="773"/>
      <c r="J56" s="773"/>
      <c r="K56" s="773"/>
      <c r="L56" s="1221"/>
      <c r="M56" s="1213"/>
      <c r="O56" s="12"/>
    </row>
    <row r="57" spans="1:15" s="14" customFormat="1" ht="18.2" customHeight="1">
      <c r="A57" s="145"/>
      <c r="B57" s="1222"/>
      <c r="C57" s="773"/>
      <c r="D57" s="773"/>
      <c r="E57" s="773"/>
      <c r="F57" s="773"/>
      <c r="G57" s="773"/>
      <c r="H57" s="773"/>
      <c r="I57" s="773"/>
      <c r="J57" s="773"/>
      <c r="K57" s="773"/>
      <c r="L57" s="1221"/>
      <c r="M57" s="1213"/>
      <c r="O57" s="12"/>
    </row>
    <row r="58" spans="1:15" s="14" customFormat="1" ht="18.2" customHeight="1">
      <c r="A58" s="145"/>
      <c r="B58" s="1222"/>
      <c r="C58" s="773"/>
      <c r="D58" s="773"/>
      <c r="E58" s="773"/>
      <c r="F58" s="773"/>
      <c r="G58" s="773"/>
      <c r="H58" s="773"/>
      <c r="I58" s="773"/>
      <c r="J58" s="773"/>
      <c r="K58" s="773"/>
      <c r="L58" s="1221"/>
      <c r="M58" s="1213"/>
      <c r="O58" s="12"/>
    </row>
    <row r="59" spans="1:15" s="14" customFormat="1" ht="18.2" customHeight="1">
      <c r="A59" s="145"/>
      <c r="B59" s="1222"/>
      <c r="C59" s="773"/>
      <c r="D59" s="773"/>
      <c r="E59" s="773"/>
      <c r="F59" s="773"/>
      <c r="G59" s="773"/>
      <c r="H59" s="773"/>
      <c r="I59" s="773"/>
      <c r="J59" s="773"/>
      <c r="K59" s="773"/>
      <c r="L59" s="1221"/>
      <c r="M59" s="1213"/>
      <c r="O59" s="12"/>
    </row>
    <row r="60" spans="1:15" s="14" customFormat="1" ht="18.2" customHeight="1">
      <c r="A60" s="145"/>
      <c r="B60" s="1222"/>
      <c r="C60" s="773"/>
      <c r="D60" s="773"/>
      <c r="E60" s="773"/>
      <c r="F60" s="773"/>
      <c r="G60" s="773"/>
      <c r="H60" s="773"/>
      <c r="I60" s="773"/>
      <c r="J60" s="773"/>
      <c r="K60" s="773"/>
      <c r="L60" s="1221"/>
      <c r="M60" s="1213"/>
      <c r="O60" s="12"/>
    </row>
    <row r="61" spans="1:15" s="14" customFormat="1" ht="18.2" customHeight="1">
      <c r="A61" s="145"/>
      <c r="B61" s="1222"/>
      <c r="C61" s="773"/>
      <c r="D61" s="773"/>
      <c r="E61" s="773"/>
      <c r="F61" s="773"/>
      <c r="G61" s="773"/>
      <c r="H61" s="773"/>
      <c r="I61" s="773"/>
      <c r="J61" s="773"/>
      <c r="K61" s="773"/>
      <c r="L61" s="1221"/>
      <c r="M61" s="1213"/>
      <c r="O61" s="12"/>
    </row>
    <row r="62" spans="1:15" s="1202" customFormat="1" ht="18.2" customHeight="1">
      <c r="A62" s="204"/>
      <c r="B62" s="1222"/>
      <c r="C62" s="773"/>
      <c r="D62" s="773"/>
      <c r="E62" s="773"/>
      <c r="F62" s="773"/>
      <c r="G62" s="773"/>
      <c r="H62" s="773"/>
      <c r="I62" s="773"/>
      <c r="J62" s="773"/>
      <c r="K62" s="773"/>
      <c r="L62" s="1221"/>
      <c r="M62" s="1218"/>
      <c r="O62" s="12"/>
    </row>
    <row r="63" spans="1:15" s="14" customFormat="1" ht="18" customHeight="1">
      <c r="A63" s="145"/>
      <c r="B63" s="1222"/>
      <c r="C63" s="773"/>
      <c r="D63" s="773"/>
      <c r="E63" s="773"/>
      <c r="F63" s="773"/>
      <c r="G63" s="773"/>
      <c r="H63" s="773"/>
      <c r="I63" s="773"/>
      <c r="J63" s="773"/>
      <c r="K63" s="773"/>
      <c r="L63" s="1221"/>
      <c r="M63" s="1213"/>
      <c r="O63" s="12"/>
    </row>
    <row r="64" spans="1:15" s="14" customFormat="1" ht="18.2" customHeight="1">
      <c r="A64" s="1219"/>
      <c r="B64" s="1220"/>
      <c r="C64" s="773"/>
      <c r="D64" s="773"/>
      <c r="E64" s="773"/>
      <c r="F64" s="773"/>
      <c r="G64" s="773"/>
      <c r="H64" s="773"/>
      <c r="I64" s="773"/>
      <c r="J64" s="773"/>
      <c r="K64" s="773"/>
      <c r="L64" s="1221"/>
      <c r="M64" s="1213"/>
      <c r="O64" s="12"/>
    </row>
    <row r="65" spans="1:13" s="14" customFormat="1">
      <c r="A65" s="134"/>
      <c r="B65" s="135"/>
      <c r="C65" s="135"/>
      <c r="D65" s="135"/>
      <c r="E65" s="135"/>
      <c r="F65" s="133"/>
      <c r="G65" s="133"/>
      <c r="H65" s="133"/>
      <c r="I65" s="133"/>
      <c r="J65" s="133"/>
      <c r="K65" s="133"/>
      <c r="L65" s="133"/>
      <c r="M65" s="133"/>
    </row>
    <row r="66" spans="1:13" s="14" customFormat="1">
      <c r="A66" s="134"/>
      <c r="B66" s="135"/>
      <c r="C66" s="135"/>
      <c r="D66" s="135"/>
      <c r="E66" s="135"/>
      <c r="F66" s="133"/>
      <c r="G66" s="133"/>
      <c r="H66" s="133"/>
      <c r="I66" s="133"/>
      <c r="J66" s="133"/>
      <c r="K66" s="133"/>
      <c r="L66" s="133"/>
      <c r="M66" s="133"/>
    </row>
    <row r="67" spans="1:13" s="14" customFormat="1">
      <c r="A67" s="134"/>
      <c r="B67" s="135"/>
      <c r="C67" s="135"/>
      <c r="D67" s="135"/>
      <c r="E67" s="135"/>
      <c r="F67" s="133"/>
      <c r="G67" s="133"/>
      <c r="H67" s="133"/>
      <c r="I67" s="133"/>
      <c r="J67" s="133"/>
      <c r="K67" s="133"/>
      <c r="L67" s="133"/>
      <c r="M67" s="133"/>
    </row>
    <row r="68" spans="1:13" s="14" customFormat="1">
      <c r="A68" s="134"/>
      <c r="B68" s="135"/>
      <c r="C68" s="135"/>
      <c r="D68" s="135"/>
      <c r="E68" s="135"/>
      <c r="F68" s="133"/>
      <c r="G68" s="133"/>
      <c r="H68" s="133"/>
      <c r="I68" s="133"/>
      <c r="J68" s="133"/>
      <c r="K68" s="133"/>
      <c r="L68" s="133"/>
      <c r="M68" s="133"/>
    </row>
    <row r="69" spans="1:13" s="14" customFormat="1">
      <c r="A69" s="134"/>
      <c r="B69" s="135"/>
      <c r="C69" s="135"/>
      <c r="D69" s="135"/>
      <c r="E69" s="135"/>
      <c r="F69" s="133"/>
      <c r="G69" s="133"/>
      <c r="H69" s="133"/>
      <c r="I69" s="133"/>
      <c r="J69" s="133"/>
      <c r="K69" s="133"/>
      <c r="L69" s="133"/>
      <c r="M69" s="133"/>
    </row>
    <row r="70" spans="1:13" s="14" customFormat="1">
      <c r="A70" s="134"/>
      <c r="B70" s="135"/>
      <c r="C70" s="135"/>
      <c r="D70" s="135"/>
      <c r="E70" s="135"/>
      <c r="F70" s="133"/>
      <c r="G70" s="133"/>
      <c r="H70" s="133"/>
      <c r="I70" s="133"/>
      <c r="J70" s="133"/>
      <c r="K70" s="133"/>
      <c r="L70" s="133"/>
      <c r="M70" s="133"/>
    </row>
    <row r="71" spans="1:13" s="14" customFormat="1">
      <c r="A71" s="134"/>
      <c r="B71" s="135"/>
      <c r="C71" s="135"/>
      <c r="D71" s="135"/>
      <c r="E71" s="135"/>
      <c r="F71" s="133"/>
      <c r="G71" s="133"/>
      <c r="H71" s="133"/>
      <c r="I71" s="133"/>
      <c r="J71" s="133"/>
      <c r="K71" s="133"/>
      <c r="L71" s="133"/>
      <c r="M71" s="133"/>
    </row>
    <row r="72" spans="1:13" s="14" customFormat="1">
      <c r="A72" s="134"/>
      <c r="B72" s="135"/>
      <c r="C72" s="135"/>
      <c r="D72" s="135"/>
      <c r="E72" s="135"/>
      <c r="F72" s="133"/>
      <c r="G72" s="133"/>
      <c r="H72" s="133"/>
      <c r="I72" s="133"/>
      <c r="J72" s="133"/>
      <c r="K72" s="133"/>
      <c r="L72" s="133"/>
      <c r="M72" s="133"/>
    </row>
    <row r="73" spans="1:13" s="14" customFormat="1">
      <c r="A73" s="134"/>
      <c r="B73" s="135"/>
      <c r="C73" s="135"/>
      <c r="D73" s="135"/>
      <c r="E73" s="135"/>
      <c r="F73" s="133"/>
      <c r="G73" s="133"/>
      <c r="H73" s="133"/>
      <c r="I73" s="133"/>
      <c r="J73" s="133"/>
      <c r="K73" s="133"/>
      <c r="L73" s="133"/>
      <c r="M73" s="133"/>
    </row>
    <row r="74" spans="1:13" s="14" customFormat="1">
      <c r="A74" s="134"/>
      <c r="B74" s="135"/>
      <c r="C74" s="135"/>
      <c r="D74" s="135"/>
      <c r="E74" s="135"/>
      <c r="F74" s="133"/>
      <c r="G74" s="133"/>
      <c r="H74" s="133"/>
      <c r="I74" s="133"/>
      <c r="J74" s="133"/>
      <c r="K74" s="133"/>
      <c r="L74" s="133"/>
      <c r="M74" s="133"/>
    </row>
    <row r="75" spans="1:13" s="14" customFormat="1">
      <c r="A75" s="134"/>
      <c r="B75" s="135"/>
      <c r="C75" s="135"/>
      <c r="D75" s="135"/>
      <c r="E75" s="135"/>
      <c r="F75" s="133"/>
      <c r="G75" s="133"/>
      <c r="H75" s="133"/>
      <c r="I75" s="133"/>
      <c r="J75" s="133"/>
      <c r="K75" s="133"/>
      <c r="L75" s="133"/>
      <c r="M75" s="133"/>
    </row>
  </sheetData>
  <sheetProtection selectLockedCells="1"/>
  <mergeCells count="17">
    <mergeCell ref="H6:H9"/>
    <mergeCell ref="I6:I9"/>
    <mergeCell ref="J6:J9"/>
    <mergeCell ref="K6:K9"/>
    <mergeCell ref="L6:L9"/>
    <mergeCell ref="A3:F3"/>
    <mergeCell ref="G3:M3"/>
    <mergeCell ref="A4:F4"/>
    <mergeCell ref="G4:M4"/>
    <mergeCell ref="E6:E9"/>
    <mergeCell ref="F6:F9"/>
    <mergeCell ref="A6:A9"/>
    <mergeCell ref="B6:B9"/>
    <mergeCell ref="C6:C9"/>
    <mergeCell ref="D6:D9"/>
    <mergeCell ref="M6:M9"/>
    <mergeCell ref="G6:G9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81"/>
  <sheetViews>
    <sheetView showGridLines="0" view="pageBreakPreview" zoomScaleNormal="100" zoomScaleSheetLayoutView="100" workbookViewId="0">
      <selection activeCell="N24" sqref="N24"/>
    </sheetView>
  </sheetViews>
  <sheetFormatPr defaultRowHeight="14.25"/>
  <cols>
    <col min="1" max="1" width="11.375" style="134" customWidth="1"/>
    <col min="2" max="5" width="14.125" style="135" customWidth="1"/>
    <col min="6" max="6" width="14.625" style="133" customWidth="1"/>
    <col min="7" max="11" width="13.875" style="133" customWidth="1"/>
    <col min="12" max="12" width="13" style="133" customWidth="1"/>
    <col min="13" max="16384" width="9" style="133"/>
  </cols>
  <sheetData>
    <row r="1" spans="1:15" s="799" customFormat="1" ht="14.1" customHeight="1">
      <c r="A1" s="797" t="s">
        <v>935</v>
      </c>
      <c r="B1" s="798"/>
      <c r="C1" s="798"/>
      <c r="D1" s="798"/>
      <c r="E1" s="798"/>
      <c r="I1" s="795" t="s">
        <v>46</v>
      </c>
      <c r="L1" s="800" t="s">
        <v>1590</v>
      </c>
    </row>
    <row r="2" spans="1:15" s="14" customFormat="1" ht="14.1" customHeight="1">
      <c r="A2" s="113"/>
      <c r="B2" s="114"/>
      <c r="C2" s="114"/>
      <c r="D2" s="114"/>
      <c r="E2" s="114"/>
      <c r="I2" s="95"/>
      <c r="L2" s="115"/>
    </row>
    <row r="3" spans="1:15" s="996" customFormat="1" ht="20.100000000000001" customHeight="1">
      <c r="A3" s="2427" t="s">
        <v>1043</v>
      </c>
      <c r="B3" s="2427"/>
      <c r="C3" s="2427"/>
      <c r="D3" s="2427"/>
      <c r="E3" s="2427"/>
      <c r="F3" s="2427"/>
      <c r="G3" s="2427" t="s">
        <v>1044</v>
      </c>
      <c r="H3" s="2427"/>
      <c r="I3" s="2427"/>
      <c r="J3" s="2427"/>
      <c r="K3" s="2427"/>
      <c r="L3" s="2427"/>
    </row>
    <row r="4" spans="1:15" s="136" customFormat="1" ht="24" customHeight="1">
      <c r="A4" s="2432" t="s">
        <v>198</v>
      </c>
      <c r="B4" s="2432"/>
      <c r="C4" s="2432"/>
      <c r="D4" s="2432"/>
      <c r="E4" s="2432"/>
      <c r="F4" s="2432"/>
      <c r="G4" s="2432" t="s">
        <v>199</v>
      </c>
      <c r="H4" s="2432"/>
      <c r="I4" s="2432"/>
      <c r="J4" s="2432"/>
      <c r="K4" s="2432"/>
      <c r="L4" s="2432"/>
    </row>
    <row r="5" spans="1:15" s="138" customFormat="1" ht="18" customHeight="1" thickBot="1">
      <c r="A5" s="137" t="s">
        <v>176</v>
      </c>
      <c r="B5" s="137"/>
      <c r="C5" s="137"/>
      <c r="F5" s="115"/>
      <c r="H5" s="115"/>
      <c r="K5" s="115"/>
      <c r="L5" s="115" t="s">
        <v>179</v>
      </c>
    </row>
    <row r="6" spans="1:15" s="14" customFormat="1" ht="27.95" customHeight="1">
      <c r="A6" s="1571" t="s">
        <v>180</v>
      </c>
      <c r="B6" s="2429" t="s">
        <v>181</v>
      </c>
      <c r="C6" s="2421" t="s">
        <v>177</v>
      </c>
      <c r="D6" s="2421" t="s">
        <v>200</v>
      </c>
      <c r="E6" s="2421" t="s">
        <v>1373</v>
      </c>
      <c r="F6" s="2424" t="s">
        <v>201</v>
      </c>
      <c r="G6" s="2429" t="s">
        <v>202</v>
      </c>
      <c r="H6" s="2421" t="s">
        <v>203</v>
      </c>
      <c r="I6" s="2421" t="s">
        <v>204</v>
      </c>
      <c r="J6" s="2421" t="s">
        <v>205</v>
      </c>
      <c r="K6" s="2433" t="s">
        <v>206</v>
      </c>
      <c r="L6" s="1659" t="s">
        <v>190</v>
      </c>
    </row>
    <row r="7" spans="1:15" s="14" customFormat="1" ht="27.95" customHeight="1">
      <c r="A7" s="1621"/>
      <c r="B7" s="2431"/>
      <c r="C7" s="2423"/>
      <c r="D7" s="2423"/>
      <c r="E7" s="2423"/>
      <c r="F7" s="2426"/>
      <c r="G7" s="2431"/>
      <c r="H7" s="2423"/>
      <c r="I7" s="2423"/>
      <c r="J7" s="2423"/>
      <c r="K7" s="2434"/>
      <c r="L7" s="1663"/>
    </row>
    <row r="8" spans="1:15" s="140" customFormat="1" ht="19.5" customHeight="1">
      <c r="A8" s="120" t="s">
        <v>701</v>
      </c>
      <c r="B8" s="784">
        <v>1308533</v>
      </c>
      <c r="C8" s="784">
        <v>344530</v>
      </c>
      <c r="D8" s="784">
        <v>169263</v>
      </c>
      <c r="E8" s="784">
        <v>109730</v>
      </c>
      <c r="F8" s="784">
        <v>139313</v>
      </c>
      <c r="G8" s="784">
        <v>12243</v>
      </c>
      <c r="H8" s="784">
        <v>351665</v>
      </c>
      <c r="I8" s="784">
        <v>0</v>
      </c>
      <c r="J8" s="784">
        <v>148696</v>
      </c>
      <c r="K8" s="784">
        <v>33093</v>
      </c>
      <c r="L8" s="141" t="s">
        <v>701</v>
      </c>
      <c r="M8" s="139"/>
      <c r="N8" s="139"/>
      <c r="O8" s="139"/>
    </row>
    <row r="9" spans="1:15" s="140" customFormat="1" ht="19.5" customHeight="1">
      <c r="A9" s="120" t="s">
        <v>951</v>
      </c>
      <c r="B9" s="784">
        <v>1337108</v>
      </c>
      <c r="C9" s="784">
        <v>319446</v>
      </c>
      <c r="D9" s="784">
        <v>172818</v>
      </c>
      <c r="E9" s="784">
        <v>116480</v>
      </c>
      <c r="F9" s="784">
        <v>186081</v>
      </c>
      <c r="G9" s="784">
        <v>20827</v>
      </c>
      <c r="H9" s="784">
        <v>285766</v>
      </c>
      <c r="I9" s="784">
        <v>870</v>
      </c>
      <c r="J9" s="784">
        <v>216142</v>
      </c>
      <c r="K9" s="784">
        <v>18678</v>
      </c>
      <c r="L9" s="141" t="s">
        <v>951</v>
      </c>
      <c r="M9" s="139"/>
      <c r="N9" s="139"/>
      <c r="O9" s="139"/>
    </row>
    <row r="10" spans="1:15" s="140" customFormat="1" ht="19.5" customHeight="1">
      <c r="A10" s="120" t="s">
        <v>952</v>
      </c>
      <c r="B10" s="784">
        <v>1426946</v>
      </c>
      <c r="C10" s="784">
        <v>265880</v>
      </c>
      <c r="D10" s="784">
        <v>177420</v>
      </c>
      <c r="E10" s="784">
        <v>135714</v>
      </c>
      <c r="F10" s="784">
        <v>357267</v>
      </c>
      <c r="G10" s="784">
        <v>48504</v>
      </c>
      <c r="H10" s="784">
        <v>260907</v>
      </c>
      <c r="I10" s="784">
        <v>0</v>
      </c>
      <c r="J10" s="784">
        <v>177674</v>
      </c>
      <c r="K10" s="784">
        <v>3580</v>
      </c>
      <c r="L10" s="141" t="s">
        <v>952</v>
      </c>
      <c r="M10" s="139"/>
      <c r="N10" s="139"/>
      <c r="O10" s="139"/>
    </row>
    <row r="11" spans="1:15" s="140" customFormat="1" ht="19.5" customHeight="1">
      <c r="A11" s="120" t="s">
        <v>1049</v>
      </c>
      <c r="B11" s="784">
        <v>1666126</v>
      </c>
      <c r="C11" s="784">
        <v>306540</v>
      </c>
      <c r="D11" s="784">
        <v>186185</v>
      </c>
      <c r="E11" s="784">
        <v>129242</v>
      </c>
      <c r="F11" s="784">
        <v>366652</v>
      </c>
      <c r="G11" s="784">
        <v>81901</v>
      </c>
      <c r="H11" s="784">
        <v>310592</v>
      </c>
      <c r="I11" s="784">
        <v>678</v>
      </c>
      <c r="J11" s="784">
        <v>274310</v>
      </c>
      <c r="K11" s="784">
        <v>10026</v>
      </c>
      <c r="L11" s="141" t="s">
        <v>1049</v>
      </c>
      <c r="M11" s="139"/>
      <c r="N11" s="139"/>
      <c r="O11" s="139"/>
    </row>
    <row r="12" spans="1:15" s="140" customFormat="1" ht="19.5" customHeight="1">
      <c r="A12" s="124" t="s">
        <v>1389</v>
      </c>
      <c r="B12" s="142">
        <f>SUM(B14:B36)</f>
        <v>1773677</v>
      </c>
      <c r="C12" s="142">
        <f t="shared" ref="C12:K12" si="0">SUM(C14:C36)</f>
        <v>418573</v>
      </c>
      <c r="D12" s="142">
        <f t="shared" si="0"/>
        <v>264955</v>
      </c>
      <c r="E12" s="142">
        <f t="shared" si="0"/>
        <v>162627</v>
      </c>
      <c r="F12" s="142">
        <f t="shared" si="0"/>
        <v>202307</v>
      </c>
      <c r="G12" s="142">
        <f>SUM(G14:G36)</f>
        <v>65631</v>
      </c>
      <c r="H12" s="142">
        <f t="shared" si="0"/>
        <v>401864</v>
      </c>
      <c r="I12" s="142">
        <f t="shared" si="0"/>
        <v>432</v>
      </c>
      <c r="J12" s="142">
        <f t="shared" si="0"/>
        <v>231871</v>
      </c>
      <c r="K12" s="142">
        <f t="shared" si="0"/>
        <v>25417</v>
      </c>
      <c r="L12" s="143" t="s">
        <v>1389</v>
      </c>
    </row>
    <row r="13" spans="1:15" s="14" customFormat="1" ht="16.149999999999999" customHeight="1">
      <c r="A13" s="11"/>
      <c r="B13" s="144"/>
      <c r="C13" s="144"/>
      <c r="D13" s="144"/>
      <c r="E13" s="144"/>
      <c r="F13" s="144"/>
      <c r="G13" s="144"/>
      <c r="H13" s="145"/>
      <c r="I13" s="144"/>
      <c r="L13" s="146"/>
    </row>
    <row r="14" spans="1:15" s="14" customFormat="1" ht="18.2" customHeight="1">
      <c r="A14" s="783" t="s">
        <v>240</v>
      </c>
      <c r="B14" s="1424">
        <f>SUM(C14:K14)</f>
        <v>408888</v>
      </c>
      <c r="C14" s="1056">
        <v>100696</v>
      </c>
      <c r="D14" s="1056">
        <v>88501</v>
      </c>
      <c r="E14" s="1056">
        <v>11229</v>
      </c>
      <c r="F14" s="1056">
        <v>14973</v>
      </c>
      <c r="G14" s="1056">
        <v>22735</v>
      </c>
      <c r="H14" s="1056">
        <v>116780</v>
      </c>
      <c r="I14" s="1056">
        <v>0</v>
      </c>
      <c r="J14" s="1056">
        <v>37155</v>
      </c>
      <c r="K14" s="1056">
        <v>16819</v>
      </c>
      <c r="L14" s="13" t="s">
        <v>191</v>
      </c>
      <c r="N14" s="1234"/>
    </row>
    <row r="15" spans="1:15" s="14" customFormat="1" ht="18.2" customHeight="1">
      <c r="A15" s="783" t="s">
        <v>242</v>
      </c>
      <c r="B15" s="1424">
        <f t="shared" ref="B15:B36" si="1">SUM(C15:K15)</f>
        <v>253356</v>
      </c>
      <c r="C15" s="1056">
        <v>72442</v>
      </c>
      <c r="D15" s="1056">
        <v>36378</v>
      </c>
      <c r="E15" s="1056">
        <v>25041</v>
      </c>
      <c r="F15" s="1056">
        <v>60377</v>
      </c>
      <c r="G15" s="1056">
        <v>2419</v>
      </c>
      <c r="H15" s="1056">
        <v>32128</v>
      </c>
      <c r="I15" s="1056">
        <v>0</v>
      </c>
      <c r="J15" s="1056">
        <v>24571</v>
      </c>
      <c r="K15" s="1056">
        <v>0</v>
      </c>
      <c r="L15" s="13" t="s">
        <v>243</v>
      </c>
      <c r="N15" s="1234"/>
    </row>
    <row r="16" spans="1:15" s="14" customFormat="1" ht="18.2" customHeight="1">
      <c r="A16" s="783" t="s">
        <v>244</v>
      </c>
      <c r="B16" s="1425">
        <f t="shared" si="1"/>
        <v>48645</v>
      </c>
      <c r="C16" s="1056">
        <v>8088</v>
      </c>
      <c r="D16" s="1056">
        <v>8175</v>
      </c>
      <c r="E16" s="1056">
        <v>7922</v>
      </c>
      <c r="F16" s="1056">
        <v>0</v>
      </c>
      <c r="G16" s="1056">
        <v>1934</v>
      </c>
      <c r="H16" s="1056">
        <v>10661</v>
      </c>
      <c r="I16" s="1056">
        <v>0</v>
      </c>
      <c r="J16" s="1056">
        <v>11865</v>
      </c>
      <c r="K16" s="1056">
        <v>0</v>
      </c>
      <c r="L16" s="13" t="s">
        <v>245</v>
      </c>
      <c r="N16" s="1234"/>
    </row>
    <row r="17" spans="1:14" s="14" customFormat="1" ht="18.2" customHeight="1">
      <c r="A17" s="783" t="s">
        <v>246</v>
      </c>
      <c r="B17" s="1426">
        <f t="shared" si="1"/>
        <v>117996</v>
      </c>
      <c r="C17" s="1056">
        <v>29144</v>
      </c>
      <c r="D17" s="1056">
        <v>18028</v>
      </c>
      <c r="E17" s="1056">
        <v>10890</v>
      </c>
      <c r="F17" s="1056">
        <v>2030</v>
      </c>
      <c r="G17" s="1056">
        <v>5726</v>
      </c>
      <c r="H17" s="1056">
        <v>42997</v>
      </c>
      <c r="I17" s="1056">
        <v>432</v>
      </c>
      <c r="J17" s="1056">
        <v>8015</v>
      </c>
      <c r="K17" s="1056">
        <v>734</v>
      </c>
      <c r="L17" s="13" t="s">
        <v>247</v>
      </c>
      <c r="N17" s="1234"/>
    </row>
    <row r="18" spans="1:14" s="14" customFormat="1" ht="18.2" customHeight="1">
      <c r="A18" s="783" t="s">
        <v>248</v>
      </c>
      <c r="B18" s="1427">
        <f t="shared" si="1"/>
        <v>60791</v>
      </c>
      <c r="C18" s="1056">
        <v>21135</v>
      </c>
      <c r="D18" s="1056">
        <v>12791</v>
      </c>
      <c r="E18" s="1056">
        <v>8106</v>
      </c>
      <c r="F18" s="1056">
        <v>302</v>
      </c>
      <c r="G18" s="1056">
        <v>3562</v>
      </c>
      <c r="H18" s="1056">
        <v>9281</v>
      </c>
      <c r="I18" s="1056">
        <v>0</v>
      </c>
      <c r="J18" s="1056">
        <v>5614</v>
      </c>
      <c r="K18" s="1056">
        <v>0</v>
      </c>
      <c r="L18" s="13" t="s">
        <v>249</v>
      </c>
      <c r="N18" s="1234"/>
    </row>
    <row r="19" spans="1:14" s="1152" customFormat="1" ht="18.2" customHeight="1">
      <c r="A19" s="1182" t="s">
        <v>250</v>
      </c>
      <c r="B19" s="1427">
        <f t="shared" si="1"/>
        <v>86523</v>
      </c>
      <c r="C19" s="1056">
        <v>11412</v>
      </c>
      <c r="D19" s="1056">
        <v>9086</v>
      </c>
      <c r="E19" s="1056">
        <v>8197</v>
      </c>
      <c r="F19" s="1056">
        <v>10151</v>
      </c>
      <c r="G19" s="1056">
        <v>6875</v>
      </c>
      <c r="H19" s="1056">
        <v>11412</v>
      </c>
      <c r="I19" s="1056">
        <v>0</v>
      </c>
      <c r="J19" s="1056">
        <v>29390</v>
      </c>
      <c r="K19" s="1056">
        <v>0</v>
      </c>
      <c r="L19" s="1274" t="s">
        <v>251</v>
      </c>
      <c r="N19" s="1234"/>
    </row>
    <row r="20" spans="1:14" s="14" customFormat="1" ht="18.2" customHeight="1">
      <c r="A20" s="1182" t="s">
        <v>252</v>
      </c>
      <c r="B20" s="1427">
        <f t="shared" si="1"/>
        <v>76662</v>
      </c>
      <c r="C20" s="1056">
        <v>15763</v>
      </c>
      <c r="D20" s="1056">
        <v>6558</v>
      </c>
      <c r="E20" s="1056">
        <v>5594</v>
      </c>
      <c r="F20" s="1056">
        <v>5357</v>
      </c>
      <c r="G20" s="1056">
        <v>1267</v>
      </c>
      <c r="H20" s="1056">
        <v>27915</v>
      </c>
      <c r="I20" s="1056">
        <v>0</v>
      </c>
      <c r="J20" s="1056">
        <v>11007</v>
      </c>
      <c r="K20" s="1056">
        <v>3201</v>
      </c>
      <c r="L20" s="1274" t="s">
        <v>253</v>
      </c>
      <c r="N20" s="1234"/>
    </row>
    <row r="21" spans="1:14" s="14" customFormat="1" ht="18.2" customHeight="1">
      <c r="A21" s="1185" t="s">
        <v>254</v>
      </c>
      <c r="B21" s="1427">
        <f t="shared" si="1"/>
        <v>128775</v>
      </c>
      <c r="C21" s="1056">
        <v>19015</v>
      </c>
      <c r="D21" s="1056">
        <v>19015</v>
      </c>
      <c r="E21" s="1056">
        <v>34917</v>
      </c>
      <c r="F21" s="1056">
        <v>18724</v>
      </c>
      <c r="G21" s="1056">
        <v>4336</v>
      </c>
      <c r="H21" s="1056">
        <v>17280</v>
      </c>
      <c r="I21" s="1056">
        <v>0</v>
      </c>
      <c r="J21" s="1056">
        <v>15488</v>
      </c>
      <c r="K21" s="1056">
        <v>0</v>
      </c>
      <c r="L21" s="1274" t="s">
        <v>255</v>
      </c>
      <c r="N21" s="1234"/>
    </row>
    <row r="22" spans="1:14" s="14" customFormat="1" ht="18.2" customHeight="1">
      <c r="A22" s="1185" t="s">
        <v>256</v>
      </c>
      <c r="B22" s="1427">
        <f t="shared" si="1"/>
        <v>50297</v>
      </c>
      <c r="C22" s="1056">
        <v>8098</v>
      </c>
      <c r="D22" s="1056">
        <v>8098</v>
      </c>
      <c r="E22" s="1056">
        <v>1439</v>
      </c>
      <c r="F22" s="1056">
        <v>23000</v>
      </c>
      <c r="G22" s="1056">
        <v>1460</v>
      </c>
      <c r="H22" s="1056">
        <v>1879</v>
      </c>
      <c r="I22" s="1056">
        <v>0</v>
      </c>
      <c r="J22" s="1056">
        <v>2941</v>
      </c>
      <c r="K22" s="1056">
        <v>3382</v>
      </c>
      <c r="L22" s="1274" t="s">
        <v>257</v>
      </c>
      <c r="N22" s="1234"/>
    </row>
    <row r="23" spans="1:14" s="1152" customFormat="1" ht="18.2" customHeight="1">
      <c r="A23" s="1185" t="s">
        <v>258</v>
      </c>
      <c r="B23" s="1427">
        <f t="shared" si="1"/>
        <v>22176</v>
      </c>
      <c r="C23" s="1056">
        <v>2188</v>
      </c>
      <c r="D23" s="1056">
        <v>342</v>
      </c>
      <c r="E23" s="1056">
        <v>256</v>
      </c>
      <c r="F23" s="1056">
        <v>120</v>
      </c>
      <c r="G23" s="1056">
        <v>4156</v>
      </c>
      <c r="H23" s="1056">
        <v>341</v>
      </c>
      <c r="I23" s="1056">
        <v>0</v>
      </c>
      <c r="J23" s="1056">
        <v>14773</v>
      </c>
      <c r="K23" s="1056">
        <v>0</v>
      </c>
      <c r="L23" s="1274" t="s">
        <v>259</v>
      </c>
      <c r="N23" s="1234"/>
    </row>
    <row r="24" spans="1:14" s="14" customFormat="1" ht="18.2" customHeight="1">
      <c r="A24" s="1185" t="s">
        <v>260</v>
      </c>
      <c r="B24" s="1427">
        <f t="shared" si="1"/>
        <v>14585</v>
      </c>
      <c r="C24" s="1056">
        <v>3104</v>
      </c>
      <c r="D24" s="1056">
        <v>3050</v>
      </c>
      <c r="E24" s="1056">
        <v>1547</v>
      </c>
      <c r="F24" s="1056">
        <v>0</v>
      </c>
      <c r="G24" s="1056">
        <v>53</v>
      </c>
      <c r="H24" s="1056">
        <v>1256</v>
      </c>
      <c r="I24" s="1056">
        <v>0</v>
      </c>
      <c r="J24" s="1056">
        <v>4862</v>
      </c>
      <c r="K24" s="1056">
        <v>713</v>
      </c>
      <c r="L24" s="1274" t="s">
        <v>261</v>
      </c>
      <c r="N24" s="1234"/>
    </row>
    <row r="25" spans="1:14" s="14" customFormat="1" ht="18.2" customHeight="1">
      <c r="A25" s="1185" t="s">
        <v>262</v>
      </c>
      <c r="B25" s="1427">
        <f t="shared" si="1"/>
        <v>151870</v>
      </c>
      <c r="C25" s="1056">
        <v>46887</v>
      </c>
      <c r="D25" s="1056">
        <v>10986</v>
      </c>
      <c r="E25" s="1056">
        <v>20204</v>
      </c>
      <c r="F25" s="1056">
        <v>0</v>
      </c>
      <c r="G25" s="1056">
        <v>648</v>
      </c>
      <c r="H25" s="1056">
        <v>57884</v>
      </c>
      <c r="I25" s="1056">
        <v>0</v>
      </c>
      <c r="J25" s="1056">
        <v>15261</v>
      </c>
      <c r="K25" s="1056">
        <v>0</v>
      </c>
      <c r="L25" s="1274" t="s">
        <v>192</v>
      </c>
      <c r="N25" s="1234"/>
    </row>
    <row r="26" spans="1:14" s="14" customFormat="1" ht="18.2" customHeight="1">
      <c r="A26" s="1185" t="s">
        <v>264</v>
      </c>
      <c r="B26" s="1427">
        <f t="shared" si="1"/>
        <v>15284</v>
      </c>
      <c r="C26" s="1273">
        <v>6649</v>
      </c>
      <c r="D26" s="1273">
        <v>2489</v>
      </c>
      <c r="E26" s="1273">
        <v>3122</v>
      </c>
      <c r="F26" s="1273">
        <v>1500</v>
      </c>
      <c r="G26" s="1273">
        <v>0</v>
      </c>
      <c r="H26" s="1273">
        <v>0</v>
      </c>
      <c r="I26" s="1056">
        <v>0</v>
      </c>
      <c r="J26" s="1273">
        <v>1524</v>
      </c>
      <c r="K26" s="1273">
        <v>0</v>
      </c>
      <c r="L26" s="1274" t="s">
        <v>670</v>
      </c>
      <c r="N26" s="1234"/>
    </row>
    <row r="27" spans="1:14" s="14" customFormat="1" ht="18.2" customHeight="1">
      <c r="A27" s="1185" t="s">
        <v>266</v>
      </c>
      <c r="B27" s="1427">
        <f t="shared" si="1"/>
        <v>41153</v>
      </c>
      <c r="C27" s="1056">
        <v>11553</v>
      </c>
      <c r="D27" s="1056">
        <v>4793</v>
      </c>
      <c r="E27" s="1056">
        <v>1850</v>
      </c>
      <c r="F27" s="1056">
        <v>6366</v>
      </c>
      <c r="G27" s="1056">
        <v>535</v>
      </c>
      <c r="H27" s="1056">
        <v>8368</v>
      </c>
      <c r="I27" s="1056">
        <v>0</v>
      </c>
      <c r="J27" s="1056">
        <v>7688</v>
      </c>
      <c r="K27" s="1056">
        <v>0</v>
      </c>
      <c r="L27" s="1274" t="s">
        <v>267</v>
      </c>
      <c r="N27" s="1234"/>
    </row>
    <row r="28" spans="1:14" s="14" customFormat="1" ht="18.2" customHeight="1">
      <c r="A28" s="1185" t="s">
        <v>268</v>
      </c>
      <c r="B28" s="1427">
        <f t="shared" si="1"/>
        <v>44665</v>
      </c>
      <c r="C28" s="1056">
        <v>13176</v>
      </c>
      <c r="D28" s="1056">
        <v>1917</v>
      </c>
      <c r="E28" s="1056">
        <v>166</v>
      </c>
      <c r="F28" s="1056">
        <v>6928</v>
      </c>
      <c r="G28" s="1056">
        <v>592</v>
      </c>
      <c r="H28" s="1056">
        <v>10686</v>
      </c>
      <c r="I28" s="1056">
        <v>0</v>
      </c>
      <c r="J28" s="1056">
        <v>11200</v>
      </c>
      <c r="K28" s="1056">
        <v>0</v>
      </c>
      <c r="L28" s="1274" t="s">
        <v>193</v>
      </c>
      <c r="N28" s="1234"/>
    </row>
    <row r="29" spans="1:14" s="14" customFormat="1" ht="18.2" customHeight="1">
      <c r="A29" s="1185" t="s">
        <v>270</v>
      </c>
      <c r="B29" s="1427">
        <f t="shared" si="1"/>
        <v>32736</v>
      </c>
      <c r="C29" s="1056">
        <v>11362</v>
      </c>
      <c r="D29" s="1056">
        <v>3083</v>
      </c>
      <c r="E29" s="1056">
        <v>545</v>
      </c>
      <c r="F29" s="1056">
        <v>102</v>
      </c>
      <c r="G29" s="1056">
        <v>503</v>
      </c>
      <c r="H29" s="1056">
        <v>14990</v>
      </c>
      <c r="I29" s="1056">
        <v>0</v>
      </c>
      <c r="J29" s="1056">
        <v>2151</v>
      </c>
      <c r="K29" s="1056">
        <v>0</v>
      </c>
      <c r="L29" s="1274" t="s">
        <v>194</v>
      </c>
      <c r="N29" s="1234"/>
    </row>
    <row r="30" spans="1:14" s="1152" customFormat="1" ht="18.2" customHeight="1">
      <c r="A30" s="1185" t="s">
        <v>272</v>
      </c>
      <c r="B30" s="1427">
        <f t="shared" si="1"/>
        <v>29285</v>
      </c>
      <c r="C30" s="1056">
        <v>4628</v>
      </c>
      <c r="D30" s="1056">
        <v>4628</v>
      </c>
      <c r="E30" s="1056">
        <v>4628</v>
      </c>
      <c r="F30" s="1056">
        <v>3550</v>
      </c>
      <c r="G30" s="1056">
        <v>2163</v>
      </c>
      <c r="H30" s="1056">
        <v>4628</v>
      </c>
      <c r="I30" s="1056" t="s">
        <v>974</v>
      </c>
      <c r="J30" s="1056">
        <v>5060</v>
      </c>
      <c r="K30" s="1056" t="s">
        <v>974</v>
      </c>
      <c r="L30" s="1274" t="s">
        <v>273</v>
      </c>
      <c r="N30" s="1234"/>
    </row>
    <row r="31" spans="1:14" s="14" customFormat="1" ht="18.2" customHeight="1">
      <c r="A31" s="11" t="s">
        <v>274</v>
      </c>
      <c r="B31" s="1427">
        <f t="shared" si="1"/>
        <v>25327</v>
      </c>
      <c r="C31" s="1056">
        <v>4324</v>
      </c>
      <c r="D31" s="1056">
        <v>4326</v>
      </c>
      <c r="E31" s="1056">
        <v>0</v>
      </c>
      <c r="F31" s="1056">
        <v>3840</v>
      </c>
      <c r="G31" s="1056">
        <v>4060</v>
      </c>
      <c r="H31" s="1056">
        <v>2320</v>
      </c>
      <c r="I31" s="1056">
        <v>0</v>
      </c>
      <c r="J31" s="1056">
        <v>6457</v>
      </c>
      <c r="K31" s="1056">
        <v>0</v>
      </c>
      <c r="L31" s="13" t="s">
        <v>275</v>
      </c>
      <c r="N31" s="1234"/>
    </row>
    <row r="32" spans="1:14" s="14" customFormat="1" ht="18.2" customHeight="1">
      <c r="A32" s="11" t="s">
        <v>276</v>
      </c>
      <c r="B32" s="1427">
        <f t="shared" si="1"/>
        <v>8270</v>
      </c>
      <c r="C32" s="1056">
        <v>1968</v>
      </c>
      <c r="D32" s="1056">
        <v>1966</v>
      </c>
      <c r="E32" s="1056">
        <v>0</v>
      </c>
      <c r="F32" s="1056">
        <v>500</v>
      </c>
      <c r="G32" s="1056">
        <v>540</v>
      </c>
      <c r="H32" s="1056">
        <v>1968</v>
      </c>
      <c r="I32" s="1056">
        <v>0</v>
      </c>
      <c r="J32" s="1056">
        <v>1328</v>
      </c>
      <c r="K32" s="1056">
        <v>0</v>
      </c>
      <c r="L32" s="13" t="s">
        <v>195</v>
      </c>
      <c r="N32" s="1234"/>
    </row>
    <row r="33" spans="1:14" s="14" customFormat="1" ht="18.2" customHeight="1">
      <c r="A33" s="11" t="s">
        <v>278</v>
      </c>
      <c r="B33" s="1427">
        <f t="shared" si="1"/>
        <v>24639</v>
      </c>
      <c r="C33" s="1056">
        <v>6200</v>
      </c>
      <c r="D33" s="1056">
        <v>6200</v>
      </c>
      <c r="E33" s="1056">
        <v>4205</v>
      </c>
      <c r="F33" s="1056">
        <v>270</v>
      </c>
      <c r="G33" s="1056">
        <v>170</v>
      </c>
      <c r="H33" s="1056">
        <v>6200</v>
      </c>
      <c r="I33" s="1056">
        <v>0</v>
      </c>
      <c r="J33" s="1056">
        <v>826</v>
      </c>
      <c r="K33" s="1056">
        <v>568</v>
      </c>
      <c r="L33" s="13" t="s">
        <v>279</v>
      </c>
      <c r="N33" s="1234"/>
    </row>
    <row r="34" spans="1:14" s="1084" customFormat="1" ht="18" customHeight="1">
      <c r="A34" s="17" t="s">
        <v>280</v>
      </c>
      <c r="B34" s="1427">
        <f t="shared" si="1"/>
        <v>62081</v>
      </c>
      <c r="C34" s="1056">
        <v>5419</v>
      </c>
      <c r="D34" s="1056">
        <v>5419</v>
      </c>
      <c r="E34" s="1056">
        <v>5299</v>
      </c>
      <c r="F34" s="1056">
        <v>34917</v>
      </c>
      <c r="G34" s="1056">
        <v>0</v>
      </c>
      <c r="H34" s="1056">
        <v>5604</v>
      </c>
      <c r="I34" s="1056">
        <v>0</v>
      </c>
      <c r="J34" s="1056">
        <v>5423</v>
      </c>
      <c r="K34" s="1056">
        <v>0</v>
      </c>
      <c r="L34" s="18" t="s">
        <v>281</v>
      </c>
      <c r="N34" s="1234"/>
    </row>
    <row r="35" spans="1:14" s="14" customFormat="1" ht="18.2" customHeight="1">
      <c r="A35" s="783" t="s">
        <v>282</v>
      </c>
      <c r="B35" s="1428">
        <f t="shared" si="1"/>
        <v>61778</v>
      </c>
      <c r="C35" s="1056">
        <v>14000</v>
      </c>
      <c r="D35" s="1056">
        <v>7804</v>
      </c>
      <c r="E35" s="1056">
        <v>6800</v>
      </c>
      <c r="F35" s="1056">
        <v>9300</v>
      </c>
      <c r="G35" s="1056">
        <v>1762</v>
      </c>
      <c r="H35" s="1056">
        <v>15720</v>
      </c>
      <c r="I35" s="1056">
        <v>0</v>
      </c>
      <c r="J35" s="1056">
        <v>6392</v>
      </c>
      <c r="K35" s="1056">
        <v>0</v>
      </c>
      <c r="L35" s="13" t="s">
        <v>196</v>
      </c>
      <c r="N35" s="1234"/>
    </row>
    <row r="36" spans="1:14" s="14" customFormat="1" ht="18.2" customHeight="1" thickBot="1">
      <c r="A36" s="787" t="s">
        <v>284</v>
      </c>
      <c r="B36" s="1429">
        <f t="shared" si="1"/>
        <v>7895</v>
      </c>
      <c r="C36" s="1056">
        <v>1322</v>
      </c>
      <c r="D36" s="1056">
        <v>1322</v>
      </c>
      <c r="E36" s="1056">
        <v>670</v>
      </c>
      <c r="F36" s="1056" t="s">
        <v>974</v>
      </c>
      <c r="G36" s="1056">
        <v>135</v>
      </c>
      <c r="H36" s="1056">
        <v>1566</v>
      </c>
      <c r="I36" s="1056" t="s">
        <v>974</v>
      </c>
      <c r="J36" s="1056">
        <v>2880</v>
      </c>
      <c r="K36" s="1056" t="s">
        <v>974</v>
      </c>
      <c r="L36" s="147" t="s">
        <v>285</v>
      </c>
      <c r="N36" s="1234"/>
    </row>
    <row r="37" spans="1:14" s="149" customFormat="1" ht="11.1" customHeight="1">
      <c r="A37" s="148" t="s">
        <v>987</v>
      </c>
      <c r="B37" s="130"/>
      <c r="C37" s="130"/>
      <c r="D37" s="130"/>
      <c r="E37" s="130"/>
      <c r="F37" s="131"/>
      <c r="G37" s="130"/>
      <c r="H37" s="130"/>
      <c r="I37" s="130"/>
      <c r="J37" s="130"/>
      <c r="K37" s="131"/>
      <c r="L37" s="131" t="s">
        <v>1017</v>
      </c>
    </row>
    <row r="38" spans="1:14" s="14" customFormat="1" ht="11.25"/>
    <row r="39" spans="1:14" s="14" customFormat="1" ht="11.25">
      <c r="A39" s="114"/>
      <c r="B39" s="114"/>
      <c r="C39" s="114"/>
      <c r="D39" s="114"/>
      <c r="E39" s="114"/>
    </row>
    <row r="40" spans="1:14" s="14" customFormat="1" ht="18.2" customHeight="1">
      <c r="A40" s="783" t="s">
        <v>240</v>
      </c>
      <c r="B40" s="1226">
        <f>SUM(C40:K40)</f>
        <v>408888</v>
      </c>
      <c r="C40" s="1227">
        <v>100696</v>
      </c>
      <c r="D40" s="1227">
        <v>88501</v>
      </c>
      <c r="E40" s="1227">
        <v>11229</v>
      </c>
      <c r="F40" s="1227">
        <v>14973</v>
      </c>
      <c r="G40" s="1227">
        <v>22735</v>
      </c>
      <c r="H40" s="1227">
        <v>116780</v>
      </c>
      <c r="I40" s="1227">
        <v>0</v>
      </c>
      <c r="J40" s="1227">
        <v>37155</v>
      </c>
      <c r="K40" s="1228">
        <v>16819</v>
      </c>
      <c r="L40" s="1209" t="s">
        <v>191</v>
      </c>
    </row>
    <row r="41" spans="1:14" s="14" customFormat="1" ht="18.2" customHeight="1">
      <c r="A41" s="783" t="s">
        <v>242</v>
      </c>
      <c r="B41" s="1226">
        <f t="shared" ref="B41:B62" si="2">SUM(C41:K41)</f>
        <v>0</v>
      </c>
      <c r="C41" s="1227">
        <v>0</v>
      </c>
      <c r="D41" s="1227">
        <v>0</v>
      </c>
      <c r="E41" s="1227">
        <v>0</v>
      </c>
      <c r="F41" s="1227">
        <v>0</v>
      </c>
      <c r="G41" s="1227">
        <v>0</v>
      </c>
      <c r="H41" s="1227">
        <v>0</v>
      </c>
      <c r="I41" s="1227">
        <v>0</v>
      </c>
      <c r="J41" s="1227">
        <v>0</v>
      </c>
      <c r="K41" s="1228">
        <v>0</v>
      </c>
      <c r="L41" s="1209" t="s">
        <v>243</v>
      </c>
      <c r="N41" s="1224" t="s">
        <v>1399</v>
      </c>
    </row>
    <row r="42" spans="1:14" s="14" customFormat="1" ht="18.2" customHeight="1">
      <c r="A42" s="783" t="s">
        <v>244</v>
      </c>
      <c r="B42" s="1229">
        <f t="shared" si="2"/>
        <v>37141</v>
      </c>
      <c r="C42" s="1227">
        <v>8088</v>
      </c>
      <c r="D42" s="1227">
        <v>8175</v>
      </c>
      <c r="E42" s="1227">
        <v>7922</v>
      </c>
      <c r="F42" s="1227">
        <v>0</v>
      </c>
      <c r="G42" s="1227">
        <v>1091</v>
      </c>
      <c r="H42" s="1227">
        <v>0</v>
      </c>
      <c r="I42" s="1227">
        <v>0</v>
      </c>
      <c r="J42" s="1227">
        <v>11865</v>
      </c>
      <c r="K42" s="1228">
        <v>0</v>
      </c>
      <c r="L42" s="1209" t="s">
        <v>245</v>
      </c>
    </row>
    <row r="43" spans="1:14" s="14" customFormat="1" ht="18.2" customHeight="1">
      <c r="A43" s="783" t="s">
        <v>246</v>
      </c>
      <c r="B43" s="1229">
        <f t="shared" si="2"/>
        <v>117996</v>
      </c>
      <c r="C43" s="1227">
        <v>29144</v>
      </c>
      <c r="D43" s="1227">
        <v>18028</v>
      </c>
      <c r="E43" s="1227">
        <v>10890</v>
      </c>
      <c r="F43" s="1227">
        <v>2030</v>
      </c>
      <c r="G43" s="1227">
        <v>5726</v>
      </c>
      <c r="H43" s="1227">
        <v>42997</v>
      </c>
      <c r="I43" s="1227">
        <v>432</v>
      </c>
      <c r="J43" s="1227">
        <v>8015</v>
      </c>
      <c r="K43" s="1228">
        <v>734</v>
      </c>
      <c r="L43" s="1209" t="s">
        <v>247</v>
      </c>
    </row>
    <row r="44" spans="1:14" s="14" customFormat="1" ht="18.2" customHeight="1">
      <c r="A44" s="783" t="s">
        <v>248</v>
      </c>
      <c r="B44" s="1229">
        <f t="shared" si="2"/>
        <v>61111</v>
      </c>
      <c r="C44" s="1227">
        <v>21135</v>
      </c>
      <c r="D44" s="1227">
        <v>12791</v>
      </c>
      <c r="E44" s="1227">
        <v>8106</v>
      </c>
      <c r="F44" s="1227">
        <v>302</v>
      </c>
      <c r="G44" s="1227">
        <v>3882</v>
      </c>
      <c r="H44" s="1227">
        <v>9281</v>
      </c>
      <c r="I44" s="1227">
        <v>0</v>
      </c>
      <c r="J44" s="1227">
        <v>5614</v>
      </c>
      <c r="K44" s="1228">
        <v>0</v>
      </c>
      <c r="L44" s="1209" t="s">
        <v>249</v>
      </c>
    </row>
    <row r="45" spans="1:14" s="14" customFormat="1" ht="18.2" customHeight="1">
      <c r="A45" s="783" t="s">
        <v>250</v>
      </c>
      <c r="B45" s="1229">
        <f t="shared" si="2"/>
        <v>86523</v>
      </c>
      <c r="C45" s="1227">
        <v>11412</v>
      </c>
      <c r="D45" s="1227">
        <v>9086</v>
      </c>
      <c r="E45" s="1227">
        <v>8197</v>
      </c>
      <c r="F45" s="1227">
        <v>10151</v>
      </c>
      <c r="G45" s="1227">
        <v>6875</v>
      </c>
      <c r="H45" s="1227">
        <v>11412</v>
      </c>
      <c r="I45" s="1227">
        <v>0</v>
      </c>
      <c r="J45" s="1227">
        <v>29390</v>
      </c>
      <c r="K45" s="1228">
        <v>0</v>
      </c>
      <c r="L45" s="1209" t="s">
        <v>251</v>
      </c>
    </row>
    <row r="46" spans="1:14" s="14" customFormat="1" ht="18.2" customHeight="1">
      <c r="A46" s="783" t="s">
        <v>252</v>
      </c>
      <c r="B46" s="1229">
        <f t="shared" si="2"/>
        <v>76662</v>
      </c>
      <c r="C46" s="1227">
        <v>15763</v>
      </c>
      <c r="D46" s="1227">
        <v>6558</v>
      </c>
      <c r="E46" s="1227">
        <v>5594</v>
      </c>
      <c r="F46" s="1227">
        <v>5357</v>
      </c>
      <c r="G46" s="1227">
        <v>1267</v>
      </c>
      <c r="H46" s="1227">
        <v>27915</v>
      </c>
      <c r="I46" s="1227">
        <v>0</v>
      </c>
      <c r="J46" s="1227">
        <v>11007</v>
      </c>
      <c r="K46" s="1228">
        <v>3201</v>
      </c>
      <c r="L46" s="1209" t="s">
        <v>253</v>
      </c>
    </row>
    <row r="47" spans="1:14" s="14" customFormat="1" ht="18.2" customHeight="1">
      <c r="A47" s="11" t="s">
        <v>254</v>
      </c>
      <c r="B47" s="1229">
        <f t="shared" si="2"/>
        <v>128775</v>
      </c>
      <c r="C47" s="1227">
        <v>19015</v>
      </c>
      <c r="D47" s="1227">
        <v>19015</v>
      </c>
      <c r="E47" s="1227">
        <v>34917</v>
      </c>
      <c r="F47" s="1227">
        <v>18724</v>
      </c>
      <c r="G47" s="1227">
        <v>4336</v>
      </c>
      <c r="H47" s="1227">
        <v>17280</v>
      </c>
      <c r="I47" s="1227">
        <v>0</v>
      </c>
      <c r="J47" s="1227">
        <v>15488</v>
      </c>
      <c r="K47" s="1228">
        <v>0</v>
      </c>
      <c r="L47" s="1209" t="s">
        <v>255</v>
      </c>
    </row>
    <row r="48" spans="1:14" s="14" customFormat="1" ht="18.2" customHeight="1">
      <c r="A48" s="11" t="s">
        <v>256</v>
      </c>
      <c r="B48" s="1229">
        <f t="shared" si="2"/>
        <v>46915</v>
      </c>
      <c r="C48" s="1227">
        <v>8098</v>
      </c>
      <c r="D48" s="1227">
        <v>8098</v>
      </c>
      <c r="E48" s="1227">
        <v>1439</v>
      </c>
      <c r="F48" s="1227">
        <v>23000</v>
      </c>
      <c r="G48" s="1227">
        <v>1460</v>
      </c>
      <c r="H48" s="1227">
        <v>1879</v>
      </c>
      <c r="I48" s="1227">
        <v>0</v>
      </c>
      <c r="J48" s="1227">
        <v>2941</v>
      </c>
      <c r="K48" s="1228">
        <v>0</v>
      </c>
      <c r="L48" s="1209" t="s">
        <v>257</v>
      </c>
    </row>
    <row r="49" spans="1:12" s="14" customFormat="1" ht="18.2" customHeight="1">
      <c r="A49" s="11" t="s">
        <v>258</v>
      </c>
      <c r="B49" s="1229">
        <f t="shared" si="2"/>
        <v>22176</v>
      </c>
      <c r="C49" s="1227">
        <v>2188</v>
      </c>
      <c r="D49" s="1227">
        <v>342</v>
      </c>
      <c r="E49" s="1227">
        <v>256</v>
      </c>
      <c r="F49" s="1227">
        <v>120</v>
      </c>
      <c r="G49" s="1227">
        <v>4156</v>
      </c>
      <c r="H49" s="1227">
        <v>341</v>
      </c>
      <c r="I49" s="1227">
        <v>0</v>
      </c>
      <c r="J49" s="1227">
        <v>14773</v>
      </c>
      <c r="K49" s="1228">
        <v>0</v>
      </c>
      <c r="L49" s="1209" t="s">
        <v>259</v>
      </c>
    </row>
    <row r="50" spans="1:12" s="14" customFormat="1" ht="18.2" customHeight="1">
      <c r="A50" s="11" t="s">
        <v>260</v>
      </c>
      <c r="B50" s="1229">
        <f t="shared" si="2"/>
        <v>14585</v>
      </c>
      <c r="C50" s="1227">
        <v>3104</v>
      </c>
      <c r="D50" s="1227">
        <v>3050</v>
      </c>
      <c r="E50" s="1227">
        <v>1547</v>
      </c>
      <c r="F50" s="1227">
        <v>0</v>
      </c>
      <c r="G50" s="1227">
        <v>53</v>
      </c>
      <c r="H50" s="1227">
        <v>1256</v>
      </c>
      <c r="I50" s="1227">
        <v>0</v>
      </c>
      <c r="J50" s="1227">
        <v>4862</v>
      </c>
      <c r="K50" s="1228">
        <v>713</v>
      </c>
      <c r="L50" s="1209" t="s">
        <v>261</v>
      </c>
    </row>
    <row r="51" spans="1:12" s="14" customFormat="1" ht="18.2" customHeight="1">
      <c r="A51" s="11" t="s">
        <v>262</v>
      </c>
      <c r="B51" s="1229">
        <f t="shared" si="2"/>
        <v>151870</v>
      </c>
      <c r="C51" s="1227">
        <v>46887</v>
      </c>
      <c r="D51" s="1227">
        <v>10986</v>
      </c>
      <c r="E51" s="1227">
        <v>20204</v>
      </c>
      <c r="F51" s="1227">
        <v>0</v>
      </c>
      <c r="G51" s="1227">
        <v>648</v>
      </c>
      <c r="H51" s="1227">
        <v>57884</v>
      </c>
      <c r="I51" s="1227">
        <v>0</v>
      </c>
      <c r="J51" s="1227">
        <v>15261</v>
      </c>
      <c r="K51" s="1228">
        <v>0</v>
      </c>
      <c r="L51" s="1209" t="s">
        <v>1396</v>
      </c>
    </row>
    <row r="52" spans="1:12" s="14" customFormat="1" ht="18.2" customHeight="1">
      <c r="A52" s="11" t="s">
        <v>264</v>
      </c>
      <c r="B52" s="1229">
        <f t="shared" si="2"/>
        <v>53675</v>
      </c>
      <c r="C52" s="1225">
        <v>24516</v>
      </c>
      <c r="D52" s="1225">
        <v>10220</v>
      </c>
      <c r="E52" s="1225">
        <v>5600</v>
      </c>
      <c r="F52" s="1225">
        <v>1500</v>
      </c>
      <c r="G52" s="1225">
        <v>695</v>
      </c>
      <c r="H52" s="1225">
        <v>9620</v>
      </c>
      <c r="I52" s="1227">
        <v>0</v>
      </c>
      <c r="J52" s="1225">
        <v>1524</v>
      </c>
      <c r="K52" s="1230">
        <v>0</v>
      </c>
      <c r="L52" s="1209" t="s">
        <v>1397</v>
      </c>
    </row>
    <row r="53" spans="1:12" s="14" customFormat="1" ht="18.2" customHeight="1">
      <c r="A53" s="11" t="s">
        <v>266</v>
      </c>
      <c r="B53" s="1229">
        <f t="shared" si="2"/>
        <v>41153</v>
      </c>
      <c r="C53" s="1227">
        <v>11553</v>
      </c>
      <c r="D53" s="1227">
        <v>4793</v>
      </c>
      <c r="E53" s="1227">
        <v>1850</v>
      </c>
      <c r="F53" s="1227">
        <v>6366</v>
      </c>
      <c r="G53" s="1227">
        <v>535</v>
      </c>
      <c r="H53" s="1227">
        <v>8368</v>
      </c>
      <c r="I53" s="1227">
        <v>0</v>
      </c>
      <c r="J53" s="1227">
        <v>7688</v>
      </c>
      <c r="K53" s="1228">
        <v>0</v>
      </c>
      <c r="L53" s="1209" t="s">
        <v>267</v>
      </c>
    </row>
    <row r="54" spans="1:12" s="14" customFormat="1" ht="18.2" customHeight="1">
      <c r="A54" s="11" t="s">
        <v>268</v>
      </c>
      <c r="B54" s="1229">
        <f t="shared" si="2"/>
        <v>44665</v>
      </c>
      <c r="C54" s="1227">
        <v>13176</v>
      </c>
      <c r="D54" s="1227">
        <v>1917</v>
      </c>
      <c r="E54" s="1227">
        <v>166</v>
      </c>
      <c r="F54" s="1227">
        <v>6928</v>
      </c>
      <c r="G54" s="1227">
        <v>592</v>
      </c>
      <c r="H54" s="1227">
        <v>10686</v>
      </c>
      <c r="I54" s="1227">
        <v>0</v>
      </c>
      <c r="J54" s="1227">
        <v>11200</v>
      </c>
      <c r="K54" s="1228">
        <v>0</v>
      </c>
      <c r="L54" s="1209" t="s">
        <v>193</v>
      </c>
    </row>
    <row r="55" spans="1:12" s="14" customFormat="1" ht="18.2" customHeight="1">
      <c r="A55" s="11" t="s">
        <v>270</v>
      </c>
      <c r="B55" s="1229">
        <f t="shared" si="2"/>
        <v>32666</v>
      </c>
      <c r="C55" s="1227">
        <v>11362</v>
      </c>
      <c r="D55" s="1227">
        <v>3083</v>
      </c>
      <c r="E55" s="1227">
        <v>545</v>
      </c>
      <c r="F55" s="1227">
        <v>102</v>
      </c>
      <c r="G55" s="1227">
        <v>433</v>
      </c>
      <c r="H55" s="1227">
        <v>14990</v>
      </c>
      <c r="I55" s="1227">
        <v>0</v>
      </c>
      <c r="J55" s="1227">
        <v>2151</v>
      </c>
      <c r="K55" s="1228">
        <v>0</v>
      </c>
      <c r="L55" s="1209" t="s">
        <v>194</v>
      </c>
    </row>
    <row r="56" spans="1:12" s="14" customFormat="1" ht="18.2" customHeight="1">
      <c r="A56" s="11" t="s">
        <v>272</v>
      </c>
      <c r="B56" s="1229">
        <f t="shared" si="2"/>
        <v>32520</v>
      </c>
      <c r="C56" s="1227">
        <v>7806</v>
      </c>
      <c r="D56" s="1227">
        <v>5322</v>
      </c>
      <c r="E56" s="1227">
        <v>362</v>
      </c>
      <c r="F56" s="1227">
        <v>3823</v>
      </c>
      <c r="G56" s="1227">
        <v>861</v>
      </c>
      <c r="H56" s="1227">
        <v>7806</v>
      </c>
      <c r="I56" s="1227">
        <v>0</v>
      </c>
      <c r="J56" s="1227">
        <v>6540</v>
      </c>
      <c r="K56" s="1228">
        <v>0</v>
      </c>
      <c r="L56" s="1209" t="s">
        <v>273</v>
      </c>
    </row>
    <row r="57" spans="1:12" s="14" customFormat="1" ht="18.2" customHeight="1">
      <c r="A57" s="11" t="s">
        <v>274</v>
      </c>
      <c r="B57" s="1229">
        <f t="shared" si="2"/>
        <v>25224</v>
      </c>
      <c r="C57" s="1227">
        <v>4324</v>
      </c>
      <c r="D57" s="1227">
        <v>4326</v>
      </c>
      <c r="E57" s="1227">
        <v>0</v>
      </c>
      <c r="F57" s="1227">
        <v>3840</v>
      </c>
      <c r="G57" s="1227">
        <v>4060</v>
      </c>
      <c r="H57" s="1227">
        <v>2340</v>
      </c>
      <c r="I57" s="1227">
        <v>0</v>
      </c>
      <c r="J57" s="1227">
        <v>4924</v>
      </c>
      <c r="K57" s="1228">
        <v>1410</v>
      </c>
      <c r="L57" s="1209" t="s">
        <v>275</v>
      </c>
    </row>
    <row r="58" spans="1:12" s="14" customFormat="1" ht="18.2" customHeight="1">
      <c r="A58" s="11" t="s">
        <v>276</v>
      </c>
      <c r="B58" s="1229">
        <f t="shared" si="2"/>
        <v>8270</v>
      </c>
      <c r="C58" s="1227">
        <v>1968</v>
      </c>
      <c r="D58" s="1227">
        <v>1966</v>
      </c>
      <c r="E58" s="1227">
        <v>0</v>
      </c>
      <c r="F58" s="1227">
        <v>500</v>
      </c>
      <c r="G58" s="1227">
        <v>540</v>
      </c>
      <c r="H58" s="1227">
        <v>1968</v>
      </c>
      <c r="I58" s="1227">
        <v>0</v>
      </c>
      <c r="J58" s="1227">
        <v>1328</v>
      </c>
      <c r="K58" s="1228">
        <v>0</v>
      </c>
      <c r="L58" s="1209" t="s">
        <v>599</v>
      </c>
    </row>
    <row r="59" spans="1:12" s="14" customFormat="1" ht="18.2" customHeight="1">
      <c r="A59" s="11" t="s">
        <v>278</v>
      </c>
      <c r="B59" s="1229">
        <f t="shared" si="2"/>
        <v>24639</v>
      </c>
      <c r="C59" s="1227">
        <v>6200</v>
      </c>
      <c r="D59" s="1227">
        <v>6200</v>
      </c>
      <c r="E59" s="1227">
        <v>4205</v>
      </c>
      <c r="F59" s="1227">
        <v>270</v>
      </c>
      <c r="G59" s="1227">
        <v>170</v>
      </c>
      <c r="H59" s="1227">
        <v>6200</v>
      </c>
      <c r="I59" s="1227">
        <v>0</v>
      </c>
      <c r="J59" s="1227">
        <v>826</v>
      </c>
      <c r="K59" s="1228">
        <v>568</v>
      </c>
      <c r="L59" s="1209" t="s">
        <v>279</v>
      </c>
    </row>
    <row r="60" spans="1:12" s="1202" customFormat="1" ht="18" customHeight="1">
      <c r="A60" s="17" t="s">
        <v>280</v>
      </c>
      <c r="B60" s="1229">
        <f t="shared" si="2"/>
        <v>76738</v>
      </c>
      <c r="C60" s="1227">
        <v>14694</v>
      </c>
      <c r="D60" s="1227">
        <v>4947</v>
      </c>
      <c r="E60" s="1227">
        <v>1123</v>
      </c>
      <c r="F60" s="1227">
        <v>34917</v>
      </c>
      <c r="G60" s="1227">
        <v>937</v>
      </c>
      <c r="H60" s="1227">
        <v>13168</v>
      </c>
      <c r="I60" s="1227">
        <v>0</v>
      </c>
      <c r="J60" s="1227">
        <v>6952</v>
      </c>
      <c r="K60" s="1228">
        <v>0</v>
      </c>
      <c r="L60" s="1212" t="s">
        <v>281</v>
      </c>
    </row>
    <row r="61" spans="1:12" s="14" customFormat="1" ht="18.2" customHeight="1">
      <c r="A61" s="783" t="s">
        <v>282</v>
      </c>
      <c r="B61" s="1229">
        <f t="shared" si="2"/>
        <v>49178</v>
      </c>
      <c r="C61" s="1227">
        <v>1400</v>
      </c>
      <c r="D61" s="1227">
        <v>7804</v>
      </c>
      <c r="E61" s="1227">
        <v>6800</v>
      </c>
      <c r="F61" s="1227">
        <v>9300</v>
      </c>
      <c r="G61" s="1227">
        <v>1762</v>
      </c>
      <c r="H61" s="1227">
        <v>15720</v>
      </c>
      <c r="I61" s="1227">
        <v>0</v>
      </c>
      <c r="J61" s="1227">
        <v>6392</v>
      </c>
      <c r="K61" s="1228">
        <v>0</v>
      </c>
      <c r="L61" s="1209" t="s">
        <v>1398</v>
      </c>
    </row>
    <row r="62" spans="1:12" s="14" customFormat="1" ht="18.2" customHeight="1">
      <c r="A62" s="1233" t="s">
        <v>284</v>
      </c>
      <c r="B62" s="1229">
        <f t="shared" si="2"/>
        <v>5015</v>
      </c>
      <c r="C62" s="1231">
        <v>1322</v>
      </c>
      <c r="D62" s="1231">
        <v>1322</v>
      </c>
      <c r="E62" s="1231">
        <v>670</v>
      </c>
      <c r="F62" s="1231" t="s">
        <v>974</v>
      </c>
      <c r="G62" s="1231">
        <v>135</v>
      </c>
      <c r="H62" s="1231">
        <v>1566</v>
      </c>
      <c r="I62" s="1231" t="s">
        <v>974</v>
      </c>
      <c r="J62" s="1231">
        <v>0</v>
      </c>
      <c r="K62" s="1232" t="s">
        <v>974</v>
      </c>
      <c r="L62" s="1209" t="s">
        <v>285</v>
      </c>
    </row>
    <row r="63" spans="1:12" s="14" customFormat="1" ht="11.25">
      <c r="A63" s="114"/>
      <c r="B63" s="114"/>
      <c r="C63" s="114"/>
      <c r="D63" s="114"/>
      <c r="E63" s="114"/>
    </row>
    <row r="64" spans="1:12" s="14" customFormat="1" ht="11.25">
      <c r="A64" s="114"/>
      <c r="B64" s="114"/>
      <c r="C64" s="114"/>
      <c r="D64" s="114"/>
      <c r="E64" s="114"/>
    </row>
    <row r="65" spans="1:5" s="14" customFormat="1" ht="11.25">
      <c r="A65" s="114"/>
      <c r="B65" s="114"/>
      <c r="C65" s="114"/>
      <c r="D65" s="114"/>
      <c r="E65" s="114"/>
    </row>
    <row r="66" spans="1:5" s="14" customFormat="1" ht="11.25">
      <c r="A66" s="114"/>
      <c r="B66" s="114"/>
      <c r="C66" s="114"/>
      <c r="D66" s="114"/>
      <c r="E66" s="114"/>
    </row>
    <row r="67" spans="1:5" s="14" customFormat="1" ht="11.25">
      <c r="A67" s="114"/>
      <c r="B67" s="114"/>
      <c r="C67" s="114"/>
      <c r="D67" s="114"/>
      <c r="E67" s="114"/>
    </row>
    <row r="68" spans="1:5" s="14" customFormat="1" ht="11.25">
      <c r="A68" s="114"/>
      <c r="B68" s="114"/>
      <c r="C68" s="114"/>
      <c r="D68" s="114"/>
      <c r="E68" s="114"/>
    </row>
    <row r="69" spans="1:5" s="14" customFormat="1" ht="11.25">
      <c r="A69" s="114"/>
      <c r="B69" s="114"/>
      <c r="C69" s="114"/>
      <c r="D69" s="114"/>
      <c r="E69" s="114"/>
    </row>
    <row r="70" spans="1:5" s="14" customFormat="1" ht="11.25">
      <c r="A70" s="114"/>
      <c r="B70" s="114"/>
      <c r="C70" s="114"/>
      <c r="D70" s="114"/>
      <c r="E70" s="114"/>
    </row>
    <row r="71" spans="1:5" s="14" customFormat="1" ht="11.25">
      <c r="A71" s="114"/>
      <c r="B71" s="114"/>
      <c r="C71" s="114"/>
      <c r="D71" s="114"/>
      <c r="E71" s="114"/>
    </row>
    <row r="72" spans="1:5" s="14" customFormat="1" ht="11.25">
      <c r="A72" s="114"/>
      <c r="B72" s="114"/>
      <c r="C72" s="114"/>
      <c r="D72" s="114"/>
      <c r="E72" s="114"/>
    </row>
    <row r="73" spans="1:5" s="14" customFormat="1" ht="11.25">
      <c r="A73" s="114"/>
      <c r="B73" s="114"/>
      <c r="C73" s="114"/>
      <c r="D73" s="114"/>
      <c r="E73" s="114"/>
    </row>
    <row r="74" spans="1:5" s="14" customFormat="1" ht="11.25">
      <c r="A74" s="114"/>
      <c r="B74" s="114"/>
      <c r="C74" s="114"/>
      <c r="D74" s="114"/>
      <c r="E74" s="114"/>
    </row>
    <row r="75" spans="1:5" s="14" customFormat="1" ht="11.25">
      <c r="A75" s="114"/>
      <c r="B75" s="114"/>
      <c r="C75" s="114"/>
      <c r="D75" s="114"/>
      <c r="E75" s="114"/>
    </row>
    <row r="76" spans="1:5" s="14" customFormat="1" ht="11.25">
      <c r="A76" s="114"/>
      <c r="B76" s="114"/>
      <c r="C76" s="114"/>
      <c r="D76" s="114"/>
      <c r="E76" s="114"/>
    </row>
    <row r="77" spans="1:5" s="14" customFormat="1" ht="11.25">
      <c r="A77" s="114"/>
      <c r="B77" s="114"/>
      <c r="C77" s="114"/>
      <c r="D77" s="114"/>
      <c r="E77" s="114"/>
    </row>
    <row r="78" spans="1:5" s="14" customFormat="1" ht="11.25">
      <c r="A78" s="114"/>
      <c r="B78" s="114"/>
      <c r="C78" s="114"/>
      <c r="D78" s="114"/>
      <c r="E78" s="114"/>
    </row>
    <row r="79" spans="1:5" s="14" customFormat="1" ht="11.25">
      <c r="A79" s="114"/>
      <c r="B79" s="114"/>
      <c r="C79" s="114"/>
      <c r="D79" s="114"/>
      <c r="E79" s="114"/>
    </row>
    <row r="80" spans="1:5" s="14" customFormat="1" ht="11.25">
      <c r="A80" s="114"/>
      <c r="B80" s="114"/>
      <c r="C80" s="114"/>
      <c r="D80" s="114"/>
      <c r="E80" s="114"/>
    </row>
    <row r="81" spans="1:5" s="14" customFormat="1" ht="11.25">
      <c r="A81" s="114"/>
      <c r="B81" s="114"/>
      <c r="C81" s="114"/>
      <c r="D81" s="114"/>
      <c r="E81" s="114"/>
    </row>
  </sheetData>
  <sheetProtection selectLockedCells="1"/>
  <mergeCells count="16">
    <mergeCell ref="G3:L3"/>
    <mergeCell ref="A4:F4"/>
    <mergeCell ref="G4:L4"/>
    <mergeCell ref="E6:E7"/>
    <mergeCell ref="F6:F7"/>
    <mergeCell ref="A6:A7"/>
    <mergeCell ref="B6:B7"/>
    <mergeCell ref="C6:C7"/>
    <mergeCell ref="D6:D7"/>
    <mergeCell ref="A3:F3"/>
    <mergeCell ref="K6:K7"/>
    <mergeCell ref="L6:L7"/>
    <mergeCell ref="G6:G7"/>
    <mergeCell ref="H6:H7"/>
    <mergeCell ref="I6:I7"/>
    <mergeCell ref="J6:J7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63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41"/>
  <sheetViews>
    <sheetView showGridLines="0" view="pageBreakPreview" zoomScaleNormal="100" zoomScaleSheetLayoutView="100" workbookViewId="0">
      <selection activeCell="AD2" sqref="AD2"/>
    </sheetView>
  </sheetViews>
  <sheetFormatPr defaultRowHeight="14.25"/>
  <cols>
    <col min="1" max="1" width="9.375" style="134" customWidth="1"/>
    <col min="2" max="2" width="10.25" style="135" customWidth="1"/>
    <col min="3" max="3" width="6.875" style="135" customWidth="1"/>
    <col min="4" max="4" width="8.125" style="135" customWidth="1"/>
    <col min="5" max="5" width="7.625" style="135" customWidth="1"/>
    <col min="6" max="7" width="8.125" style="135" customWidth="1"/>
    <col min="8" max="9" width="7.625" style="133" customWidth="1"/>
    <col min="10" max="10" width="8.375" style="133" customWidth="1"/>
    <col min="11" max="12" width="7.875" style="133" customWidth="1"/>
    <col min="13" max="13" width="7.5" style="133" customWidth="1"/>
    <col min="14" max="14" width="8.375" style="133" customWidth="1"/>
    <col min="15" max="15" width="7.875" style="133" customWidth="1"/>
    <col min="16" max="17" width="8.125" style="133" customWidth="1"/>
    <col min="18" max="18" width="7.875" style="134" customWidth="1"/>
    <col min="19" max="19" width="8.125" style="133" customWidth="1"/>
    <col min="20" max="20" width="10.625" style="133" customWidth="1"/>
    <col min="21" max="16384" width="9" style="133"/>
  </cols>
  <sheetData>
    <row r="1" spans="1:20" s="799" customFormat="1" ht="14.1" customHeight="1">
      <c r="A1" s="797" t="s">
        <v>1591</v>
      </c>
      <c r="B1" s="798"/>
      <c r="C1" s="798"/>
      <c r="D1" s="798"/>
      <c r="E1" s="798"/>
      <c r="F1" s="798"/>
      <c r="G1" s="798"/>
      <c r="I1" s="795"/>
      <c r="Q1" s="800"/>
      <c r="T1" s="795" t="s">
        <v>1592</v>
      </c>
    </row>
    <row r="2" spans="1:20" s="116" customFormat="1" ht="14.1" customHeight="1">
      <c r="A2" s="2427"/>
      <c r="B2" s="2427"/>
      <c r="C2" s="2427"/>
      <c r="D2" s="2427"/>
      <c r="E2" s="2427"/>
      <c r="F2" s="2427"/>
      <c r="G2" s="2427"/>
      <c r="H2" s="2427"/>
      <c r="I2" s="2427"/>
      <c r="J2" s="2427"/>
      <c r="K2" s="2427"/>
      <c r="L2" s="2427"/>
      <c r="M2" s="2427"/>
      <c r="N2" s="2427"/>
      <c r="O2" s="2427"/>
      <c r="P2" s="2427"/>
      <c r="Q2" s="2427"/>
      <c r="R2" s="2427"/>
      <c r="S2" s="2427"/>
      <c r="T2" s="2427"/>
    </row>
    <row r="3" spans="1:20" s="116" customFormat="1" ht="20.100000000000001" customHeight="1">
      <c r="A3" s="2435" t="s">
        <v>1157</v>
      </c>
      <c r="B3" s="2435"/>
      <c r="C3" s="2435"/>
      <c r="D3" s="2435"/>
      <c r="E3" s="2435"/>
      <c r="F3" s="2435"/>
      <c r="G3" s="2435"/>
      <c r="H3" s="2435"/>
      <c r="I3" s="2435"/>
      <c r="J3" s="2435"/>
      <c r="K3" s="2435" t="s">
        <v>1423</v>
      </c>
      <c r="L3" s="2435"/>
      <c r="M3" s="2435"/>
      <c r="N3" s="2435"/>
      <c r="O3" s="2435"/>
      <c r="P3" s="2435"/>
      <c r="Q3" s="2435"/>
      <c r="R3" s="2435"/>
      <c r="S3" s="2435"/>
      <c r="T3" s="2435"/>
    </row>
    <row r="4" spans="1:20" s="116" customFormat="1" ht="24" customHeight="1" thickBot="1">
      <c r="A4" s="117" t="s">
        <v>77</v>
      </c>
      <c r="B4" s="117"/>
      <c r="C4" s="117"/>
      <c r="D4" s="117"/>
      <c r="E4" s="117"/>
      <c r="F4" s="117"/>
      <c r="G4" s="117"/>
      <c r="H4" s="117"/>
      <c r="I4" s="118"/>
      <c r="J4" s="118"/>
      <c r="K4" s="117"/>
      <c r="L4" s="117"/>
      <c r="M4" s="117"/>
      <c r="N4" s="117"/>
      <c r="O4" s="117"/>
      <c r="P4" s="117"/>
      <c r="Q4" s="117"/>
      <c r="R4" s="117"/>
      <c r="S4" s="118"/>
      <c r="T4" s="118" t="s">
        <v>78</v>
      </c>
    </row>
    <row r="5" spans="1:20" s="116" customFormat="1" ht="24.75" customHeight="1">
      <c r="A5" s="1458" t="s">
        <v>1158</v>
      </c>
      <c r="B5" s="2436" t="s">
        <v>1159</v>
      </c>
      <c r="C5" s="2437"/>
      <c r="D5" s="2437"/>
      <c r="E5" s="2437"/>
      <c r="F5" s="2437"/>
      <c r="G5" s="2437"/>
      <c r="H5" s="2437"/>
      <c r="I5" s="2437"/>
      <c r="J5" s="2438" t="s">
        <v>1377</v>
      </c>
      <c r="K5" s="2438"/>
      <c r="L5" s="2438"/>
      <c r="M5" s="2439"/>
      <c r="N5" s="2439"/>
      <c r="O5" s="2439"/>
      <c r="P5" s="2439"/>
      <c r="Q5" s="2439"/>
      <c r="R5" s="2439"/>
      <c r="S5" s="2440"/>
      <c r="T5" s="1659" t="s">
        <v>1160</v>
      </c>
    </row>
    <row r="6" spans="1:20" s="116" customFormat="1" ht="24.75" customHeight="1">
      <c r="A6" s="1459"/>
      <c r="B6" s="2443" t="s">
        <v>1161</v>
      </c>
      <c r="C6" s="2446" t="s">
        <v>1162</v>
      </c>
      <c r="D6" s="2454" t="s">
        <v>1374</v>
      </c>
      <c r="E6" s="2454" t="s">
        <v>1163</v>
      </c>
      <c r="F6" s="2454" t="s">
        <v>1422</v>
      </c>
      <c r="G6" s="2452" t="s">
        <v>1376</v>
      </c>
      <c r="H6" s="2446" t="s">
        <v>1164</v>
      </c>
      <c r="I6" s="2446" t="s">
        <v>1165</v>
      </c>
      <c r="J6" s="663"/>
      <c r="K6" s="2456" t="s">
        <v>1166</v>
      </c>
      <c r="L6" s="2457"/>
      <c r="M6" s="2446" t="s">
        <v>1167</v>
      </c>
      <c r="N6" s="2454" t="s">
        <v>1378</v>
      </c>
      <c r="O6" s="2454" t="s">
        <v>1163</v>
      </c>
      <c r="P6" s="2454" t="s">
        <v>1375</v>
      </c>
      <c r="Q6" s="2452" t="s">
        <v>1376</v>
      </c>
      <c r="R6" s="2446" t="s">
        <v>1164</v>
      </c>
      <c r="S6" s="2449" t="s">
        <v>1165</v>
      </c>
      <c r="T6" s="2441"/>
    </row>
    <row r="7" spans="1:20" s="116" customFormat="1" ht="24.75" customHeight="1">
      <c r="A7" s="1459"/>
      <c r="B7" s="2444"/>
      <c r="C7" s="2447"/>
      <c r="D7" s="2422"/>
      <c r="E7" s="2422"/>
      <c r="F7" s="2422"/>
      <c r="G7" s="2430"/>
      <c r="H7" s="2447"/>
      <c r="I7" s="2447"/>
      <c r="J7" s="662" t="s">
        <v>1168</v>
      </c>
      <c r="K7" s="2452" t="s">
        <v>1169</v>
      </c>
      <c r="L7" s="2454" t="s">
        <v>1170</v>
      </c>
      <c r="M7" s="2447"/>
      <c r="N7" s="2422"/>
      <c r="O7" s="2458"/>
      <c r="P7" s="2422"/>
      <c r="Q7" s="2430"/>
      <c r="R7" s="2447"/>
      <c r="S7" s="2450"/>
      <c r="T7" s="2441"/>
    </row>
    <row r="8" spans="1:20" s="116" customFormat="1" ht="24.75" customHeight="1">
      <c r="A8" s="1460"/>
      <c r="B8" s="2445"/>
      <c r="C8" s="2448"/>
      <c r="D8" s="2423"/>
      <c r="E8" s="2423"/>
      <c r="F8" s="2423"/>
      <c r="G8" s="2431"/>
      <c r="H8" s="2448"/>
      <c r="I8" s="2448"/>
      <c r="J8" s="119"/>
      <c r="K8" s="2453"/>
      <c r="L8" s="2423"/>
      <c r="M8" s="2448"/>
      <c r="N8" s="2423"/>
      <c r="O8" s="2459"/>
      <c r="P8" s="2423"/>
      <c r="Q8" s="2431"/>
      <c r="R8" s="2448"/>
      <c r="S8" s="2451"/>
      <c r="T8" s="2442"/>
    </row>
    <row r="9" spans="1:20" s="14" customFormat="1" ht="17.100000000000001" customHeight="1">
      <c r="A9" s="120" t="s">
        <v>701</v>
      </c>
      <c r="B9" s="1153">
        <v>2272</v>
      </c>
      <c r="C9" s="1154">
        <v>133</v>
      </c>
      <c r="D9" s="1154" t="s">
        <v>1171</v>
      </c>
      <c r="E9" s="1154">
        <v>932</v>
      </c>
      <c r="F9" s="1154">
        <v>114</v>
      </c>
      <c r="G9" s="1154">
        <v>0</v>
      </c>
      <c r="H9" s="1154">
        <v>26</v>
      </c>
      <c r="I9" s="1154">
        <v>1067</v>
      </c>
      <c r="J9" s="1154">
        <v>73503</v>
      </c>
      <c r="K9" s="1154" t="s">
        <v>1171</v>
      </c>
      <c r="L9" s="1154" t="s">
        <v>1171</v>
      </c>
      <c r="M9" s="1154">
        <v>5743</v>
      </c>
      <c r="N9" s="1154" t="s">
        <v>1171</v>
      </c>
      <c r="O9" s="1154">
        <v>43735</v>
      </c>
      <c r="P9" s="1154">
        <v>7888</v>
      </c>
      <c r="Q9" s="1154">
        <v>0</v>
      </c>
      <c r="R9" s="1154">
        <v>4659</v>
      </c>
      <c r="S9" s="1155">
        <v>11478</v>
      </c>
      <c r="T9" s="123" t="s">
        <v>701</v>
      </c>
    </row>
    <row r="10" spans="1:20" s="14" customFormat="1" ht="17.100000000000001" customHeight="1">
      <c r="A10" s="120" t="s">
        <v>951</v>
      </c>
      <c r="B10" s="1156">
        <v>2211</v>
      </c>
      <c r="C10" s="121">
        <v>133</v>
      </c>
      <c r="D10" s="121">
        <v>77</v>
      </c>
      <c r="E10" s="121">
        <v>908</v>
      </c>
      <c r="F10" s="121">
        <v>46</v>
      </c>
      <c r="G10" s="121">
        <v>0</v>
      </c>
      <c r="H10" s="121">
        <v>32</v>
      </c>
      <c r="I10" s="121">
        <v>1015</v>
      </c>
      <c r="J10" s="121">
        <v>64793</v>
      </c>
      <c r="K10" s="121">
        <v>38043</v>
      </c>
      <c r="L10" s="121">
        <v>34727</v>
      </c>
      <c r="M10" s="121">
        <v>5691</v>
      </c>
      <c r="N10" s="121">
        <v>5137</v>
      </c>
      <c r="O10" s="121">
        <v>37496</v>
      </c>
      <c r="P10" s="121">
        <v>2889</v>
      </c>
      <c r="Q10" s="121">
        <v>0</v>
      </c>
      <c r="R10" s="121">
        <v>1587</v>
      </c>
      <c r="S10" s="122">
        <v>14614</v>
      </c>
      <c r="T10" s="123" t="s">
        <v>951</v>
      </c>
    </row>
    <row r="11" spans="1:20" s="14" customFormat="1" ht="17.100000000000001" customHeight="1">
      <c r="A11" s="120" t="s">
        <v>952</v>
      </c>
      <c r="B11" s="1156">
        <v>2133</v>
      </c>
      <c r="C11" s="121">
        <v>134</v>
      </c>
      <c r="D11" s="121">
        <v>84</v>
      </c>
      <c r="E11" s="121">
        <v>897</v>
      </c>
      <c r="F11" s="121">
        <v>38</v>
      </c>
      <c r="G11" s="121">
        <v>0</v>
      </c>
      <c r="H11" s="121">
        <v>39</v>
      </c>
      <c r="I11" s="121">
        <v>941</v>
      </c>
      <c r="J11" s="121">
        <v>70931</v>
      </c>
      <c r="K11" s="121">
        <v>36944</v>
      </c>
      <c r="L11" s="121">
        <v>33987</v>
      </c>
      <c r="M11" s="121">
        <v>5706</v>
      </c>
      <c r="N11" s="121">
        <v>5626</v>
      </c>
      <c r="O11" s="121">
        <v>41769</v>
      </c>
      <c r="P11" s="121">
        <v>2103</v>
      </c>
      <c r="Q11" s="121">
        <v>0</v>
      </c>
      <c r="R11" s="121">
        <v>1883</v>
      </c>
      <c r="S11" s="122">
        <v>13844</v>
      </c>
      <c r="T11" s="123" t="s">
        <v>952</v>
      </c>
    </row>
    <row r="12" spans="1:20" s="14" customFormat="1" ht="17.100000000000001" customHeight="1">
      <c r="A12" s="120" t="s">
        <v>1049</v>
      </c>
      <c r="B12" s="1156">
        <v>2102</v>
      </c>
      <c r="C12" s="121">
        <v>137</v>
      </c>
      <c r="D12" s="121">
        <v>83</v>
      </c>
      <c r="E12" s="121">
        <v>886</v>
      </c>
      <c r="F12" s="121">
        <v>39</v>
      </c>
      <c r="G12" s="121">
        <v>1</v>
      </c>
      <c r="H12" s="121">
        <v>43</v>
      </c>
      <c r="I12" s="121">
        <v>913</v>
      </c>
      <c r="J12" s="121">
        <v>71010</v>
      </c>
      <c r="K12" s="121">
        <v>37038</v>
      </c>
      <c r="L12" s="121">
        <v>33972</v>
      </c>
      <c r="M12" s="121">
        <v>5862</v>
      </c>
      <c r="N12" s="121">
        <v>5607</v>
      </c>
      <c r="O12" s="121">
        <v>41544</v>
      </c>
      <c r="P12" s="121">
        <v>2119</v>
      </c>
      <c r="Q12" s="121">
        <v>36</v>
      </c>
      <c r="R12" s="121">
        <v>2370</v>
      </c>
      <c r="S12" s="122">
        <v>13472</v>
      </c>
      <c r="T12" s="123" t="s">
        <v>1049</v>
      </c>
    </row>
    <row r="13" spans="1:20" s="14" customFormat="1" ht="17.100000000000001" customHeight="1">
      <c r="A13" s="124" t="s">
        <v>1389</v>
      </c>
      <c r="B13" s="1157">
        <f>SUM(B15:B37)</f>
        <v>2063</v>
      </c>
      <c r="C13" s="125">
        <f t="shared" ref="C13:S13" si="0">SUM(C15:C37)</f>
        <v>140</v>
      </c>
      <c r="D13" s="125">
        <f t="shared" si="0"/>
        <v>82</v>
      </c>
      <c r="E13" s="125">
        <f t="shared" si="0"/>
        <v>862</v>
      </c>
      <c r="F13" s="125">
        <f t="shared" si="0"/>
        <v>39</v>
      </c>
      <c r="G13" s="125">
        <f t="shared" si="0"/>
        <v>1</v>
      </c>
      <c r="H13" s="125">
        <f t="shared" si="0"/>
        <v>49</v>
      </c>
      <c r="I13" s="125">
        <f t="shared" si="0"/>
        <v>890</v>
      </c>
      <c r="J13" s="125">
        <f t="shared" si="0"/>
        <v>70901</v>
      </c>
      <c r="K13" s="125">
        <f t="shared" si="0"/>
        <v>36987</v>
      </c>
      <c r="L13" s="125">
        <f t="shared" si="0"/>
        <v>33914</v>
      </c>
      <c r="M13" s="125">
        <f t="shared" si="0"/>
        <v>5803</v>
      </c>
      <c r="N13" s="125">
        <f t="shared" si="0"/>
        <v>5559</v>
      </c>
      <c r="O13" s="125">
        <f t="shared" si="0"/>
        <v>41143</v>
      </c>
      <c r="P13" s="125">
        <f t="shared" si="0"/>
        <v>1997</v>
      </c>
      <c r="Q13" s="125">
        <f>SUM(Q15:Q37)</f>
        <v>74</v>
      </c>
      <c r="R13" s="125">
        <f t="shared" si="0"/>
        <v>2863</v>
      </c>
      <c r="S13" s="126">
        <f t="shared" si="0"/>
        <v>13462</v>
      </c>
      <c r="T13" s="127" t="s">
        <v>1389</v>
      </c>
    </row>
    <row r="14" spans="1:20" s="14" customFormat="1" ht="17.100000000000001" customHeight="1">
      <c r="A14" s="11"/>
      <c r="B14" s="1156"/>
      <c r="C14" s="121"/>
      <c r="D14" s="121"/>
      <c r="E14" s="121"/>
      <c r="F14" s="121"/>
      <c r="G14" s="125"/>
      <c r="H14" s="121"/>
      <c r="I14" s="121"/>
      <c r="J14" s="128"/>
      <c r="K14" s="121"/>
      <c r="L14" s="121"/>
      <c r="M14" s="121"/>
      <c r="N14" s="121"/>
      <c r="O14" s="121"/>
      <c r="P14" s="121"/>
      <c r="Q14" s="125"/>
      <c r="R14" s="121"/>
      <c r="S14" s="122"/>
      <c r="T14" s="1043"/>
    </row>
    <row r="15" spans="1:20" s="14" customFormat="1" ht="15.95" customHeight="1">
      <c r="A15" s="11" t="s">
        <v>240</v>
      </c>
      <c r="B15" s="1156">
        <f>SUM(C15:I15)</f>
        <v>483</v>
      </c>
      <c r="C15" s="1150">
        <v>17</v>
      </c>
      <c r="D15" s="1150">
        <v>11</v>
      </c>
      <c r="E15" s="1158">
        <v>179</v>
      </c>
      <c r="F15" s="1158">
        <v>1</v>
      </c>
      <c r="G15" s="1159">
        <v>0</v>
      </c>
      <c r="H15" s="1158">
        <v>10</v>
      </c>
      <c r="I15" s="1158">
        <v>265</v>
      </c>
      <c r="J15" s="1160">
        <f>IF(SUM(K15:L15)=SUM(M15:S15),SUM(K15:L15),"ERR")</f>
        <v>15169</v>
      </c>
      <c r="K15" s="1158">
        <v>7972</v>
      </c>
      <c r="L15" s="1158">
        <v>7197</v>
      </c>
      <c r="M15" s="1158">
        <v>749</v>
      </c>
      <c r="N15" s="1158">
        <v>735</v>
      </c>
      <c r="O15" s="1158">
        <v>9052</v>
      </c>
      <c r="P15" s="1158">
        <v>96</v>
      </c>
      <c r="Q15" s="1159">
        <v>0</v>
      </c>
      <c r="R15" s="1158">
        <v>572</v>
      </c>
      <c r="S15" s="1161">
        <v>3965</v>
      </c>
      <c r="T15" s="1044" t="s">
        <v>5</v>
      </c>
    </row>
    <row r="16" spans="1:20" s="14" customFormat="1" ht="15.95" customHeight="1">
      <c r="A16" s="11" t="s">
        <v>242</v>
      </c>
      <c r="B16" s="1156">
        <f>SUM(C16:I16)</f>
        <v>179</v>
      </c>
      <c r="C16" s="1162">
        <v>9</v>
      </c>
      <c r="D16" s="1162">
        <v>7</v>
      </c>
      <c r="E16" s="1163">
        <v>76</v>
      </c>
      <c r="F16" s="1164">
        <v>1</v>
      </c>
      <c r="G16" s="1159">
        <v>0</v>
      </c>
      <c r="H16" s="1159">
        <v>5</v>
      </c>
      <c r="I16" s="1165">
        <v>81</v>
      </c>
      <c r="J16" s="1160">
        <f t="shared" ref="J16:J37" si="1">IF(SUM(K16:L16)=SUM(M16:S16),SUM(K16:L16),"ERR")</f>
        <v>6243</v>
      </c>
      <c r="K16" s="1164">
        <v>3231</v>
      </c>
      <c r="L16" s="1164">
        <v>3012</v>
      </c>
      <c r="M16" s="1164">
        <v>310</v>
      </c>
      <c r="N16" s="1164">
        <v>539</v>
      </c>
      <c r="O16" s="1158">
        <v>3699</v>
      </c>
      <c r="P16" s="1164">
        <v>108</v>
      </c>
      <c r="Q16" s="1159">
        <v>0</v>
      </c>
      <c r="R16" s="1159">
        <v>349</v>
      </c>
      <c r="S16" s="1166">
        <v>1238</v>
      </c>
      <c r="T16" s="1045" t="s">
        <v>6</v>
      </c>
    </row>
    <row r="17" spans="1:24" s="14" customFormat="1" ht="15.95" customHeight="1">
      <c r="A17" s="11" t="s">
        <v>244</v>
      </c>
      <c r="B17" s="1167">
        <f t="shared" ref="B17:B37" si="2">SUM(C17:I17)</f>
        <v>121</v>
      </c>
      <c r="C17" s="1159">
        <v>6</v>
      </c>
      <c r="D17" s="1159">
        <v>8</v>
      </c>
      <c r="E17" s="1159">
        <v>42</v>
      </c>
      <c r="F17" s="1159">
        <v>1</v>
      </c>
      <c r="G17" s="1159">
        <v>0</v>
      </c>
      <c r="H17" s="1159">
        <v>5</v>
      </c>
      <c r="I17" s="1159">
        <v>59</v>
      </c>
      <c r="J17" s="1160">
        <f t="shared" si="1"/>
        <v>3711</v>
      </c>
      <c r="K17" s="1159">
        <v>1958</v>
      </c>
      <c r="L17" s="1159">
        <v>1753</v>
      </c>
      <c r="M17" s="1159">
        <v>324</v>
      </c>
      <c r="N17" s="1159">
        <v>457</v>
      </c>
      <c r="O17" s="1158">
        <v>1662</v>
      </c>
      <c r="P17" s="1159">
        <v>18</v>
      </c>
      <c r="Q17" s="1159">
        <v>0</v>
      </c>
      <c r="R17" s="1159">
        <v>391</v>
      </c>
      <c r="S17" s="1196">
        <v>859</v>
      </c>
      <c r="T17" s="1044" t="s">
        <v>7</v>
      </c>
    </row>
    <row r="18" spans="1:24" s="14" customFormat="1" ht="15.95" customHeight="1">
      <c r="A18" s="11" t="s">
        <v>246</v>
      </c>
      <c r="B18" s="1167">
        <f>SUM(C18:I18)</f>
        <v>99</v>
      </c>
      <c r="C18" s="1158">
        <v>12</v>
      </c>
      <c r="D18" s="1158">
        <v>7</v>
      </c>
      <c r="E18" s="1158">
        <v>51</v>
      </c>
      <c r="F18" s="1158">
        <v>2</v>
      </c>
      <c r="G18" s="1158">
        <v>0</v>
      </c>
      <c r="H18" s="1158">
        <v>4</v>
      </c>
      <c r="I18" s="1158">
        <v>23</v>
      </c>
      <c r="J18" s="1160">
        <f>IF(SUM(K18:L18)=SUM(M18:S18),SUM(K18:L18),"ERR")</f>
        <v>3891</v>
      </c>
      <c r="K18" s="1158">
        <v>2019</v>
      </c>
      <c r="L18" s="1158">
        <v>1872</v>
      </c>
      <c r="M18" s="1158">
        <v>457</v>
      </c>
      <c r="N18" s="1158">
        <v>692</v>
      </c>
      <c r="O18" s="1158">
        <v>1974</v>
      </c>
      <c r="P18" s="1158">
        <v>98</v>
      </c>
      <c r="Q18" s="1158">
        <v>0</v>
      </c>
      <c r="R18" s="1158">
        <v>296</v>
      </c>
      <c r="S18" s="1161">
        <v>374</v>
      </c>
      <c r="T18" s="1044" t="s">
        <v>8</v>
      </c>
      <c r="V18" s="12"/>
      <c r="W18" s="12"/>
    </row>
    <row r="19" spans="1:24" s="14" customFormat="1" ht="15.95" customHeight="1">
      <c r="A19" s="11" t="s">
        <v>248</v>
      </c>
      <c r="B19" s="1167">
        <f>SUM(C19:I19)</f>
        <v>497</v>
      </c>
      <c r="C19" s="1158">
        <v>8</v>
      </c>
      <c r="D19" s="1158">
        <v>12</v>
      </c>
      <c r="E19" s="1158">
        <v>195</v>
      </c>
      <c r="F19" s="1158">
        <v>4</v>
      </c>
      <c r="G19" s="1158">
        <v>1</v>
      </c>
      <c r="H19" s="1158">
        <v>11</v>
      </c>
      <c r="I19" s="1158">
        <v>266</v>
      </c>
      <c r="J19" s="1160">
        <f t="shared" si="1"/>
        <v>14875</v>
      </c>
      <c r="K19" s="1158">
        <v>7733</v>
      </c>
      <c r="L19" s="1158">
        <v>7142</v>
      </c>
      <c r="M19" s="1158">
        <v>540</v>
      </c>
      <c r="N19" s="1158">
        <v>625</v>
      </c>
      <c r="O19" s="1158">
        <v>8802</v>
      </c>
      <c r="P19" s="1158">
        <v>316</v>
      </c>
      <c r="Q19" s="1158">
        <v>74</v>
      </c>
      <c r="R19" s="1158">
        <v>535</v>
      </c>
      <c r="S19" s="1161">
        <v>3983</v>
      </c>
      <c r="T19" s="1044" t="s">
        <v>9</v>
      </c>
    </row>
    <row r="20" spans="1:24" s="1184" customFormat="1" ht="15.95" customHeight="1">
      <c r="A20" s="1182" t="s">
        <v>250</v>
      </c>
      <c r="B20" s="1167">
        <f t="shared" ref="B20:B36" si="3">SUM(C20:I20)</f>
        <v>51</v>
      </c>
      <c r="C20" s="1158">
        <v>6</v>
      </c>
      <c r="D20" s="1158">
        <v>3</v>
      </c>
      <c r="E20" s="1158">
        <v>24</v>
      </c>
      <c r="F20" s="1158">
        <v>8</v>
      </c>
      <c r="G20" s="1158">
        <v>0</v>
      </c>
      <c r="H20" s="1158">
        <v>1</v>
      </c>
      <c r="I20" s="1158">
        <v>9</v>
      </c>
      <c r="J20" s="1160">
        <f t="shared" si="1"/>
        <v>2496</v>
      </c>
      <c r="K20" s="1158">
        <v>1316</v>
      </c>
      <c r="L20" s="1158">
        <v>1180</v>
      </c>
      <c r="M20" s="1158">
        <v>318</v>
      </c>
      <c r="N20" s="1158">
        <v>217</v>
      </c>
      <c r="O20" s="1158">
        <v>1390</v>
      </c>
      <c r="P20" s="1158">
        <v>403</v>
      </c>
      <c r="Q20" s="1158">
        <v>0</v>
      </c>
      <c r="R20" s="1158">
        <v>16</v>
      </c>
      <c r="S20" s="1161">
        <v>152</v>
      </c>
      <c r="T20" s="1183" t="s">
        <v>10</v>
      </c>
    </row>
    <row r="21" spans="1:24" s="1184" customFormat="1" ht="15.95" customHeight="1">
      <c r="A21" s="1185" t="s">
        <v>252</v>
      </c>
      <c r="B21" s="1167">
        <f t="shared" si="3"/>
        <v>56</v>
      </c>
      <c r="C21" s="1158">
        <v>6</v>
      </c>
      <c r="D21" s="1158">
        <v>5</v>
      </c>
      <c r="E21" s="1158">
        <v>24</v>
      </c>
      <c r="F21" s="1158">
        <v>0</v>
      </c>
      <c r="G21" s="1158">
        <v>0</v>
      </c>
      <c r="H21" s="1158">
        <v>4</v>
      </c>
      <c r="I21" s="1158">
        <v>17</v>
      </c>
      <c r="J21" s="1160">
        <f t="shared" si="1"/>
        <v>2098</v>
      </c>
      <c r="K21" s="1158">
        <v>1069</v>
      </c>
      <c r="L21" s="1158">
        <v>1029</v>
      </c>
      <c r="M21" s="1158">
        <v>186</v>
      </c>
      <c r="N21" s="1158">
        <v>332</v>
      </c>
      <c r="O21" s="1158">
        <v>1251</v>
      </c>
      <c r="P21" s="1158">
        <v>0</v>
      </c>
      <c r="Q21" s="1158">
        <v>0</v>
      </c>
      <c r="R21" s="1158">
        <v>113</v>
      </c>
      <c r="S21" s="1161">
        <v>216</v>
      </c>
      <c r="T21" s="1186" t="s">
        <v>11</v>
      </c>
    </row>
    <row r="22" spans="1:24" s="1184" customFormat="1" ht="15.95" customHeight="1">
      <c r="A22" s="1185" t="s">
        <v>254</v>
      </c>
      <c r="B22" s="1167">
        <f t="shared" si="3"/>
        <v>42</v>
      </c>
      <c r="C22" s="759">
        <v>4</v>
      </c>
      <c r="D22" s="1150">
        <v>2</v>
      </c>
      <c r="E22" s="1158">
        <v>25</v>
      </c>
      <c r="F22" s="1158">
        <v>1</v>
      </c>
      <c r="G22" s="1158">
        <v>0</v>
      </c>
      <c r="H22" s="1158">
        <v>0</v>
      </c>
      <c r="I22" s="1158">
        <v>10</v>
      </c>
      <c r="J22" s="1160">
        <f t="shared" si="1"/>
        <v>1448</v>
      </c>
      <c r="K22" s="1158">
        <v>771</v>
      </c>
      <c r="L22" s="1158">
        <v>677</v>
      </c>
      <c r="M22" s="1158">
        <v>93</v>
      </c>
      <c r="N22" s="1158">
        <v>61</v>
      </c>
      <c r="O22" s="1158">
        <v>1080</v>
      </c>
      <c r="P22" s="1158">
        <v>47</v>
      </c>
      <c r="Q22" s="1158">
        <v>0</v>
      </c>
      <c r="R22" s="1158">
        <v>0</v>
      </c>
      <c r="S22" s="1161">
        <v>167</v>
      </c>
      <c r="T22" s="1183" t="s">
        <v>12</v>
      </c>
    </row>
    <row r="23" spans="1:24" s="1184" customFormat="1" ht="15.95" customHeight="1">
      <c r="A23" s="1185" t="s">
        <v>256</v>
      </c>
      <c r="B23" s="1167">
        <f t="shared" si="3"/>
        <v>39</v>
      </c>
      <c r="C23" s="1150">
        <v>5</v>
      </c>
      <c r="D23" s="1150">
        <v>2</v>
      </c>
      <c r="E23" s="1158">
        <v>19</v>
      </c>
      <c r="F23" s="1158">
        <v>3</v>
      </c>
      <c r="G23" s="1159">
        <v>0</v>
      </c>
      <c r="H23" s="1158">
        <v>1</v>
      </c>
      <c r="I23" s="1158">
        <v>9</v>
      </c>
      <c r="J23" s="1160">
        <f t="shared" si="1"/>
        <v>1384</v>
      </c>
      <c r="K23" s="1158">
        <v>773</v>
      </c>
      <c r="L23" s="1158">
        <v>611</v>
      </c>
      <c r="M23" s="1158">
        <v>191</v>
      </c>
      <c r="N23" s="1158">
        <v>161</v>
      </c>
      <c r="O23" s="1158">
        <v>815</v>
      </c>
      <c r="P23" s="1158">
        <v>66</v>
      </c>
      <c r="Q23" s="1159">
        <v>0</v>
      </c>
      <c r="R23" s="1158">
        <v>15</v>
      </c>
      <c r="S23" s="1161">
        <v>136</v>
      </c>
      <c r="T23" s="1183" t="s">
        <v>13</v>
      </c>
    </row>
    <row r="24" spans="1:24" s="1184" customFormat="1" ht="15.95" customHeight="1">
      <c r="A24" s="1185" t="s">
        <v>258</v>
      </c>
      <c r="B24" s="1167">
        <f t="shared" si="3"/>
        <v>208</v>
      </c>
      <c r="C24" s="1150">
        <v>8</v>
      </c>
      <c r="D24" s="1150">
        <v>8</v>
      </c>
      <c r="E24" s="1158">
        <v>110</v>
      </c>
      <c r="F24" s="1158">
        <v>4</v>
      </c>
      <c r="G24" s="1159">
        <v>0</v>
      </c>
      <c r="H24" s="1158">
        <v>4</v>
      </c>
      <c r="I24" s="1158">
        <v>74</v>
      </c>
      <c r="J24" s="1160">
        <f t="shared" si="1"/>
        <v>7859</v>
      </c>
      <c r="K24" s="1158">
        <v>3973</v>
      </c>
      <c r="L24" s="1158">
        <v>3886</v>
      </c>
      <c r="M24" s="1158">
        <v>317</v>
      </c>
      <c r="N24" s="1158">
        <v>608</v>
      </c>
      <c r="O24" s="1158">
        <v>5282</v>
      </c>
      <c r="P24" s="1158">
        <v>243</v>
      </c>
      <c r="Q24" s="1158">
        <v>0</v>
      </c>
      <c r="R24" s="1158">
        <v>240</v>
      </c>
      <c r="S24" s="1161">
        <v>1169</v>
      </c>
      <c r="T24" s="1183" t="s">
        <v>14</v>
      </c>
    </row>
    <row r="25" spans="1:24" s="1187" customFormat="1" ht="15.95" customHeight="1">
      <c r="A25" s="1185" t="s">
        <v>260</v>
      </c>
      <c r="B25" s="1167">
        <f t="shared" si="3"/>
        <v>6</v>
      </c>
      <c r="C25" s="1150">
        <v>1</v>
      </c>
      <c r="D25" s="1150">
        <v>2</v>
      </c>
      <c r="E25" s="1158">
        <v>3</v>
      </c>
      <c r="F25" s="1158">
        <v>0</v>
      </c>
      <c r="G25" s="1158">
        <v>0</v>
      </c>
      <c r="H25" s="1158">
        <v>0</v>
      </c>
      <c r="I25" s="1158">
        <v>0</v>
      </c>
      <c r="J25" s="1160">
        <f t="shared" si="1"/>
        <v>222</v>
      </c>
      <c r="K25" s="1158">
        <v>125</v>
      </c>
      <c r="L25" s="1158">
        <v>97</v>
      </c>
      <c r="M25" s="1158">
        <v>13</v>
      </c>
      <c r="N25" s="1158">
        <v>112</v>
      </c>
      <c r="O25" s="1158">
        <v>97</v>
      </c>
      <c r="P25" s="1158">
        <v>0</v>
      </c>
      <c r="Q25" s="1158">
        <v>0</v>
      </c>
      <c r="R25" s="1158">
        <v>0</v>
      </c>
      <c r="S25" s="1161">
        <v>0</v>
      </c>
      <c r="T25" s="1183" t="s">
        <v>15</v>
      </c>
    </row>
    <row r="26" spans="1:24" s="1184" customFormat="1" ht="15.95" customHeight="1">
      <c r="A26" s="1185" t="s">
        <v>262</v>
      </c>
      <c r="B26" s="1167">
        <f t="shared" si="3"/>
        <v>14</v>
      </c>
      <c r="C26" s="722">
        <v>3</v>
      </c>
      <c r="D26" s="722">
        <v>4</v>
      </c>
      <c r="E26" s="1168">
        <v>3</v>
      </c>
      <c r="F26" s="1168">
        <v>3</v>
      </c>
      <c r="G26" s="1168">
        <v>0</v>
      </c>
      <c r="H26" s="1168">
        <v>0</v>
      </c>
      <c r="I26" s="1168">
        <v>1</v>
      </c>
      <c r="J26" s="1160">
        <f t="shared" si="1"/>
        <v>675</v>
      </c>
      <c r="K26" s="1168">
        <v>350</v>
      </c>
      <c r="L26" s="1168">
        <v>325</v>
      </c>
      <c r="M26" s="1168">
        <v>99</v>
      </c>
      <c r="N26" s="1168">
        <v>370</v>
      </c>
      <c r="O26" s="1158">
        <v>117</v>
      </c>
      <c r="P26" s="1168">
        <v>69</v>
      </c>
      <c r="Q26" s="1168">
        <v>0</v>
      </c>
      <c r="R26" s="1168">
        <v>0</v>
      </c>
      <c r="S26" s="1169">
        <v>20</v>
      </c>
      <c r="T26" s="1183" t="s">
        <v>16</v>
      </c>
    </row>
    <row r="27" spans="1:24" s="1184" customFormat="1" ht="15.95" customHeight="1">
      <c r="A27" s="1185" t="s">
        <v>264</v>
      </c>
      <c r="B27" s="1167">
        <f t="shared" si="3"/>
        <v>10</v>
      </c>
      <c r="C27" s="1197">
        <v>3</v>
      </c>
      <c r="D27" s="1197">
        <v>1</v>
      </c>
      <c r="E27" s="1198">
        <v>2</v>
      </c>
      <c r="F27" s="1198">
        <v>2</v>
      </c>
      <c r="G27" s="1198">
        <v>0</v>
      </c>
      <c r="H27" s="1198">
        <v>1</v>
      </c>
      <c r="I27" s="1198">
        <v>1</v>
      </c>
      <c r="J27" s="1160">
        <f>IF(SUM(K27:L27)=SUM(M27:S27),SUM(K27:L27),"ERR")</f>
        <v>322</v>
      </c>
      <c r="K27" s="1199">
        <v>168</v>
      </c>
      <c r="L27" s="1199">
        <v>154</v>
      </c>
      <c r="M27" s="1199">
        <v>114</v>
      </c>
      <c r="N27" s="1199">
        <v>24</v>
      </c>
      <c r="O27" s="1158">
        <v>90</v>
      </c>
      <c r="P27" s="1199">
        <v>39</v>
      </c>
      <c r="Q27" s="1199">
        <v>0</v>
      </c>
      <c r="R27" s="1199">
        <v>35</v>
      </c>
      <c r="S27" s="1200">
        <v>20</v>
      </c>
      <c r="T27" s="1183" t="s">
        <v>17</v>
      </c>
      <c r="U27" s="1188"/>
      <c r="W27" s="1189"/>
      <c r="X27" s="1189"/>
    </row>
    <row r="28" spans="1:24" s="1184" customFormat="1" ht="15.95" customHeight="1">
      <c r="A28" s="1185" t="s">
        <v>266</v>
      </c>
      <c r="B28" s="1167">
        <f t="shared" si="3"/>
        <v>5</v>
      </c>
      <c r="C28" s="1158">
        <v>3</v>
      </c>
      <c r="D28" s="1158">
        <v>0</v>
      </c>
      <c r="E28" s="1158">
        <v>1</v>
      </c>
      <c r="F28" s="1158">
        <v>1</v>
      </c>
      <c r="G28" s="1158">
        <v>0</v>
      </c>
      <c r="H28" s="1158">
        <v>0</v>
      </c>
      <c r="I28" s="1158">
        <v>0</v>
      </c>
      <c r="J28" s="1160">
        <f t="shared" si="1"/>
        <v>194</v>
      </c>
      <c r="K28" s="1158">
        <v>94</v>
      </c>
      <c r="L28" s="1158">
        <v>100</v>
      </c>
      <c r="M28" s="1158">
        <v>123</v>
      </c>
      <c r="N28" s="1158">
        <v>0</v>
      </c>
      <c r="O28" s="1158">
        <v>23</v>
      </c>
      <c r="P28" s="1158">
        <v>48</v>
      </c>
      <c r="Q28" s="1158">
        <v>0</v>
      </c>
      <c r="R28" s="1158">
        <v>0</v>
      </c>
      <c r="S28" s="1161">
        <v>0</v>
      </c>
      <c r="T28" s="1183" t="s">
        <v>18</v>
      </c>
    </row>
    <row r="29" spans="1:24" s="1184" customFormat="1" ht="15.95" customHeight="1">
      <c r="A29" s="1185" t="s">
        <v>268</v>
      </c>
      <c r="B29" s="1167">
        <f t="shared" si="3"/>
        <v>13</v>
      </c>
      <c r="C29" s="1158">
        <v>5</v>
      </c>
      <c r="D29" s="1158">
        <v>0</v>
      </c>
      <c r="E29" s="1158">
        <v>8</v>
      </c>
      <c r="F29" s="1158">
        <v>0</v>
      </c>
      <c r="G29" s="1158">
        <v>0</v>
      </c>
      <c r="H29" s="1158">
        <v>0</v>
      </c>
      <c r="I29" s="1158">
        <v>0</v>
      </c>
      <c r="J29" s="1160">
        <f t="shared" si="1"/>
        <v>668</v>
      </c>
      <c r="K29" s="1158">
        <v>334</v>
      </c>
      <c r="L29" s="1158">
        <v>334</v>
      </c>
      <c r="M29" s="1158">
        <v>233</v>
      </c>
      <c r="N29" s="1158">
        <v>0</v>
      </c>
      <c r="O29" s="1158">
        <v>435</v>
      </c>
      <c r="P29" s="1158">
        <v>0</v>
      </c>
      <c r="Q29" s="1158">
        <v>0</v>
      </c>
      <c r="R29" s="1158">
        <v>0</v>
      </c>
      <c r="S29" s="1161">
        <v>0</v>
      </c>
      <c r="T29" s="1183" t="s">
        <v>19</v>
      </c>
    </row>
    <row r="30" spans="1:24" s="1184" customFormat="1" ht="15.95" customHeight="1">
      <c r="A30" s="1185" t="s">
        <v>270</v>
      </c>
      <c r="B30" s="1167">
        <f t="shared" si="3"/>
        <v>12</v>
      </c>
      <c r="C30" s="1170">
        <v>4</v>
      </c>
      <c r="D30" s="1170">
        <v>2</v>
      </c>
      <c r="E30" s="1170">
        <v>5</v>
      </c>
      <c r="F30" s="1170">
        <v>0</v>
      </c>
      <c r="G30" s="1170">
        <v>0</v>
      </c>
      <c r="H30" s="1170">
        <v>0</v>
      </c>
      <c r="I30" s="1170">
        <v>1</v>
      </c>
      <c r="J30" s="1160">
        <f t="shared" si="1"/>
        <v>464</v>
      </c>
      <c r="K30" s="1170">
        <v>248</v>
      </c>
      <c r="L30" s="1170">
        <v>216</v>
      </c>
      <c r="M30" s="1170">
        <v>170</v>
      </c>
      <c r="N30" s="1170">
        <v>138</v>
      </c>
      <c r="O30" s="1158">
        <v>137</v>
      </c>
      <c r="P30" s="1170">
        <v>0</v>
      </c>
      <c r="Q30" s="1170">
        <v>0</v>
      </c>
      <c r="R30" s="1170">
        <v>0</v>
      </c>
      <c r="S30" s="1171">
        <v>19</v>
      </c>
      <c r="T30" s="1186" t="s">
        <v>20</v>
      </c>
    </row>
    <row r="31" spans="1:24" s="1184" customFormat="1" ht="15.95" customHeight="1">
      <c r="A31" s="1185" t="s">
        <v>272</v>
      </c>
      <c r="B31" s="1167">
        <f t="shared" si="3"/>
        <v>18</v>
      </c>
      <c r="C31" s="1190">
        <v>6</v>
      </c>
      <c r="D31" s="1190">
        <v>2</v>
      </c>
      <c r="E31" s="1190">
        <v>10</v>
      </c>
      <c r="F31" s="1190">
        <v>0</v>
      </c>
      <c r="G31" s="1190">
        <v>0</v>
      </c>
      <c r="H31" s="1190">
        <v>0</v>
      </c>
      <c r="I31" s="1190">
        <v>0</v>
      </c>
      <c r="J31" s="1160">
        <f t="shared" si="1"/>
        <v>707</v>
      </c>
      <c r="K31" s="1190">
        <v>370</v>
      </c>
      <c r="L31" s="1190">
        <v>337</v>
      </c>
      <c r="M31" s="1190">
        <v>178</v>
      </c>
      <c r="N31" s="1190">
        <v>65</v>
      </c>
      <c r="O31" s="1158">
        <v>464</v>
      </c>
      <c r="P31" s="1190">
        <v>0</v>
      </c>
      <c r="Q31" s="1190">
        <v>0</v>
      </c>
      <c r="R31" s="1190">
        <v>0</v>
      </c>
      <c r="S31" s="1191">
        <v>0</v>
      </c>
      <c r="T31" s="1183" t="s">
        <v>21</v>
      </c>
    </row>
    <row r="32" spans="1:24" s="1184" customFormat="1" ht="15.95" customHeight="1">
      <c r="A32" s="1185" t="s">
        <v>274</v>
      </c>
      <c r="B32" s="1167">
        <f t="shared" si="3"/>
        <v>18</v>
      </c>
      <c r="C32" s="1158">
        <v>5</v>
      </c>
      <c r="D32" s="1158">
        <v>0</v>
      </c>
      <c r="E32" s="1158">
        <v>8</v>
      </c>
      <c r="F32" s="1158">
        <v>0</v>
      </c>
      <c r="G32" s="1158">
        <v>0</v>
      </c>
      <c r="H32" s="1158">
        <v>0</v>
      </c>
      <c r="I32" s="1158">
        <v>5</v>
      </c>
      <c r="J32" s="1160">
        <f t="shared" si="1"/>
        <v>602</v>
      </c>
      <c r="K32" s="1158">
        <v>300</v>
      </c>
      <c r="L32" s="1158">
        <v>302</v>
      </c>
      <c r="M32" s="1158">
        <v>190</v>
      </c>
      <c r="N32" s="1158">
        <v>0</v>
      </c>
      <c r="O32" s="1158">
        <v>333</v>
      </c>
      <c r="P32" s="1158">
        <v>0</v>
      </c>
      <c r="Q32" s="1158">
        <v>0</v>
      </c>
      <c r="R32" s="1158">
        <v>0</v>
      </c>
      <c r="S32" s="1161">
        <v>79</v>
      </c>
      <c r="T32" s="1183" t="s">
        <v>22</v>
      </c>
    </row>
    <row r="33" spans="1:20" s="1184" customFormat="1" ht="15.95" customHeight="1">
      <c r="A33" s="1185" t="s">
        <v>276</v>
      </c>
      <c r="B33" s="1167">
        <f t="shared" si="3"/>
        <v>125</v>
      </c>
      <c r="C33" s="1158">
        <v>7</v>
      </c>
      <c r="D33" s="1158">
        <v>4</v>
      </c>
      <c r="E33" s="1158">
        <v>57</v>
      </c>
      <c r="F33" s="1158">
        <v>3</v>
      </c>
      <c r="G33" s="1158">
        <v>0</v>
      </c>
      <c r="H33" s="1158">
        <v>2</v>
      </c>
      <c r="I33" s="1158">
        <v>52</v>
      </c>
      <c r="J33" s="1160">
        <f t="shared" si="1"/>
        <v>5007</v>
      </c>
      <c r="K33" s="1158">
        <v>2687</v>
      </c>
      <c r="L33" s="1158">
        <v>2320</v>
      </c>
      <c r="M33" s="1158">
        <v>316</v>
      </c>
      <c r="N33" s="1158">
        <v>210</v>
      </c>
      <c r="O33" s="1158">
        <v>3348</v>
      </c>
      <c r="P33" s="1158">
        <v>236</v>
      </c>
      <c r="Q33" s="1158">
        <v>0</v>
      </c>
      <c r="R33" s="1158">
        <v>90</v>
      </c>
      <c r="S33" s="1161">
        <v>807</v>
      </c>
      <c r="T33" s="1183" t="s">
        <v>23</v>
      </c>
    </row>
    <row r="34" spans="1:20" s="1184" customFormat="1" ht="15.95" customHeight="1">
      <c r="A34" s="1185" t="s">
        <v>278</v>
      </c>
      <c r="B34" s="1167">
        <f t="shared" si="3"/>
        <v>30</v>
      </c>
      <c r="C34" s="1158">
        <v>6</v>
      </c>
      <c r="D34" s="1158">
        <v>1</v>
      </c>
      <c r="E34" s="1158">
        <v>9</v>
      </c>
      <c r="F34" s="1158">
        <v>2</v>
      </c>
      <c r="G34" s="1158">
        <v>0</v>
      </c>
      <c r="H34" s="1158">
        <v>0</v>
      </c>
      <c r="I34" s="1158">
        <v>12</v>
      </c>
      <c r="J34" s="1160">
        <f t="shared" si="1"/>
        <v>1058</v>
      </c>
      <c r="K34" s="1158">
        <v>543</v>
      </c>
      <c r="L34" s="1158">
        <v>515</v>
      </c>
      <c r="M34" s="1158">
        <v>169</v>
      </c>
      <c r="N34" s="1158">
        <v>158</v>
      </c>
      <c r="O34" s="1158">
        <v>452</v>
      </c>
      <c r="P34" s="1158">
        <v>97</v>
      </c>
      <c r="Q34" s="1158">
        <v>0</v>
      </c>
      <c r="R34" s="1158">
        <v>0</v>
      </c>
      <c r="S34" s="1161">
        <v>182</v>
      </c>
      <c r="T34" s="1183" t="s">
        <v>24</v>
      </c>
    </row>
    <row r="35" spans="1:20" s="1184" customFormat="1" ht="15.95" customHeight="1">
      <c r="A35" s="1192" t="s">
        <v>280</v>
      </c>
      <c r="B35" s="1167">
        <f t="shared" si="3"/>
        <v>12</v>
      </c>
      <c r="C35" s="1168">
        <v>5</v>
      </c>
      <c r="D35" s="1168">
        <v>1</v>
      </c>
      <c r="E35" s="1168">
        <v>2</v>
      </c>
      <c r="F35" s="1168">
        <v>1</v>
      </c>
      <c r="G35" s="1168">
        <v>0</v>
      </c>
      <c r="H35" s="1168">
        <v>0</v>
      </c>
      <c r="I35" s="1168">
        <v>3</v>
      </c>
      <c r="J35" s="1160">
        <f t="shared" si="1"/>
        <v>434</v>
      </c>
      <c r="K35" s="1168">
        <v>244</v>
      </c>
      <c r="L35" s="1168">
        <v>190</v>
      </c>
      <c r="M35" s="1168">
        <v>197</v>
      </c>
      <c r="N35" s="1168">
        <v>55</v>
      </c>
      <c r="O35" s="1168">
        <v>75</v>
      </c>
      <c r="P35" s="1168">
        <v>60</v>
      </c>
      <c r="Q35" s="1168">
        <v>0</v>
      </c>
      <c r="R35" s="1168">
        <v>0</v>
      </c>
      <c r="S35" s="1169">
        <v>47</v>
      </c>
      <c r="T35" s="1193" t="s">
        <v>25</v>
      </c>
    </row>
    <row r="36" spans="1:20" s="1184" customFormat="1" ht="15.95" customHeight="1">
      <c r="A36" s="1185" t="s">
        <v>282</v>
      </c>
      <c r="B36" s="1167">
        <f t="shared" si="3"/>
        <v>23</v>
      </c>
      <c r="C36" s="1158">
        <v>10</v>
      </c>
      <c r="D36" s="1158">
        <v>0</v>
      </c>
      <c r="E36" s="1158">
        <v>9</v>
      </c>
      <c r="F36" s="1158">
        <v>1</v>
      </c>
      <c r="G36" s="1158">
        <v>0</v>
      </c>
      <c r="H36" s="1158">
        <v>1</v>
      </c>
      <c r="I36" s="1158">
        <v>2</v>
      </c>
      <c r="J36" s="1160">
        <f t="shared" si="1"/>
        <v>1299</v>
      </c>
      <c r="K36" s="1158">
        <v>673</v>
      </c>
      <c r="L36" s="1194">
        <v>626</v>
      </c>
      <c r="M36" s="1158">
        <v>443</v>
      </c>
      <c r="N36" s="1158">
        <v>0</v>
      </c>
      <c r="O36" s="1158">
        <v>565</v>
      </c>
      <c r="P36" s="1158">
        <v>51</v>
      </c>
      <c r="Q36" s="1158">
        <v>0</v>
      </c>
      <c r="R36" s="1158">
        <v>211</v>
      </c>
      <c r="S36" s="1161">
        <v>29</v>
      </c>
      <c r="T36" s="1183" t="s">
        <v>26</v>
      </c>
    </row>
    <row r="37" spans="1:20" s="1184" customFormat="1" ht="15.95" customHeight="1" thickBot="1">
      <c r="A37" s="1185" t="s">
        <v>284</v>
      </c>
      <c r="B37" s="1172">
        <f t="shared" si="2"/>
        <v>2</v>
      </c>
      <c r="C37" s="1173">
        <v>1</v>
      </c>
      <c r="D37" s="1173">
        <v>0</v>
      </c>
      <c r="E37" s="1173">
        <v>0</v>
      </c>
      <c r="F37" s="1173">
        <v>1</v>
      </c>
      <c r="G37" s="1173">
        <v>0</v>
      </c>
      <c r="H37" s="1173">
        <v>0</v>
      </c>
      <c r="I37" s="1173">
        <v>0</v>
      </c>
      <c r="J37" s="1174">
        <f t="shared" si="1"/>
        <v>75</v>
      </c>
      <c r="K37" s="1173">
        <v>36</v>
      </c>
      <c r="L37" s="1173">
        <v>39</v>
      </c>
      <c r="M37" s="1173">
        <v>73</v>
      </c>
      <c r="N37" s="1173">
        <v>0</v>
      </c>
      <c r="O37" s="1173">
        <v>0</v>
      </c>
      <c r="P37" s="1173">
        <v>2</v>
      </c>
      <c r="Q37" s="1173">
        <v>0</v>
      </c>
      <c r="R37" s="1173">
        <v>0</v>
      </c>
      <c r="S37" s="1175">
        <v>0</v>
      </c>
      <c r="T37" s="1195" t="s">
        <v>27</v>
      </c>
    </row>
    <row r="38" spans="1:20" s="14" customFormat="1" ht="12" customHeight="1">
      <c r="A38" s="108" t="s">
        <v>1200</v>
      </c>
      <c r="B38" s="1104"/>
      <c r="C38" s="1104"/>
      <c r="D38" s="1104"/>
      <c r="E38" s="1104"/>
      <c r="F38" s="1104"/>
      <c r="G38" s="1104"/>
      <c r="H38" s="1104"/>
      <c r="I38" s="1104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32" t="s">
        <v>1172</v>
      </c>
    </row>
    <row r="39" spans="1:20" ht="11.25" customHeight="1">
      <c r="A39" s="112" t="s">
        <v>1173</v>
      </c>
      <c r="B39" s="664"/>
      <c r="C39" s="664"/>
      <c r="D39" s="664"/>
      <c r="E39" s="664"/>
      <c r="F39" s="664"/>
      <c r="G39" s="664"/>
      <c r="H39" s="664"/>
      <c r="I39" s="664"/>
      <c r="K39" s="1151"/>
    </row>
    <row r="40" spans="1:20" ht="23.1" customHeight="1">
      <c r="A40" s="2455" t="s">
        <v>1174</v>
      </c>
      <c r="B40" s="2455"/>
      <c r="C40" s="2455"/>
      <c r="D40" s="2455"/>
      <c r="E40" s="2455"/>
      <c r="F40" s="2455"/>
      <c r="G40" s="2455"/>
      <c r="H40" s="2455"/>
      <c r="I40" s="2455"/>
      <c r="J40" s="2455"/>
      <c r="K40" s="1151"/>
      <c r="L40" s="1151"/>
    </row>
    <row r="41" spans="1:20" ht="11.25" customHeight="1">
      <c r="B41" s="664"/>
      <c r="C41" s="664"/>
      <c r="D41" s="664"/>
      <c r="E41" s="664"/>
      <c r="F41" s="664"/>
      <c r="G41" s="664"/>
      <c r="H41" s="664"/>
      <c r="I41" s="664"/>
    </row>
  </sheetData>
  <sheetProtection selectLockedCells="1"/>
  <mergeCells count="27">
    <mergeCell ref="A40:J40"/>
    <mergeCell ref="K6:L6"/>
    <mergeCell ref="M6:M8"/>
    <mergeCell ref="N6:N8"/>
    <mergeCell ref="O6:O8"/>
    <mergeCell ref="I6:I8"/>
    <mergeCell ref="D6:D8"/>
    <mergeCell ref="E6:E8"/>
    <mergeCell ref="F6:F8"/>
    <mergeCell ref="G6:G8"/>
    <mergeCell ref="H6:H8"/>
    <mergeCell ref="A2:I2"/>
    <mergeCell ref="J2:T2"/>
    <mergeCell ref="A3:J3"/>
    <mergeCell ref="K3:T3"/>
    <mergeCell ref="A5:A8"/>
    <mergeCell ref="B5:I5"/>
    <mergeCell ref="J5:S5"/>
    <mergeCell ref="T5:T8"/>
    <mergeCell ref="B6:B8"/>
    <mergeCell ref="C6:C8"/>
    <mergeCell ref="R6:R8"/>
    <mergeCell ref="S6:S8"/>
    <mergeCell ref="K7:K8"/>
    <mergeCell ref="L7:L8"/>
    <mergeCell ref="P6:P8"/>
    <mergeCell ref="Q6:Q8"/>
  </mergeCells>
  <phoneticPr fontId="4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6" width="11.625" style="96" customWidth="1"/>
    <col min="7" max="7" width="12.625" style="96" customWidth="1"/>
    <col min="8" max="12" width="14.125" style="96" customWidth="1"/>
    <col min="13" max="13" width="11.625" style="96" customWidth="1"/>
    <col min="14" max="16384" width="9" style="96"/>
  </cols>
  <sheetData>
    <row r="1" spans="1:13" s="796" customFormat="1" ht="14.1" customHeight="1">
      <c r="A1" s="173" t="s">
        <v>1593</v>
      </c>
      <c r="B1" s="393"/>
      <c r="C1" s="393"/>
      <c r="D1" s="393"/>
      <c r="E1" s="393"/>
      <c r="F1" s="393"/>
      <c r="G1" s="393"/>
      <c r="H1" s="396"/>
      <c r="I1" s="396"/>
      <c r="J1" s="396"/>
      <c r="K1" s="396"/>
      <c r="L1" s="396"/>
      <c r="M1" s="795" t="s">
        <v>1594</v>
      </c>
    </row>
    <row r="2" spans="1:13" ht="14.1" customHeight="1"/>
    <row r="3" spans="1:13" s="1408" customFormat="1" ht="21.75">
      <c r="A3" s="1475" t="s">
        <v>1045</v>
      </c>
      <c r="B3" s="1475"/>
      <c r="C3" s="1475"/>
      <c r="D3" s="1475"/>
      <c r="E3" s="1475"/>
      <c r="F3" s="1475"/>
      <c r="G3" s="1475"/>
      <c r="H3" s="1475" t="s">
        <v>1046</v>
      </c>
      <c r="I3" s="1475"/>
      <c r="J3" s="1475"/>
      <c r="K3" s="1475"/>
      <c r="L3" s="1475"/>
      <c r="M3" s="1475"/>
    </row>
    <row r="4" spans="1:13" ht="19.5">
      <c r="B4" s="940"/>
      <c r="C4" s="940"/>
      <c r="D4" s="940"/>
      <c r="E4" s="940"/>
      <c r="F4" s="940"/>
      <c r="G4" s="940"/>
      <c r="H4" s="940"/>
      <c r="I4" s="940"/>
      <c r="J4" s="940"/>
      <c r="K4" s="940"/>
      <c r="L4" s="940"/>
    </row>
    <row r="5" spans="1:13" ht="21.75" customHeight="1" thickBot="1">
      <c r="A5" s="97" t="s">
        <v>176</v>
      </c>
      <c r="B5" s="97"/>
      <c r="C5" s="97"/>
      <c r="D5" s="97"/>
      <c r="E5" s="98"/>
      <c r="F5" s="98"/>
      <c r="G5" s="98"/>
      <c r="H5" s="98"/>
      <c r="I5" s="98"/>
      <c r="J5" s="99"/>
      <c r="K5" s="99"/>
      <c r="M5" s="100" t="s">
        <v>179</v>
      </c>
    </row>
    <row r="6" spans="1:13" ht="29.1" customHeight="1">
      <c r="A6" s="1458" t="s">
        <v>825</v>
      </c>
      <c r="B6" s="1902" t="s">
        <v>826</v>
      </c>
      <c r="C6" s="1505"/>
      <c r="D6" s="1505"/>
      <c r="E6" s="2358" t="s">
        <v>1379</v>
      </c>
      <c r="F6" s="1443"/>
      <c r="G6" s="1443"/>
      <c r="H6" s="1505" t="s">
        <v>1379</v>
      </c>
      <c r="I6" s="1505"/>
      <c r="J6" s="1505"/>
      <c r="K6" s="1505"/>
      <c r="L6" s="1505"/>
      <c r="M6" s="1498" t="s">
        <v>824</v>
      </c>
    </row>
    <row r="7" spans="1:13" ht="29.1" customHeight="1">
      <c r="A7" s="1459"/>
      <c r="B7" s="2460"/>
      <c r="C7" s="1509" t="s">
        <v>685</v>
      </c>
      <c r="D7" s="1509" t="s">
        <v>686</v>
      </c>
      <c r="E7" s="1546" t="s">
        <v>672</v>
      </c>
      <c r="F7" s="1509" t="s">
        <v>687</v>
      </c>
      <c r="G7" s="1526" t="s">
        <v>688</v>
      </c>
      <c r="H7" s="1529" t="s">
        <v>689</v>
      </c>
      <c r="I7" s="1509" t="s">
        <v>690</v>
      </c>
      <c r="J7" s="1529" t="s">
        <v>691</v>
      </c>
      <c r="K7" s="1526" t="s">
        <v>738</v>
      </c>
      <c r="L7" s="1526" t="s">
        <v>737</v>
      </c>
      <c r="M7" s="1499"/>
    </row>
    <row r="8" spans="1:13" ht="29.1" customHeight="1">
      <c r="A8" s="1460"/>
      <c r="B8" s="1508"/>
      <c r="C8" s="1488"/>
      <c r="D8" s="1488"/>
      <c r="E8" s="1488"/>
      <c r="F8" s="1488"/>
      <c r="G8" s="1493"/>
      <c r="H8" s="1531"/>
      <c r="I8" s="1488"/>
      <c r="J8" s="1531"/>
      <c r="K8" s="1493"/>
      <c r="L8" s="1493"/>
      <c r="M8" s="1500"/>
    </row>
    <row r="9" spans="1:13" ht="96.6" customHeight="1">
      <c r="A9" s="967" t="s">
        <v>701</v>
      </c>
      <c r="B9" s="34">
        <v>490662</v>
      </c>
      <c r="C9" s="34">
        <v>223480</v>
      </c>
      <c r="D9" s="34">
        <v>267182</v>
      </c>
      <c r="E9" s="34">
        <v>490662</v>
      </c>
      <c r="F9" s="34">
        <v>107756</v>
      </c>
      <c r="G9" s="34">
        <v>95190</v>
      </c>
      <c r="H9" s="34">
        <v>61911</v>
      </c>
      <c r="I9" s="34">
        <v>95602</v>
      </c>
      <c r="J9" s="34">
        <v>80621</v>
      </c>
      <c r="K9" s="34">
        <v>34775</v>
      </c>
      <c r="L9" s="34">
        <v>14807</v>
      </c>
      <c r="M9" s="111" t="s">
        <v>701</v>
      </c>
    </row>
    <row r="10" spans="1:13" ht="96.6" customHeight="1">
      <c r="A10" s="967" t="s">
        <v>951</v>
      </c>
      <c r="B10" s="34">
        <v>525482</v>
      </c>
      <c r="C10" s="34">
        <v>239422</v>
      </c>
      <c r="D10" s="34">
        <v>286060</v>
      </c>
      <c r="E10" s="34">
        <v>525482</v>
      </c>
      <c r="F10" s="34">
        <v>109105</v>
      </c>
      <c r="G10" s="34">
        <v>113816</v>
      </c>
      <c r="H10" s="34">
        <v>62604</v>
      </c>
      <c r="I10" s="34">
        <v>99001</v>
      </c>
      <c r="J10" s="34">
        <v>84524</v>
      </c>
      <c r="K10" s="34">
        <v>39658</v>
      </c>
      <c r="L10" s="34">
        <v>16774</v>
      </c>
      <c r="M10" s="111" t="s">
        <v>951</v>
      </c>
    </row>
    <row r="11" spans="1:13" ht="96.6" customHeight="1">
      <c r="A11" s="967" t="s">
        <v>952</v>
      </c>
      <c r="B11" s="34">
        <v>568633</v>
      </c>
      <c r="C11" s="34">
        <v>258816</v>
      </c>
      <c r="D11" s="34">
        <v>309817</v>
      </c>
      <c r="E11" s="34">
        <v>568633</v>
      </c>
      <c r="F11" s="34">
        <v>112680</v>
      </c>
      <c r="G11" s="34">
        <v>134607</v>
      </c>
      <c r="H11" s="34">
        <v>64668</v>
      </c>
      <c r="I11" s="34">
        <v>102416</v>
      </c>
      <c r="J11" s="34">
        <v>89024</v>
      </c>
      <c r="K11" s="34">
        <v>46527</v>
      </c>
      <c r="L11" s="34">
        <v>18711</v>
      </c>
      <c r="M11" s="111" t="s">
        <v>952</v>
      </c>
    </row>
    <row r="12" spans="1:13" ht="96.6" customHeight="1">
      <c r="A12" s="1124" t="s">
        <v>1049</v>
      </c>
      <c r="B12" s="34">
        <v>574664</v>
      </c>
      <c r="C12" s="34">
        <v>260091</v>
      </c>
      <c r="D12" s="34">
        <v>314573</v>
      </c>
      <c r="E12" s="34">
        <v>574664</v>
      </c>
      <c r="F12" s="34">
        <v>112546</v>
      </c>
      <c r="G12" s="34">
        <v>140351</v>
      </c>
      <c r="H12" s="34">
        <v>62154</v>
      </c>
      <c r="I12" s="34">
        <v>99000</v>
      </c>
      <c r="J12" s="34">
        <v>89653</v>
      </c>
      <c r="K12" s="34">
        <v>51000</v>
      </c>
      <c r="L12" s="34">
        <v>19960</v>
      </c>
      <c r="M12" s="111" t="s">
        <v>1049</v>
      </c>
    </row>
    <row r="13" spans="1:13" ht="96.6" customHeight="1" thickBot="1">
      <c r="A13" s="969" t="s">
        <v>1390</v>
      </c>
      <c r="B13" s="30">
        <f>IF(SUM(C13:D13)=E13,SUM(C13:D13),"ERR!!")</f>
        <v>623469</v>
      </c>
      <c r="C13" s="774">
        <v>281540</v>
      </c>
      <c r="D13" s="774">
        <v>341929</v>
      </c>
      <c r="E13" s="30">
        <f>SUM(F13:L13)</f>
        <v>623469</v>
      </c>
      <c r="F13" s="774">
        <v>117744</v>
      </c>
      <c r="G13" s="774">
        <v>161812</v>
      </c>
      <c r="H13" s="774">
        <v>66390</v>
      </c>
      <c r="I13" s="774">
        <v>102458</v>
      </c>
      <c r="J13" s="774">
        <v>94747</v>
      </c>
      <c r="K13" s="774">
        <v>57544</v>
      </c>
      <c r="L13" s="775">
        <v>22774</v>
      </c>
      <c r="M13" s="31" t="s">
        <v>1390</v>
      </c>
    </row>
    <row r="14" spans="1:13" ht="12.95" customHeight="1">
      <c r="A14" s="108" t="s">
        <v>692</v>
      </c>
      <c r="B14" s="109"/>
      <c r="C14" s="109"/>
      <c r="D14" s="109"/>
      <c r="E14" s="109"/>
      <c r="F14" s="109"/>
      <c r="G14" s="109"/>
      <c r="H14" s="109"/>
      <c r="I14" s="109"/>
      <c r="J14" s="109"/>
      <c r="K14" s="110"/>
      <c r="M14" s="110" t="s">
        <v>1018</v>
      </c>
    </row>
    <row r="15" spans="1:13" ht="12" customHeight="1">
      <c r="A15" s="112" t="s">
        <v>827</v>
      </c>
    </row>
  </sheetData>
  <sheetProtection selectLockedCells="1"/>
  <mergeCells count="18">
    <mergeCell ref="H3:M3"/>
    <mergeCell ref="A3:G3"/>
    <mergeCell ref="L7:L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6:A8"/>
    <mergeCell ref="B6:D6"/>
    <mergeCell ref="B7:B8"/>
    <mergeCell ref="E6:G6"/>
    <mergeCell ref="H6:L6"/>
    <mergeCell ref="M6:M8"/>
  </mergeCells>
  <phoneticPr fontId="7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8"/>
  <sheetViews>
    <sheetView view="pageBreakPreview" zoomScaleNormal="100" zoomScaleSheetLayoutView="100" workbookViewId="0">
      <selection activeCell="H13" sqref="H13"/>
    </sheetView>
  </sheetViews>
  <sheetFormatPr defaultRowHeight="14.25"/>
  <cols>
    <col min="1" max="1" width="4.625" style="96" customWidth="1"/>
    <col min="2" max="2" width="7.625" style="96" customWidth="1"/>
    <col min="3" max="3" width="6.5" style="96" customWidth="1"/>
    <col min="4" max="4" width="5.875" style="96" customWidth="1"/>
    <col min="5" max="5" width="6.625" style="96" customWidth="1"/>
    <col min="6" max="6" width="5.875" style="96" customWidth="1"/>
    <col min="7" max="7" width="4.875" style="96" customWidth="1"/>
    <col min="8" max="8" width="5.625" style="96" customWidth="1"/>
    <col min="9" max="9" width="5.875" style="96" customWidth="1"/>
    <col min="10" max="10" width="4.875" style="96" customWidth="1"/>
    <col min="11" max="11" width="5.625" style="96" customWidth="1"/>
    <col min="12" max="12" width="6.625" style="96" customWidth="1"/>
    <col min="13" max="13" width="5.625" style="96" customWidth="1"/>
    <col min="14" max="14" width="5.875" style="96" customWidth="1"/>
    <col min="15" max="16384" width="9" style="96"/>
  </cols>
  <sheetData>
    <row r="1" spans="1:14" s="796" customFormat="1" ht="14.1" customHeight="1">
      <c r="A1" s="173" t="s">
        <v>1595</v>
      </c>
      <c r="B1" s="173"/>
      <c r="C1" s="393"/>
      <c r="D1" s="393"/>
      <c r="E1" s="393"/>
      <c r="F1" s="393"/>
      <c r="G1" s="393"/>
      <c r="H1" s="393"/>
      <c r="I1" s="396"/>
      <c r="J1" s="396"/>
      <c r="K1" s="396"/>
      <c r="L1" s="396"/>
      <c r="M1" s="396"/>
    </row>
    <row r="2" spans="1:14" ht="14.1" customHeight="1"/>
    <row r="3" spans="1:14" ht="19.5">
      <c r="A3" s="1583" t="s">
        <v>1615</v>
      </c>
      <c r="B3" s="1583"/>
      <c r="C3" s="1583"/>
      <c r="D3" s="1583"/>
      <c r="E3" s="1583"/>
      <c r="F3" s="1583"/>
      <c r="G3" s="1583"/>
      <c r="H3" s="1583"/>
      <c r="I3" s="1583"/>
      <c r="J3" s="1583"/>
      <c r="K3" s="1583"/>
      <c r="L3" s="1583"/>
      <c r="M3" s="1583"/>
      <c r="N3" s="1583"/>
    </row>
    <row r="4" spans="1:14" ht="19.5">
      <c r="A4" s="1583" t="s">
        <v>1382</v>
      </c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1583"/>
      <c r="N4" s="1583"/>
    </row>
    <row r="5" spans="1:14" ht="21.75" customHeight="1" thickBot="1">
      <c r="A5" s="97" t="s">
        <v>176</v>
      </c>
      <c r="B5" s="97"/>
      <c r="C5" s="97"/>
      <c r="D5" s="97"/>
      <c r="E5" s="97"/>
      <c r="F5" s="98"/>
      <c r="G5" s="98"/>
      <c r="H5" s="98"/>
      <c r="I5" s="98"/>
      <c r="J5" s="98"/>
      <c r="K5" s="99"/>
      <c r="L5" s="99"/>
      <c r="N5" s="100" t="s">
        <v>179</v>
      </c>
    </row>
    <row r="6" spans="1:14" ht="51.6" customHeight="1">
      <c r="A6" s="1660" t="s">
        <v>839</v>
      </c>
      <c r="B6" s="1571"/>
      <c r="C6" s="1442" t="s">
        <v>739</v>
      </c>
      <c r="D6" s="1505"/>
      <c r="E6" s="1505"/>
      <c r="F6" s="1471" t="s">
        <v>1380</v>
      </c>
      <c r="G6" s="1443"/>
      <c r="H6" s="1443"/>
      <c r="I6" s="1471" t="s">
        <v>1381</v>
      </c>
      <c r="J6" s="1505"/>
      <c r="K6" s="1544"/>
      <c r="L6" s="1471" t="s">
        <v>740</v>
      </c>
      <c r="M6" s="1443"/>
      <c r="N6" s="1443"/>
    </row>
    <row r="7" spans="1:14" ht="17.25" customHeight="1">
      <c r="A7" s="1662"/>
      <c r="B7" s="1620"/>
      <c r="C7" s="1470"/>
      <c r="D7" s="2018" t="s">
        <v>685</v>
      </c>
      <c r="E7" s="2018" t="s">
        <v>686</v>
      </c>
      <c r="F7" s="1546" t="s">
        <v>672</v>
      </c>
      <c r="G7" s="2018" t="s">
        <v>685</v>
      </c>
      <c r="H7" s="2036" t="s">
        <v>686</v>
      </c>
      <c r="I7" s="1546" t="s">
        <v>672</v>
      </c>
      <c r="J7" s="2018" t="s">
        <v>685</v>
      </c>
      <c r="K7" s="2018" t="s">
        <v>686</v>
      </c>
      <c r="L7" s="1546" t="s">
        <v>672</v>
      </c>
      <c r="M7" s="2018" t="s">
        <v>685</v>
      </c>
      <c r="N7" s="2036" t="s">
        <v>686</v>
      </c>
    </row>
    <row r="8" spans="1:14" ht="17.25" customHeight="1">
      <c r="A8" s="1664"/>
      <c r="B8" s="1621"/>
      <c r="C8" s="1531"/>
      <c r="D8" s="2021"/>
      <c r="E8" s="2021"/>
      <c r="F8" s="1488"/>
      <c r="G8" s="2021"/>
      <c r="H8" s="2038"/>
      <c r="I8" s="1488"/>
      <c r="J8" s="2021"/>
      <c r="K8" s="2021"/>
      <c r="L8" s="1488"/>
      <c r="M8" s="2021"/>
      <c r="N8" s="2038"/>
    </row>
    <row r="9" spans="1:14" ht="17.45" customHeight="1">
      <c r="A9" s="1935" t="s">
        <v>866</v>
      </c>
      <c r="B9" s="1936"/>
      <c r="C9" s="914">
        <v>121215</v>
      </c>
      <c r="D9" s="914">
        <v>35257.802464661108</v>
      </c>
      <c r="E9" s="914">
        <v>85957.197535338899</v>
      </c>
      <c r="F9" s="914">
        <v>22109</v>
      </c>
      <c r="G9" s="914">
        <v>5253</v>
      </c>
      <c r="H9" s="914">
        <v>16856</v>
      </c>
      <c r="I9" s="914">
        <v>15576</v>
      </c>
      <c r="J9" s="914">
        <v>3486</v>
      </c>
      <c r="K9" s="914">
        <v>12090</v>
      </c>
      <c r="L9" s="915">
        <v>83530</v>
      </c>
      <c r="M9" s="915">
        <v>26518.802464661108</v>
      </c>
      <c r="N9" s="915">
        <v>57011.197535338892</v>
      </c>
    </row>
    <row r="10" spans="1:14" ht="17.45" customHeight="1">
      <c r="A10" s="1935" t="s">
        <v>951</v>
      </c>
      <c r="B10" s="1936"/>
      <c r="C10" s="914">
        <v>128398</v>
      </c>
      <c r="D10" s="914">
        <v>36963</v>
      </c>
      <c r="E10" s="914">
        <v>91435</v>
      </c>
      <c r="F10" s="914">
        <v>23528</v>
      </c>
      <c r="G10" s="914">
        <v>5936</v>
      </c>
      <c r="H10" s="914">
        <v>17592</v>
      </c>
      <c r="I10" s="914">
        <v>15427</v>
      </c>
      <c r="J10" s="914">
        <v>2623</v>
      </c>
      <c r="K10" s="914">
        <v>12804</v>
      </c>
      <c r="L10" s="915">
        <v>89443</v>
      </c>
      <c r="M10" s="915">
        <v>28404</v>
      </c>
      <c r="N10" s="915">
        <v>61039</v>
      </c>
    </row>
    <row r="11" spans="1:14" ht="17.45" customHeight="1">
      <c r="A11" s="1935" t="s">
        <v>952</v>
      </c>
      <c r="B11" s="1936"/>
      <c r="C11" s="914">
        <v>148799</v>
      </c>
      <c r="D11" s="914">
        <v>41689</v>
      </c>
      <c r="E11" s="914">
        <v>107110</v>
      </c>
      <c r="F11" s="914">
        <v>23202</v>
      </c>
      <c r="G11" s="914">
        <v>5531</v>
      </c>
      <c r="H11" s="914">
        <v>17671</v>
      </c>
      <c r="I11" s="914">
        <v>16646</v>
      </c>
      <c r="J11" s="914">
        <v>2565</v>
      </c>
      <c r="K11" s="914">
        <v>14081</v>
      </c>
      <c r="L11" s="915">
        <v>108951</v>
      </c>
      <c r="M11" s="915">
        <v>33593</v>
      </c>
      <c r="N11" s="915">
        <v>75358</v>
      </c>
    </row>
    <row r="12" spans="1:14" ht="17.45" customHeight="1">
      <c r="A12" s="1935" t="s">
        <v>1049</v>
      </c>
      <c r="B12" s="1936"/>
      <c r="C12" s="914">
        <v>139760</v>
      </c>
      <c r="D12" s="914">
        <v>37541</v>
      </c>
      <c r="E12" s="914">
        <v>102219</v>
      </c>
      <c r="F12" s="914">
        <v>25271</v>
      </c>
      <c r="G12" s="914">
        <v>7032</v>
      </c>
      <c r="H12" s="914">
        <v>18239</v>
      </c>
      <c r="I12" s="914">
        <v>17585</v>
      </c>
      <c r="J12" s="914">
        <v>3885</v>
      </c>
      <c r="K12" s="914">
        <v>13700</v>
      </c>
      <c r="L12" s="915">
        <v>96904</v>
      </c>
      <c r="M12" s="915">
        <v>26624</v>
      </c>
      <c r="N12" s="915">
        <v>70280</v>
      </c>
    </row>
    <row r="13" spans="1:14" ht="17.45" customHeight="1">
      <c r="A13" s="1937" t="s">
        <v>1388</v>
      </c>
      <c r="B13" s="1938"/>
      <c r="C13" s="916">
        <f>SUM(C15:C37)</f>
        <v>195775</v>
      </c>
      <c r="D13" s="916">
        <f t="shared" ref="D13:N13" si="0">SUM(D15:D37)</f>
        <v>56781</v>
      </c>
      <c r="E13" s="916">
        <f t="shared" si="0"/>
        <v>138994</v>
      </c>
      <c r="F13" s="916">
        <f t="shared" si="0"/>
        <v>29460</v>
      </c>
      <c r="G13" s="916">
        <f t="shared" si="0"/>
        <v>7774</v>
      </c>
      <c r="H13" s="916">
        <f t="shared" si="0"/>
        <v>21686</v>
      </c>
      <c r="I13" s="916">
        <f t="shared" si="0"/>
        <v>24348</v>
      </c>
      <c r="J13" s="916">
        <f t="shared" si="0"/>
        <v>4435</v>
      </c>
      <c r="K13" s="916">
        <f t="shared" si="0"/>
        <v>19913</v>
      </c>
      <c r="L13" s="917">
        <f t="shared" si="0"/>
        <v>141967</v>
      </c>
      <c r="M13" s="917">
        <f t="shared" si="0"/>
        <v>44572</v>
      </c>
      <c r="N13" s="917">
        <f t="shared" si="0"/>
        <v>97395</v>
      </c>
    </row>
    <row r="14" spans="1:14" ht="11.25" customHeight="1">
      <c r="A14" s="968"/>
      <c r="B14" s="969"/>
      <c r="C14" s="916"/>
      <c r="D14" s="916"/>
      <c r="E14" s="916"/>
      <c r="F14" s="916"/>
      <c r="G14" s="916"/>
      <c r="H14" s="916"/>
      <c r="I14" s="916"/>
      <c r="J14" s="916"/>
      <c r="K14" s="916"/>
      <c r="L14" s="917"/>
      <c r="M14" s="918"/>
      <c r="N14" s="918"/>
    </row>
    <row r="15" spans="1:14" ht="17.45" customHeight="1">
      <c r="A15" s="103" t="s">
        <v>240</v>
      </c>
      <c r="B15" s="32" t="s">
        <v>840</v>
      </c>
      <c r="C15" s="914">
        <f>IF(SUM(D15:E15)=SUM(F15,I15,L15),SUM(D15:E15),"ERR!!")</f>
        <v>19618</v>
      </c>
      <c r="D15" s="914">
        <f>SUM(G15,J15,M15)</f>
        <v>5667</v>
      </c>
      <c r="E15" s="914">
        <f>SUM(H15,K15,N15)</f>
        <v>13951</v>
      </c>
      <c r="F15" s="914">
        <f>SUM(G15:H15)</f>
        <v>3844</v>
      </c>
      <c r="G15" s="919">
        <v>1130</v>
      </c>
      <c r="H15" s="919">
        <v>2714</v>
      </c>
      <c r="I15" s="914">
        <f>SUM(J15:K15)</f>
        <v>1622</v>
      </c>
      <c r="J15" s="919">
        <v>256</v>
      </c>
      <c r="K15" s="919">
        <v>1366</v>
      </c>
      <c r="L15" s="915">
        <f>SUM(M15:N15)</f>
        <v>14152</v>
      </c>
      <c r="M15" s="919">
        <v>4281</v>
      </c>
      <c r="N15" s="920">
        <v>9871</v>
      </c>
    </row>
    <row r="16" spans="1:14" ht="17.45" customHeight="1">
      <c r="A16" s="103" t="s">
        <v>242</v>
      </c>
      <c r="B16" s="104" t="s">
        <v>841</v>
      </c>
      <c r="C16" s="914">
        <f t="shared" ref="C16:C37" si="1">IF(SUM(D16:E16)=SUM(F16,I16,L16),SUM(D16:E16),"ERR!!")</f>
        <v>15199</v>
      </c>
      <c r="D16" s="914">
        <f t="shared" ref="D16:E37" si="2">SUM(G16,J16,M16)</f>
        <v>4036</v>
      </c>
      <c r="E16" s="914">
        <f t="shared" si="2"/>
        <v>11163</v>
      </c>
      <c r="F16" s="914">
        <f t="shared" ref="F16:F37" si="3">SUM(G16:H16)</f>
        <v>2326</v>
      </c>
      <c r="G16" s="919">
        <v>621</v>
      </c>
      <c r="H16" s="919">
        <v>1705</v>
      </c>
      <c r="I16" s="914">
        <f t="shared" ref="I16:I37" si="4">SUM(J16:K16)</f>
        <v>862</v>
      </c>
      <c r="J16" s="919">
        <v>139</v>
      </c>
      <c r="K16" s="919">
        <v>723</v>
      </c>
      <c r="L16" s="915">
        <f t="shared" ref="L16:L37" si="5">SUM(M16:N16)</f>
        <v>12011</v>
      </c>
      <c r="M16" s="921">
        <v>3276</v>
      </c>
      <c r="N16" s="922">
        <v>8735</v>
      </c>
    </row>
    <row r="17" spans="1:14" ht="17.45" customHeight="1">
      <c r="A17" s="103" t="s">
        <v>244</v>
      </c>
      <c r="B17" s="32" t="s">
        <v>842</v>
      </c>
      <c r="C17" s="914">
        <f t="shared" si="1"/>
        <v>7246</v>
      </c>
      <c r="D17" s="914">
        <f t="shared" si="2"/>
        <v>1528</v>
      </c>
      <c r="E17" s="914">
        <f t="shared" si="2"/>
        <v>5718</v>
      </c>
      <c r="F17" s="914">
        <f t="shared" si="3"/>
        <v>1101</v>
      </c>
      <c r="G17" s="919">
        <v>261</v>
      </c>
      <c r="H17" s="919">
        <v>840</v>
      </c>
      <c r="I17" s="914">
        <f t="shared" si="4"/>
        <v>745</v>
      </c>
      <c r="J17" s="919">
        <v>107</v>
      </c>
      <c r="K17" s="919">
        <v>638</v>
      </c>
      <c r="L17" s="915">
        <f t="shared" si="5"/>
        <v>5400</v>
      </c>
      <c r="M17" s="919">
        <v>1160</v>
      </c>
      <c r="N17" s="920">
        <v>4240</v>
      </c>
    </row>
    <row r="18" spans="1:14" ht="17.45" customHeight="1">
      <c r="A18" s="103" t="s">
        <v>246</v>
      </c>
      <c r="B18" s="32" t="s">
        <v>843</v>
      </c>
      <c r="C18" s="914">
        <f t="shared" si="1"/>
        <v>48185</v>
      </c>
      <c r="D18" s="914">
        <f t="shared" si="2"/>
        <v>16928</v>
      </c>
      <c r="E18" s="914">
        <f t="shared" si="2"/>
        <v>31257</v>
      </c>
      <c r="F18" s="914">
        <f t="shared" si="3"/>
        <v>5188</v>
      </c>
      <c r="G18" s="919">
        <v>1380</v>
      </c>
      <c r="H18" s="919">
        <v>3808</v>
      </c>
      <c r="I18" s="914">
        <f t="shared" si="4"/>
        <v>7049</v>
      </c>
      <c r="J18" s="919">
        <v>685</v>
      </c>
      <c r="K18" s="919">
        <v>6364</v>
      </c>
      <c r="L18" s="915">
        <f t="shared" si="5"/>
        <v>35948</v>
      </c>
      <c r="M18" s="919">
        <v>14863</v>
      </c>
      <c r="N18" s="920">
        <v>21085</v>
      </c>
    </row>
    <row r="19" spans="1:14" ht="17.45" customHeight="1">
      <c r="A19" s="103" t="s">
        <v>248</v>
      </c>
      <c r="B19" s="32" t="s">
        <v>844</v>
      </c>
      <c r="C19" s="914">
        <f t="shared" si="1"/>
        <v>12330</v>
      </c>
      <c r="D19" s="914">
        <f t="shared" si="2"/>
        <v>3580</v>
      </c>
      <c r="E19" s="914">
        <f t="shared" si="2"/>
        <v>8750</v>
      </c>
      <c r="F19" s="914">
        <f t="shared" si="3"/>
        <v>1799</v>
      </c>
      <c r="G19" s="919">
        <v>457</v>
      </c>
      <c r="H19" s="919">
        <v>1342</v>
      </c>
      <c r="I19" s="914">
        <f t="shared" si="4"/>
        <v>1957</v>
      </c>
      <c r="J19" s="919">
        <v>699</v>
      </c>
      <c r="K19" s="919">
        <v>1258</v>
      </c>
      <c r="L19" s="915">
        <f t="shared" si="5"/>
        <v>8574</v>
      </c>
      <c r="M19" s="921">
        <v>2424</v>
      </c>
      <c r="N19" s="922">
        <v>6150</v>
      </c>
    </row>
    <row r="20" spans="1:14" ht="17.45" customHeight="1">
      <c r="A20" s="103" t="s">
        <v>250</v>
      </c>
      <c r="B20" s="32" t="s">
        <v>845</v>
      </c>
      <c r="C20" s="914">
        <f t="shared" si="1"/>
        <v>7684</v>
      </c>
      <c r="D20" s="914">
        <f t="shared" si="2"/>
        <v>1991</v>
      </c>
      <c r="E20" s="914">
        <f t="shared" si="2"/>
        <v>5693</v>
      </c>
      <c r="F20" s="914">
        <f t="shared" si="3"/>
        <v>1386</v>
      </c>
      <c r="G20" s="919">
        <v>365</v>
      </c>
      <c r="H20" s="919">
        <v>1021</v>
      </c>
      <c r="I20" s="914">
        <f t="shared" si="4"/>
        <v>963</v>
      </c>
      <c r="J20" s="919">
        <v>249</v>
      </c>
      <c r="K20" s="919">
        <v>714</v>
      </c>
      <c r="L20" s="915">
        <f t="shared" si="5"/>
        <v>5335</v>
      </c>
      <c r="M20" s="919">
        <v>1377</v>
      </c>
      <c r="N20" s="920">
        <v>3958</v>
      </c>
    </row>
    <row r="21" spans="1:14" ht="17.45" customHeight="1">
      <c r="A21" s="103" t="s">
        <v>252</v>
      </c>
      <c r="B21" s="33" t="s">
        <v>846</v>
      </c>
      <c r="C21" s="914">
        <f t="shared" si="1"/>
        <v>11966</v>
      </c>
      <c r="D21" s="914">
        <f t="shared" si="2"/>
        <v>3520</v>
      </c>
      <c r="E21" s="914">
        <f t="shared" si="2"/>
        <v>8446</v>
      </c>
      <c r="F21" s="914">
        <f t="shared" si="3"/>
        <v>1903</v>
      </c>
      <c r="G21" s="919">
        <v>627</v>
      </c>
      <c r="H21" s="919">
        <v>1276</v>
      </c>
      <c r="I21" s="914">
        <f t="shared" si="4"/>
        <v>1510</v>
      </c>
      <c r="J21" s="919">
        <v>432</v>
      </c>
      <c r="K21" s="919">
        <v>1078</v>
      </c>
      <c r="L21" s="915">
        <f t="shared" si="5"/>
        <v>8553</v>
      </c>
      <c r="M21" s="919">
        <v>2461</v>
      </c>
      <c r="N21" s="920">
        <v>6092</v>
      </c>
    </row>
    <row r="22" spans="1:14" ht="17.45" customHeight="1">
      <c r="A22" s="103" t="s">
        <v>254</v>
      </c>
      <c r="B22" s="32" t="s">
        <v>847</v>
      </c>
      <c r="C22" s="914">
        <f t="shared" si="1"/>
        <v>9186</v>
      </c>
      <c r="D22" s="914">
        <f t="shared" si="2"/>
        <v>2186</v>
      </c>
      <c r="E22" s="914">
        <f t="shared" si="2"/>
        <v>7000</v>
      </c>
      <c r="F22" s="914">
        <f t="shared" si="3"/>
        <v>1062</v>
      </c>
      <c r="G22" s="919">
        <v>309</v>
      </c>
      <c r="H22" s="919">
        <v>753</v>
      </c>
      <c r="I22" s="914">
        <f t="shared" si="4"/>
        <v>1257</v>
      </c>
      <c r="J22" s="919">
        <v>210</v>
      </c>
      <c r="K22" s="919">
        <v>1047</v>
      </c>
      <c r="L22" s="915">
        <f t="shared" si="5"/>
        <v>6867</v>
      </c>
      <c r="M22" s="919">
        <v>1667</v>
      </c>
      <c r="N22" s="920">
        <v>5200</v>
      </c>
    </row>
    <row r="23" spans="1:14" ht="17.45" customHeight="1">
      <c r="A23" s="103" t="s">
        <v>256</v>
      </c>
      <c r="B23" s="32" t="s">
        <v>848</v>
      </c>
      <c r="C23" s="914">
        <f t="shared" si="1"/>
        <v>6547</v>
      </c>
      <c r="D23" s="914">
        <f t="shared" si="2"/>
        <v>1577</v>
      </c>
      <c r="E23" s="914">
        <f t="shared" si="2"/>
        <v>4970</v>
      </c>
      <c r="F23" s="914">
        <f t="shared" si="3"/>
        <v>908</v>
      </c>
      <c r="G23" s="919">
        <v>193</v>
      </c>
      <c r="H23" s="919">
        <v>715</v>
      </c>
      <c r="I23" s="914">
        <f t="shared" si="4"/>
        <v>805</v>
      </c>
      <c r="J23" s="919">
        <v>172</v>
      </c>
      <c r="K23" s="919">
        <v>633</v>
      </c>
      <c r="L23" s="915">
        <f t="shared" si="5"/>
        <v>4834</v>
      </c>
      <c r="M23" s="923">
        <v>1212</v>
      </c>
      <c r="N23" s="924">
        <v>3622</v>
      </c>
    </row>
    <row r="24" spans="1:14" ht="17.45" customHeight="1">
      <c r="A24" s="103" t="s">
        <v>258</v>
      </c>
      <c r="B24" s="32" t="s">
        <v>849</v>
      </c>
      <c r="C24" s="914">
        <f t="shared" si="1"/>
        <v>9614</v>
      </c>
      <c r="D24" s="914">
        <f t="shared" si="2"/>
        <v>3076</v>
      </c>
      <c r="E24" s="914">
        <f t="shared" si="2"/>
        <v>6538</v>
      </c>
      <c r="F24" s="914">
        <f t="shared" si="3"/>
        <v>1538</v>
      </c>
      <c r="G24" s="925">
        <v>429</v>
      </c>
      <c r="H24" s="925">
        <v>1109</v>
      </c>
      <c r="I24" s="914">
        <f t="shared" si="4"/>
        <v>1798</v>
      </c>
      <c r="J24" s="925">
        <v>540</v>
      </c>
      <c r="K24" s="925">
        <v>1258</v>
      </c>
      <c r="L24" s="915">
        <f t="shared" si="5"/>
        <v>6278</v>
      </c>
      <c r="M24" s="925">
        <v>2107</v>
      </c>
      <c r="N24" s="925">
        <v>4171</v>
      </c>
    </row>
    <row r="25" spans="1:14" ht="17.45" customHeight="1">
      <c r="A25" s="103" t="s">
        <v>260</v>
      </c>
      <c r="B25" s="32" t="s">
        <v>850</v>
      </c>
      <c r="C25" s="914">
        <f t="shared" si="1"/>
        <v>2584</v>
      </c>
      <c r="D25" s="914">
        <f t="shared" si="2"/>
        <v>705</v>
      </c>
      <c r="E25" s="914">
        <f t="shared" si="2"/>
        <v>1879</v>
      </c>
      <c r="F25" s="914">
        <f t="shared" si="3"/>
        <v>435</v>
      </c>
      <c r="G25" s="919">
        <v>71</v>
      </c>
      <c r="H25" s="919">
        <v>364</v>
      </c>
      <c r="I25" s="914">
        <f t="shared" si="4"/>
        <v>217</v>
      </c>
      <c r="J25" s="919">
        <v>25</v>
      </c>
      <c r="K25" s="919">
        <v>192</v>
      </c>
      <c r="L25" s="915">
        <f t="shared" si="5"/>
        <v>1932</v>
      </c>
      <c r="M25" s="919">
        <v>609</v>
      </c>
      <c r="N25" s="920">
        <v>1323</v>
      </c>
    </row>
    <row r="26" spans="1:14" ht="17.45" customHeight="1">
      <c r="A26" s="103" t="s">
        <v>262</v>
      </c>
      <c r="B26" s="32" t="s">
        <v>851</v>
      </c>
      <c r="C26" s="914">
        <f t="shared" si="1"/>
        <v>7026</v>
      </c>
      <c r="D26" s="914">
        <f t="shared" si="2"/>
        <v>1780</v>
      </c>
      <c r="E26" s="914">
        <f t="shared" si="2"/>
        <v>5246</v>
      </c>
      <c r="F26" s="914">
        <f t="shared" si="3"/>
        <v>786</v>
      </c>
      <c r="G26" s="919">
        <v>190</v>
      </c>
      <c r="H26" s="919">
        <v>596</v>
      </c>
      <c r="I26" s="914">
        <f t="shared" si="4"/>
        <v>438</v>
      </c>
      <c r="J26" s="919">
        <v>36</v>
      </c>
      <c r="K26" s="919">
        <v>402</v>
      </c>
      <c r="L26" s="915">
        <f t="shared" si="5"/>
        <v>5802</v>
      </c>
      <c r="M26" s="919">
        <v>1554</v>
      </c>
      <c r="N26" s="920">
        <v>4248</v>
      </c>
    </row>
    <row r="27" spans="1:14" ht="17.45" customHeight="1">
      <c r="A27" s="103" t="s">
        <v>264</v>
      </c>
      <c r="B27" s="32" t="s">
        <v>852</v>
      </c>
      <c r="C27" s="914">
        <f t="shared" si="1"/>
        <v>2955</v>
      </c>
      <c r="D27" s="914">
        <f t="shared" si="2"/>
        <v>785</v>
      </c>
      <c r="E27" s="914">
        <f t="shared" si="2"/>
        <v>2170</v>
      </c>
      <c r="F27" s="914">
        <f t="shared" si="3"/>
        <v>386</v>
      </c>
      <c r="G27" s="919">
        <v>100</v>
      </c>
      <c r="H27" s="919">
        <v>286</v>
      </c>
      <c r="I27" s="914">
        <f t="shared" si="4"/>
        <v>322</v>
      </c>
      <c r="J27" s="919">
        <v>40</v>
      </c>
      <c r="K27" s="919">
        <v>282</v>
      </c>
      <c r="L27" s="915">
        <f t="shared" si="5"/>
        <v>2247</v>
      </c>
      <c r="M27" s="919">
        <v>645</v>
      </c>
      <c r="N27" s="922">
        <v>1602</v>
      </c>
    </row>
    <row r="28" spans="1:14" ht="17.45" customHeight="1">
      <c r="A28" s="103" t="s">
        <v>266</v>
      </c>
      <c r="B28" s="32" t="s">
        <v>853</v>
      </c>
      <c r="C28" s="914">
        <f t="shared" si="1"/>
        <v>1831</v>
      </c>
      <c r="D28" s="914">
        <f t="shared" si="2"/>
        <v>1206</v>
      </c>
      <c r="E28" s="914">
        <f t="shared" si="2"/>
        <v>625</v>
      </c>
      <c r="F28" s="914">
        <f t="shared" si="3"/>
        <v>322</v>
      </c>
      <c r="G28" s="919">
        <v>107</v>
      </c>
      <c r="H28" s="919">
        <v>215</v>
      </c>
      <c r="I28" s="914">
        <f t="shared" si="4"/>
        <v>106</v>
      </c>
      <c r="J28" s="919">
        <v>22</v>
      </c>
      <c r="K28" s="919">
        <v>84</v>
      </c>
      <c r="L28" s="915">
        <f t="shared" si="5"/>
        <v>1403</v>
      </c>
      <c r="M28" s="919">
        <v>1077</v>
      </c>
      <c r="N28" s="920">
        <v>326</v>
      </c>
    </row>
    <row r="29" spans="1:14" ht="17.45" customHeight="1">
      <c r="A29" s="103" t="s">
        <v>268</v>
      </c>
      <c r="B29" s="32" t="s">
        <v>854</v>
      </c>
      <c r="C29" s="914">
        <f t="shared" si="1"/>
        <v>4752</v>
      </c>
      <c r="D29" s="914">
        <f t="shared" si="2"/>
        <v>991</v>
      </c>
      <c r="E29" s="914">
        <f t="shared" si="2"/>
        <v>3761</v>
      </c>
      <c r="F29" s="914">
        <f t="shared" si="3"/>
        <v>603</v>
      </c>
      <c r="G29" s="919">
        <v>128</v>
      </c>
      <c r="H29" s="919">
        <v>475</v>
      </c>
      <c r="I29" s="914">
        <f t="shared" si="4"/>
        <v>800</v>
      </c>
      <c r="J29" s="919">
        <v>85</v>
      </c>
      <c r="K29" s="919">
        <v>715</v>
      </c>
      <c r="L29" s="915">
        <f t="shared" si="5"/>
        <v>3349</v>
      </c>
      <c r="M29" s="919">
        <v>778</v>
      </c>
      <c r="N29" s="920">
        <v>2571</v>
      </c>
    </row>
    <row r="30" spans="1:14" ht="17.45" customHeight="1">
      <c r="A30" s="103" t="s">
        <v>270</v>
      </c>
      <c r="B30" s="33" t="s">
        <v>855</v>
      </c>
      <c r="C30" s="914">
        <f t="shared" si="1"/>
        <v>4984</v>
      </c>
      <c r="D30" s="914">
        <f t="shared" si="2"/>
        <v>1335</v>
      </c>
      <c r="E30" s="914">
        <f t="shared" si="2"/>
        <v>3649</v>
      </c>
      <c r="F30" s="914">
        <f t="shared" si="3"/>
        <v>640</v>
      </c>
      <c r="G30" s="919">
        <v>172</v>
      </c>
      <c r="H30" s="919">
        <v>468</v>
      </c>
      <c r="I30" s="914">
        <f t="shared" si="4"/>
        <v>34</v>
      </c>
      <c r="J30" s="919">
        <v>21</v>
      </c>
      <c r="K30" s="919">
        <v>13</v>
      </c>
      <c r="L30" s="915">
        <f t="shared" si="5"/>
        <v>4310</v>
      </c>
      <c r="M30" s="919">
        <v>1142</v>
      </c>
      <c r="N30" s="920">
        <v>3168</v>
      </c>
    </row>
    <row r="31" spans="1:14" ht="17.45" customHeight="1">
      <c r="A31" s="103" t="s">
        <v>272</v>
      </c>
      <c r="B31" s="32" t="s">
        <v>856</v>
      </c>
      <c r="C31" s="914">
        <f t="shared" si="1"/>
        <v>2876</v>
      </c>
      <c r="D31" s="914">
        <f t="shared" si="2"/>
        <v>840</v>
      </c>
      <c r="E31" s="914">
        <f t="shared" si="2"/>
        <v>2036</v>
      </c>
      <c r="F31" s="914">
        <f t="shared" si="3"/>
        <v>598</v>
      </c>
      <c r="G31" s="919">
        <v>192</v>
      </c>
      <c r="H31" s="919">
        <v>406</v>
      </c>
      <c r="I31" s="914">
        <f t="shared" si="4"/>
        <v>80</v>
      </c>
      <c r="J31" s="919">
        <v>17</v>
      </c>
      <c r="K31" s="919">
        <v>63</v>
      </c>
      <c r="L31" s="915">
        <f t="shared" si="5"/>
        <v>2198</v>
      </c>
      <c r="M31" s="919">
        <v>631</v>
      </c>
      <c r="N31" s="920">
        <v>1567</v>
      </c>
    </row>
    <row r="32" spans="1:14" ht="17.45" customHeight="1">
      <c r="A32" s="103" t="s">
        <v>274</v>
      </c>
      <c r="B32" s="32" t="s">
        <v>857</v>
      </c>
      <c r="C32" s="914">
        <f t="shared" si="1"/>
        <v>3943</v>
      </c>
      <c r="D32" s="914">
        <f t="shared" si="2"/>
        <v>1145</v>
      </c>
      <c r="E32" s="914">
        <f t="shared" si="2"/>
        <v>2798</v>
      </c>
      <c r="F32" s="914">
        <f t="shared" si="3"/>
        <v>486</v>
      </c>
      <c r="G32" s="919">
        <v>122</v>
      </c>
      <c r="H32" s="919">
        <v>364</v>
      </c>
      <c r="I32" s="914">
        <f t="shared" si="4"/>
        <v>396</v>
      </c>
      <c r="J32" s="919">
        <v>75</v>
      </c>
      <c r="K32" s="919">
        <v>321</v>
      </c>
      <c r="L32" s="915">
        <f t="shared" si="5"/>
        <v>3061</v>
      </c>
      <c r="M32" s="919">
        <v>948</v>
      </c>
      <c r="N32" s="920">
        <v>2113</v>
      </c>
    </row>
    <row r="33" spans="1:14" s="788" customFormat="1" ht="17.45" customHeight="1">
      <c r="A33" s="103" t="s">
        <v>276</v>
      </c>
      <c r="B33" s="32" t="s">
        <v>858</v>
      </c>
      <c r="C33" s="914">
        <f t="shared" si="1"/>
        <v>3566</v>
      </c>
      <c r="D33" s="914">
        <f t="shared" si="2"/>
        <v>912</v>
      </c>
      <c r="E33" s="914">
        <f t="shared" si="2"/>
        <v>2654</v>
      </c>
      <c r="F33" s="914">
        <f t="shared" si="3"/>
        <v>989</v>
      </c>
      <c r="G33" s="919">
        <v>241</v>
      </c>
      <c r="H33" s="919">
        <v>748</v>
      </c>
      <c r="I33" s="914">
        <f t="shared" si="4"/>
        <v>266</v>
      </c>
      <c r="J33" s="919">
        <v>38</v>
      </c>
      <c r="K33" s="919">
        <v>228</v>
      </c>
      <c r="L33" s="915">
        <f t="shared" si="5"/>
        <v>2311</v>
      </c>
      <c r="M33" s="919">
        <v>633</v>
      </c>
      <c r="N33" s="920">
        <v>1678</v>
      </c>
    </row>
    <row r="34" spans="1:14" s="788" customFormat="1" ht="17.45" customHeight="1">
      <c r="A34" s="103" t="s">
        <v>278</v>
      </c>
      <c r="B34" s="32" t="s">
        <v>859</v>
      </c>
      <c r="C34" s="914">
        <f t="shared" si="1"/>
        <v>5147</v>
      </c>
      <c r="D34" s="914">
        <f t="shared" si="2"/>
        <v>1307</v>
      </c>
      <c r="E34" s="914">
        <f t="shared" si="2"/>
        <v>3840</v>
      </c>
      <c r="F34" s="914">
        <f t="shared" si="3"/>
        <v>718</v>
      </c>
      <c r="G34" s="919">
        <v>203</v>
      </c>
      <c r="H34" s="919">
        <v>515</v>
      </c>
      <c r="I34" s="914">
        <f t="shared" si="4"/>
        <v>429</v>
      </c>
      <c r="J34" s="919">
        <v>83</v>
      </c>
      <c r="K34" s="919">
        <v>346</v>
      </c>
      <c r="L34" s="915">
        <f t="shared" si="5"/>
        <v>4000</v>
      </c>
      <c r="M34" s="919">
        <v>1021</v>
      </c>
      <c r="N34" s="920">
        <v>2979</v>
      </c>
    </row>
    <row r="35" spans="1:14" s="788" customFormat="1" ht="17.45" customHeight="1">
      <c r="A35" s="105" t="s">
        <v>280</v>
      </c>
      <c r="B35" s="1100" t="s">
        <v>25</v>
      </c>
      <c r="C35" s="914">
        <f t="shared" si="1"/>
        <v>2214</v>
      </c>
      <c r="D35" s="914">
        <f t="shared" si="2"/>
        <v>300</v>
      </c>
      <c r="E35" s="914">
        <f t="shared" si="2"/>
        <v>1914</v>
      </c>
      <c r="F35" s="914">
        <f t="shared" si="3"/>
        <v>401</v>
      </c>
      <c r="G35" s="919">
        <v>82</v>
      </c>
      <c r="H35" s="919">
        <v>319</v>
      </c>
      <c r="I35" s="914">
        <f t="shared" si="4"/>
        <v>321</v>
      </c>
      <c r="J35" s="919">
        <v>40</v>
      </c>
      <c r="K35" s="919">
        <v>281</v>
      </c>
      <c r="L35" s="915">
        <f t="shared" si="5"/>
        <v>1492</v>
      </c>
      <c r="M35" s="919">
        <v>178</v>
      </c>
      <c r="N35" s="920">
        <v>1314</v>
      </c>
    </row>
    <row r="36" spans="1:14" ht="17.45" customHeight="1">
      <c r="A36" s="103" t="s">
        <v>282</v>
      </c>
      <c r="B36" s="32" t="s">
        <v>26</v>
      </c>
      <c r="C36" s="914">
        <f t="shared" si="1"/>
        <v>5499</v>
      </c>
      <c r="D36" s="914">
        <f t="shared" si="2"/>
        <v>1134</v>
      </c>
      <c r="E36" s="914">
        <f t="shared" si="2"/>
        <v>4365</v>
      </c>
      <c r="F36" s="914">
        <f t="shared" si="3"/>
        <v>1950</v>
      </c>
      <c r="G36" s="919">
        <v>359</v>
      </c>
      <c r="H36" s="919">
        <v>1591</v>
      </c>
      <c r="I36" s="914">
        <f t="shared" si="4"/>
        <v>2235</v>
      </c>
      <c r="J36" s="919">
        <v>450</v>
      </c>
      <c r="K36" s="919">
        <v>1785</v>
      </c>
      <c r="L36" s="915">
        <f t="shared" si="5"/>
        <v>1314</v>
      </c>
      <c r="M36" s="919">
        <v>325</v>
      </c>
      <c r="N36" s="920">
        <v>989</v>
      </c>
    </row>
    <row r="37" spans="1:14" ht="17.45" customHeight="1" thickBot="1">
      <c r="A37" s="106" t="s">
        <v>284</v>
      </c>
      <c r="B37" s="107" t="s">
        <v>27</v>
      </c>
      <c r="C37" s="914">
        <f t="shared" si="1"/>
        <v>823</v>
      </c>
      <c r="D37" s="926">
        <f t="shared" si="2"/>
        <v>252</v>
      </c>
      <c r="E37" s="926">
        <f t="shared" si="2"/>
        <v>571</v>
      </c>
      <c r="F37" s="926">
        <f t="shared" si="3"/>
        <v>91</v>
      </c>
      <c r="G37" s="919">
        <v>35</v>
      </c>
      <c r="H37" s="919">
        <v>56</v>
      </c>
      <c r="I37" s="926">
        <f t="shared" si="4"/>
        <v>136</v>
      </c>
      <c r="J37" s="919">
        <v>14</v>
      </c>
      <c r="K37" s="919">
        <v>122</v>
      </c>
      <c r="L37" s="926">
        <f t="shared" si="5"/>
        <v>596</v>
      </c>
      <c r="M37" s="919">
        <v>203</v>
      </c>
      <c r="N37" s="1258">
        <v>393</v>
      </c>
    </row>
    <row r="38" spans="1:14" ht="12.95" customHeight="1">
      <c r="A38" s="108" t="s">
        <v>772</v>
      </c>
      <c r="B38" s="108"/>
      <c r="C38" s="109"/>
      <c r="D38" s="109"/>
      <c r="E38" s="109"/>
      <c r="F38" s="109"/>
      <c r="G38" s="109"/>
      <c r="H38" s="109"/>
      <c r="I38" s="109"/>
      <c r="J38" s="109"/>
      <c r="K38" s="109"/>
      <c r="L38" s="110"/>
      <c r="M38" s="110"/>
      <c r="N38" s="110" t="s">
        <v>1019</v>
      </c>
    </row>
  </sheetData>
  <sheetProtection selectLockedCells="1"/>
  <mergeCells count="24">
    <mergeCell ref="A3:N3"/>
    <mergeCell ref="A4:N4"/>
    <mergeCell ref="I7:I8"/>
    <mergeCell ref="J7:J8"/>
    <mergeCell ref="K7:K8"/>
    <mergeCell ref="C6:E6"/>
    <mergeCell ref="F6:H6"/>
    <mergeCell ref="I6:K6"/>
    <mergeCell ref="L6:N6"/>
    <mergeCell ref="L7:L8"/>
    <mergeCell ref="M7:M8"/>
    <mergeCell ref="N7:N8"/>
    <mergeCell ref="A13:B13"/>
    <mergeCell ref="F7:F8"/>
    <mergeCell ref="G7:G8"/>
    <mergeCell ref="H7:H8"/>
    <mergeCell ref="C7:C8"/>
    <mergeCell ref="D7:D8"/>
    <mergeCell ref="A6:B8"/>
    <mergeCell ref="E7:E8"/>
    <mergeCell ref="A9:B9"/>
    <mergeCell ref="A10:B10"/>
    <mergeCell ref="A11:B11"/>
    <mergeCell ref="A12:B12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D16:E37 E15" unlockedFormula="1"/>
  </ignoredError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8"/>
  <sheetViews>
    <sheetView view="pageBreakPreview" zoomScaleNormal="100" zoomScaleSheetLayoutView="100" workbookViewId="0">
      <selection activeCell="G1" sqref="G1"/>
    </sheetView>
  </sheetViews>
  <sheetFormatPr defaultRowHeight="14.25"/>
  <cols>
    <col min="1" max="1" width="4.875" style="96" customWidth="1"/>
    <col min="2" max="2" width="6.625" style="96" customWidth="1"/>
    <col min="3" max="4" width="6.75" style="96" customWidth="1"/>
    <col min="5" max="6" width="5.625" style="96" customWidth="1"/>
    <col min="7" max="7" width="6.125" style="96" customWidth="1"/>
    <col min="8" max="8" width="5.875" style="96" customWidth="1"/>
    <col min="9" max="9" width="5.625" style="96" customWidth="1"/>
    <col min="10" max="10" width="6.125" style="96" customWidth="1"/>
    <col min="11" max="11" width="5.875" style="96" customWidth="1"/>
    <col min="12" max="12" width="6.375" style="96" customWidth="1"/>
    <col min="13" max="13" width="6.125" style="96" customWidth="1"/>
    <col min="14" max="14" width="5.75" style="96" customWidth="1"/>
    <col min="15" max="16384" width="9" style="96"/>
  </cols>
  <sheetData>
    <row r="1" spans="1:14" s="796" customFormat="1" ht="14.1" customHeight="1">
      <c r="A1" s="173"/>
      <c r="B1" s="173"/>
      <c r="C1" s="393"/>
      <c r="D1" s="393"/>
      <c r="E1" s="393"/>
      <c r="F1" s="393"/>
      <c r="G1" s="393"/>
      <c r="H1" s="393"/>
      <c r="I1" s="396"/>
      <c r="J1" s="396"/>
      <c r="K1" s="396"/>
      <c r="L1" s="396"/>
      <c r="M1" s="396"/>
      <c r="N1" s="795" t="s">
        <v>1596</v>
      </c>
    </row>
    <row r="2" spans="1:14" ht="14.1" customHeight="1"/>
    <row r="3" spans="1:14" ht="19.5">
      <c r="A3" s="1583" t="s">
        <v>1047</v>
      </c>
      <c r="B3" s="1583"/>
      <c r="C3" s="1583"/>
      <c r="D3" s="1583"/>
      <c r="E3" s="1583"/>
      <c r="F3" s="1583"/>
      <c r="G3" s="1583"/>
      <c r="H3" s="1583"/>
      <c r="I3" s="1583"/>
      <c r="J3" s="1583"/>
      <c r="K3" s="1583"/>
      <c r="L3" s="1583"/>
      <c r="M3" s="1583"/>
      <c r="N3" s="1583"/>
    </row>
    <row r="4" spans="1:14" ht="19.5">
      <c r="A4" s="1583" t="s">
        <v>1048</v>
      </c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1583"/>
      <c r="N4" s="1583"/>
    </row>
    <row r="5" spans="1:14" ht="21.75" customHeight="1" thickBot="1">
      <c r="A5" s="97" t="s">
        <v>176</v>
      </c>
      <c r="B5" s="97"/>
      <c r="C5" s="97"/>
      <c r="D5" s="97"/>
      <c r="E5" s="97"/>
      <c r="F5" s="98"/>
      <c r="G5" s="98"/>
      <c r="H5" s="98"/>
      <c r="I5" s="98"/>
      <c r="J5" s="98"/>
      <c r="K5" s="99"/>
      <c r="L5" s="99"/>
      <c r="N5" s="100" t="s">
        <v>179</v>
      </c>
    </row>
    <row r="6" spans="1:14" ht="51.95" customHeight="1">
      <c r="A6" s="2472" t="s">
        <v>861</v>
      </c>
      <c r="B6" s="2473"/>
      <c r="C6" s="2466" t="s">
        <v>739</v>
      </c>
      <c r="D6" s="2467"/>
      <c r="E6" s="2467"/>
      <c r="F6" s="2468" t="s">
        <v>1384</v>
      </c>
      <c r="G6" s="2247"/>
      <c r="H6" s="2247"/>
      <c r="I6" s="2463" t="s">
        <v>1383</v>
      </c>
      <c r="J6" s="2469"/>
      <c r="K6" s="2470"/>
      <c r="L6" s="2463" t="s">
        <v>740</v>
      </c>
      <c r="M6" s="2464"/>
      <c r="N6" s="2464"/>
    </row>
    <row r="7" spans="1:14" ht="24.2" customHeight="1">
      <c r="A7" s="2474"/>
      <c r="B7" s="2475"/>
      <c r="C7" s="2471"/>
      <c r="D7" s="2024" t="s">
        <v>741</v>
      </c>
      <c r="E7" s="2024" t="s">
        <v>860</v>
      </c>
      <c r="F7" s="2465" t="s">
        <v>672</v>
      </c>
      <c r="G7" s="2024" t="s">
        <v>741</v>
      </c>
      <c r="H7" s="2024" t="s">
        <v>860</v>
      </c>
      <c r="I7" s="2461" t="s">
        <v>672</v>
      </c>
      <c r="J7" s="2024" t="s">
        <v>741</v>
      </c>
      <c r="K7" s="2024" t="s">
        <v>860</v>
      </c>
      <c r="L7" s="2461" t="s">
        <v>672</v>
      </c>
      <c r="M7" s="2024" t="s">
        <v>741</v>
      </c>
      <c r="N7" s="2024" t="s">
        <v>860</v>
      </c>
    </row>
    <row r="8" spans="1:14" ht="24.2" customHeight="1">
      <c r="A8" s="2476"/>
      <c r="B8" s="2477"/>
      <c r="C8" s="2041"/>
      <c r="D8" s="2045"/>
      <c r="E8" s="2045"/>
      <c r="F8" s="2021"/>
      <c r="G8" s="2045"/>
      <c r="H8" s="2045"/>
      <c r="I8" s="2462"/>
      <c r="J8" s="2045"/>
      <c r="K8" s="2045"/>
      <c r="L8" s="2462"/>
      <c r="M8" s="2045"/>
      <c r="N8" s="2045"/>
    </row>
    <row r="9" spans="1:14" ht="18" customHeight="1">
      <c r="A9" s="1935" t="s">
        <v>866</v>
      </c>
      <c r="B9" s="1936"/>
      <c r="C9" s="914">
        <v>122342</v>
      </c>
      <c r="D9" s="914">
        <v>85608</v>
      </c>
      <c r="E9" s="914">
        <v>36734</v>
      </c>
      <c r="F9" s="914">
        <v>22102</v>
      </c>
      <c r="G9" s="914">
        <v>14156</v>
      </c>
      <c r="H9" s="914">
        <v>7946</v>
      </c>
      <c r="I9" s="914">
        <v>15548</v>
      </c>
      <c r="J9" s="914">
        <v>9456</v>
      </c>
      <c r="K9" s="914">
        <v>6092</v>
      </c>
      <c r="L9" s="915">
        <v>84692</v>
      </c>
      <c r="M9" s="915">
        <v>61996</v>
      </c>
      <c r="N9" s="915">
        <v>22696</v>
      </c>
    </row>
    <row r="10" spans="1:14" ht="18" customHeight="1">
      <c r="A10" s="1935" t="s">
        <v>951</v>
      </c>
      <c r="B10" s="1936"/>
      <c r="C10" s="914">
        <v>128398</v>
      </c>
      <c r="D10" s="914">
        <v>86650</v>
      </c>
      <c r="E10" s="914">
        <v>41748</v>
      </c>
      <c r="F10" s="914">
        <v>23528</v>
      </c>
      <c r="G10" s="914">
        <v>15295</v>
      </c>
      <c r="H10" s="914">
        <v>8233</v>
      </c>
      <c r="I10" s="914">
        <v>15427</v>
      </c>
      <c r="J10" s="914">
        <v>9078</v>
      </c>
      <c r="K10" s="914">
        <v>6349</v>
      </c>
      <c r="L10" s="915">
        <v>89443</v>
      </c>
      <c r="M10" s="915">
        <v>62277</v>
      </c>
      <c r="N10" s="915">
        <v>27166</v>
      </c>
    </row>
    <row r="11" spans="1:14" ht="18" customHeight="1">
      <c r="A11" s="1935" t="s">
        <v>952</v>
      </c>
      <c r="B11" s="1936"/>
      <c r="C11" s="914">
        <v>148799</v>
      </c>
      <c r="D11" s="914">
        <v>93547</v>
      </c>
      <c r="E11" s="914">
        <v>55252</v>
      </c>
      <c r="F11" s="914">
        <v>23289</v>
      </c>
      <c r="G11" s="914">
        <v>14642</v>
      </c>
      <c r="H11" s="914">
        <v>8647</v>
      </c>
      <c r="I11" s="914">
        <v>16753</v>
      </c>
      <c r="J11" s="914">
        <v>9109</v>
      </c>
      <c r="K11" s="914">
        <v>7644</v>
      </c>
      <c r="L11" s="915">
        <v>108757</v>
      </c>
      <c r="M11" s="915">
        <v>69796</v>
      </c>
      <c r="N11" s="915">
        <v>38961</v>
      </c>
    </row>
    <row r="12" spans="1:14" ht="18" customHeight="1">
      <c r="A12" s="1935" t="s">
        <v>1049</v>
      </c>
      <c r="B12" s="1936"/>
      <c r="C12" s="914">
        <f>D12+E12</f>
        <v>139760</v>
      </c>
      <c r="D12" s="914">
        <v>82048</v>
      </c>
      <c r="E12" s="914">
        <v>57712</v>
      </c>
      <c r="F12" s="914">
        <v>25495</v>
      </c>
      <c r="G12" s="914">
        <v>13621</v>
      </c>
      <c r="H12" s="914">
        <v>11874</v>
      </c>
      <c r="I12" s="914">
        <v>17837</v>
      </c>
      <c r="J12" s="914">
        <v>8251</v>
      </c>
      <c r="K12" s="914">
        <v>9586</v>
      </c>
      <c r="L12" s="915">
        <v>96428</v>
      </c>
      <c r="M12" s="915">
        <v>60176</v>
      </c>
      <c r="N12" s="915">
        <v>36252</v>
      </c>
    </row>
    <row r="13" spans="1:14" ht="18" customHeight="1">
      <c r="A13" s="1937" t="s">
        <v>1388</v>
      </c>
      <c r="B13" s="1938"/>
      <c r="C13" s="916">
        <f>SUM(C15:C37)</f>
        <v>195775</v>
      </c>
      <c r="D13" s="916">
        <f t="shared" ref="D13:N13" si="0">SUM(D15:D37)</f>
        <v>120938</v>
      </c>
      <c r="E13" s="916">
        <f t="shared" si="0"/>
        <v>74837</v>
      </c>
      <c r="F13" s="916">
        <f>SUM(F15:F37)</f>
        <v>29466</v>
      </c>
      <c r="G13" s="916">
        <f t="shared" si="0"/>
        <v>16096</v>
      </c>
      <c r="H13" s="916">
        <f t="shared" si="0"/>
        <v>13370</v>
      </c>
      <c r="I13" s="916">
        <f>SUM(I15:I37)</f>
        <v>24350</v>
      </c>
      <c r="J13" s="916">
        <f t="shared" si="0"/>
        <v>11765</v>
      </c>
      <c r="K13" s="916">
        <f t="shared" si="0"/>
        <v>12585</v>
      </c>
      <c r="L13" s="917">
        <f>SUM(L15:L37)</f>
        <v>141959</v>
      </c>
      <c r="M13" s="917">
        <f t="shared" si="0"/>
        <v>93077</v>
      </c>
      <c r="N13" s="917">
        <f t="shared" si="0"/>
        <v>48882</v>
      </c>
    </row>
    <row r="14" spans="1:14" ht="11.85" customHeight="1">
      <c r="A14" s="968"/>
      <c r="B14" s="969"/>
      <c r="C14" s="384"/>
      <c r="D14" s="384"/>
      <c r="E14" s="384"/>
      <c r="F14" s="384"/>
      <c r="G14" s="384"/>
      <c r="H14" s="384"/>
      <c r="I14" s="384"/>
      <c r="J14" s="384"/>
      <c r="K14" s="384"/>
      <c r="L14" s="776"/>
      <c r="M14" s="777"/>
      <c r="N14" s="777"/>
    </row>
    <row r="15" spans="1:14" ht="16.7" customHeight="1">
      <c r="A15" s="103" t="s">
        <v>240</v>
      </c>
      <c r="B15" s="32" t="s">
        <v>840</v>
      </c>
      <c r="C15" s="914">
        <f>IF(SUM(D15:E15)=SUM(F15,I15,L15),SUM(D15:E15),"ERR!!")</f>
        <v>19618</v>
      </c>
      <c r="D15" s="914">
        <f>SUM(G15,J15,M15)</f>
        <v>13033</v>
      </c>
      <c r="E15" s="914">
        <f>SUM(H15,K15,N15)</f>
        <v>6585</v>
      </c>
      <c r="F15" s="914">
        <f>SUM(G15:H15)</f>
        <v>3844</v>
      </c>
      <c r="G15" s="919">
        <v>2477</v>
      </c>
      <c r="H15" s="919">
        <v>1367</v>
      </c>
      <c r="I15" s="914">
        <f>SUM(J15:K15)</f>
        <v>1622</v>
      </c>
      <c r="J15" s="919">
        <v>749</v>
      </c>
      <c r="K15" s="919">
        <v>873</v>
      </c>
      <c r="L15" s="915">
        <f>SUM(M15:N15)</f>
        <v>14152</v>
      </c>
      <c r="M15" s="919">
        <v>9807</v>
      </c>
      <c r="N15" s="920">
        <v>4345</v>
      </c>
    </row>
    <row r="16" spans="1:14" ht="16.7" customHeight="1">
      <c r="A16" s="103" t="s">
        <v>242</v>
      </c>
      <c r="B16" s="104" t="s">
        <v>841</v>
      </c>
      <c r="C16" s="914">
        <f t="shared" ref="C16:C37" si="1">IF(SUM(D16:E16)=SUM(F16,I16,L16),SUM(D16:E16),"ERR!!")</f>
        <v>15199</v>
      </c>
      <c r="D16" s="914">
        <f t="shared" ref="D16:E37" si="2">SUM(G16,J16,M16)</f>
        <v>10556</v>
      </c>
      <c r="E16" s="914">
        <f t="shared" si="2"/>
        <v>4643</v>
      </c>
      <c r="F16" s="914">
        <f t="shared" ref="F16:F37" si="3">SUM(G16:H16)</f>
        <v>2326</v>
      </c>
      <c r="G16" s="923">
        <v>1543</v>
      </c>
      <c r="H16" s="923">
        <v>783</v>
      </c>
      <c r="I16" s="914">
        <f t="shared" ref="I16:I37" si="4">SUM(J16:K16)</f>
        <v>862</v>
      </c>
      <c r="J16" s="923">
        <v>444</v>
      </c>
      <c r="K16" s="923">
        <v>418</v>
      </c>
      <c r="L16" s="915">
        <f t="shared" ref="L16:L37" si="5">SUM(M16:N16)</f>
        <v>12011</v>
      </c>
      <c r="M16" s="923">
        <v>8569</v>
      </c>
      <c r="N16" s="923">
        <v>3442</v>
      </c>
    </row>
    <row r="17" spans="1:14" ht="16.7" customHeight="1">
      <c r="A17" s="103" t="s">
        <v>244</v>
      </c>
      <c r="B17" s="32" t="s">
        <v>842</v>
      </c>
      <c r="C17" s="914">
        <f t="shared" si="1"/>
        <v>7246</v>
      </c>
      <c r="D17" s="914">
        <f t="shared" si="2"/>
        <v>4744</v>
      </c>
      <c r="E17" s="914">
        <f t="shared" si="2"/>
        <v>2502</v>
      </c>
      <c r="F17" s="914">
        <f t="shared" si="3"/>
        <v>1101</v>
      </c>
      <c r="G17" s="923">
        <v>764</v>
      </c>
      <c r="H17" s="923">
        <v>337</v>
      </c>
      <c r="I17" s="914">
        <f t="shared" si="4"/>
        <v>745</v>
      </c>
      <c r="J17" s="923">
        <v>404</v>
      </c>
      <c r="K17" s="923">
        <v>341</v>
      </c>
      <c r="L17" s="915">
        <f t="shared" si="5"/>
        <v>5400</v>
      </c>
      <c r="M17" s="923">
        <v>3576</v>
      </c>
      <c r="N17" s="923">
        <v>1824</v>
      </c>
    </row>
    <row r="18" spans="1:14" ht="16.7" customHeight="1">
      <c r="A18" s="103" t="s">
        <v>246</v>
      </c>
      <c r="B18" s="32" t="s">
        <v>843</v>
      </c>
      <c r="C18" s="914">
        <f t="shared" si="1"/>
        <v>48185</v>
      </c>
      <c r="D18" s="914">
        <f t="shared" si="2"/>
        <v>30384</v>
      </c>
      <c r="E18" s="914">
        <f t="shared" si="2"/>
        <v>17801</v>
      </c>
      <c r="F18" s="914">
        <f t="shared" si="3"/>
        <v>5188</v>
      </c>
      <c r="G18" s="923">
        <v>1066</v>
      </c>
      <c r="H18" s="923">
        <v>4122</v>
      </c>
      <c r="I18" s="914">
        <f t="shared" si="4"/>
        <v>7049</v>
      </c>
      <c r="J18" s="923">
        <v>2744</v>
      </c>
      <c r="K18" s="923">
        <v>4305</v>
      </c>
      <c r="L18" s="915">
        <f t="shared" si="5"/>
        <v>35948</v>
      </c>
      <c r="M18" s="923">
        <v>26574</v>
      </c>
      <c r="N18" s="923">
        <v>9374</v>
      </c>
    </row>
    <row r="19" spans="1:14" ht="16.7" customHeight="1">
      <c r="A19" s="103" t="s">
        <v>248</v>
      </c>
      <c r="B19" s="32" t="s">
        <v>844</v>
      </c>
      <c r="C19" s="914">
        <f t="shared" si="1"/>
        <v>12330</v>
      </c>
      <c r="D19" s="914">
        <f t="shared" si="2"/>
        <v>4630</v>
      </c>
      <c r="E19" s="914">
        <f t="shared" si="2"/>
        <v>7700</v>
      </c>
      <c r="F19" s="914">
        <f t="shared" si="3"/>
        <v>1799</v>
      </c>
      <c r="G19" s="923">
        <v>1241</v>
      </c>
      <c r="H19" s="923">
        <v>558</v>
      </c>
      <c r="I19" s="914">
        <f t="shared" si="4"/>
        <v>1957</v>
      </c>
      <c r="J19" s="923">
        <v>882</v>
      </c>
      <c r="K19" s="923">
        <v>1075</v>
      </c>
      <c r="L19" s="915">
        <f t="shared" si="5"/>
        <v>8574</v>
      </c>
      <c r="M19" s="923">
        <v>2507</v>
      </c>
      <c r="N19" s="923">
        <v>6067</v>
      </c>
    </row>
    <row r="20" spans="1:14" ht="16.7" customHeight="1">
      <c r="A20" s="103" t="s">
        <v>250</v>
      </c>
      <c r="B20" s="32" t="s">
        <v>845</v>
      </c>
      <c r="C20" s="914">
        <f t="shared" si="1"/>
        <v>7684</v>
      </c>
      <c r="D20" s="914">
        <f t="shared" si="2"/>
        <v>5094</v>
      </c>
      <c r="E20" s="914">
        <f t="shared" si="2"/>
        <v>2590</v>
      </c>
      <c r="F20" s="914">
        <f t="shared" si="3"/>
        <v>1386</v>
      </c>
      <c r="G20" s="923">
        <v>935</v>
      </c>
      <c r="H20" s="923">
        <v>451</v>
      </c>
      <c r="I20" s="914">
        <f t="shared" si="4"/>
        <v>963</v>
      </c>
      <c r="J20" s="923">
        <v>774</v>
      </c>
      <c r="K20" s="923">
        <v>189</v>
      </c>
      <c r="L20" s="915">
        <f t="shared" si="5"/>
        <v>5335</v>
      </c>
      <c r="M20" s="923">
        <v>3385</v>
      </c>
      <c r="N20" s="923">
        <v>1950</v>
      </c>
    </row>
    <row r="21" spans="1:14" ht="16.7" customHeight="1">
      <c r="A21" s="103" t="s">
        <v>252</v>
      </c>
      <c r="B21" s="33" t="s">
        <v>846</v>
      </c>
      <c r="C21" s="914">
        <f t="shared" si="1"/>
        <v>11966</v>
      </c>
      <c r="D21" s="914">
        <f t="shared" si="2"/>
        <v>7779</v>
      </c>
      <c r="E21" s="914">
        <f t="shared" si="2"/>
        <v>4187</v>
      </c>
      <c r="F21" s="914">
        <f t="shared" si="3"/>
        <v>1903</v>
      </c>
      <c r="G21" s="923">
        <v>1237</v>
      </c>
      <c r="H21" s="923">
        <v>666</v>
      </c>
      <c r="I21" s="914">
        <f t="shared" si="4"/>
        <v>1510</v>
      </c>
      <c r="J21" s="923">
        <v>981</v>
      </c>
      <c r="K21" s="923">
        <v>529</v>
      </c>
      <c r="L21" s="915">
        <f t="shared" si="5"/>
        <v>8553</v>
      </c>
      <c r="M21" s="923">
        <v>5561</v>
      </c>
      <c r="N21" s="923">
        <v>2992</v>
      </c>
    </row>
    <row r="22" spans="1:14" ht="16.7" customHeight="1">
      <c r="A22" s="103" t="s">
        <v>254</v>
      </c>
      <c r="B22" s="32" t="s">
        <v>847</v>
      </c>
      <c r="C22" s="914">
        <f t="shared" si="1"/>
        <v>9186</v>
      </c>
      <c r="D22" s="914">
        <f t="shared" si="2"/>
        <v>5823</v>
      </c>
      <c r="E22" s="914">
        <f t="shared" si="2"/>
        <v>3363</v>
      </c>
      <c r="F22" s="914">
        <f t="shared" si="3"/>
        <v>1063</v>
      </c>
      <c r="G22" s="923">
        <v>566</v>
      </c>
      <c r="H22" s="923">
        <v>497</v>
      </c>
      <c r="I22" s="914">
        <f t="shared" si="4"/>
        <v>1258</v>
      </c>
      <c r="J22" s="923">
        <v>555</v>
      </c>
      <c r="K22" s="923">
        <v>703</v>
      </c>
      <c r="L22" s="915">
        <f t="shared" si="5"/>
        <v>6865</v>
      </c>
      <c r="M22" s="923">
        <v>4702</v>
      </c>
      <c r="N22" s="923">
        <v>2163</v>
      </c>
    </row>
    <row r="23" spans="1:14" ht="16.7" customHeight="1">
      <c r="A23" s="103" t="s">
        <v>256</v>
      </c>
      <c r="B23" s="32" t="s">
        <v>848</v>
      </c>
      <c r="C23" s="914">
        <f t="shared" si="1"/>
        <v>6547</v>
      </c>
      <c r="D23" s="914">
        <f t="shared" si="2"/>
        <v>3954</v>
      </c>
      <c r="E23" s="914">
        <f t="shared" si="2"/>
        <v>2593</v>
      </c>
      <c r="F23" s="914">
        <f t="shared" si="3"/>
        <v>908</v>
      </c>
      <c r="G23" s="923">
        <v>539</v>
      </c>
      <c r="H23" s="923">
        <v>369</v>
      </c>
      <c r="I23" s="914">
        <f t="shared" si="4"/>
        <v>805</v>
      </c>
      <c r="J23" s="923">
        <v>240</v>
      </c>
      <c r="K23" s="923">
        <v>565</v>
      </c>
      <c r="L23" s="915">
        <f t="shared" si="5"/>
        <v>4834</v>
      </c>
      <c r="M23" s="923">
        <v>3175</v>
      </c>
      <c r="N23" s="923">
        <v>1659</v>
      </c>
    </row>
    <row r="24" spans="1:14" ht="16.7" customHeight="1">
      <c r="A24" s="103" t="s">
        <v>258</v>
      </c>
      <c r="B24" s="32" t="s">
        <v>849</v>
      </c>
      <c r="C24" s="914">
        <f t="shared" si="1"/>
        <v>9614</v>
      </c>
      <c r="D24" s="914">
        <f t="shared" si="2"/>
        <v>6677</v>
      </c>
      <c r="E24" s="914">
        <f t="shared" si="2"/>
        <v>2937</v>
      </c>
      <c r="F24" s="914">
        <f t="shared" si="3"/>
        <v>1538</v>
      </c>
      <c r="G24" s="924">
        <v>1045</v>
      </c>
      <c r="H24" s="924">
        <v>493</v>
      </c>
      <c r="I24" s="914">
        <f t="shared" si="4"/>
        <v>1798</v>
      </c>
      <c r="J24" s="924">
        <v>1238</v>
      </c>
      <c r="K24" s="924">
        <v>560</v>
      </c>
      <c r="L24" s="915">
        <f t="shared" si="5"/>
        <v>6278</v>
      </c>
      <c r="M24" s="924">
        <v>4394</v>
      </c>
      <c r="N24" s="924">
        <v>1884</v>
      </c>
    </row>
    <row r="25" spans="1:14" ht="16.7" customHeight="1">
      <c r="A25" s="103" t="s">
        <v>260</v>
      </c>
      <c r="B25" s="32" t="s">
        <v>850</v>
      </c>
      <c r="C25" s="914">
        <f t="shared" si="1"/>
        <v>2584</v>
      </c>
      <c r="D25" s="914">
        <f t="shared" si="2"/>
        <v>1566</v>
      </c>
      <c r="E25" s="914">
        <f t="shared" si="2"/>
        <v>1018</v>
      </c>
      <c r="F25" s="914">
        <f t="shared" si="3"/>
        <v>435</v>
      </c>
      <c r="G25" s="923">
        <v>236</v>
      </c>
      <c r="H25" s="923">
        <v>199</v>
      </c>
      <c r="I25" s="914">
        <f t="shared" si="4"/>
        <v>217</v>
      </c>
      <c r="J25" s="923">
        <v>91</v>
      </c>
      <c r="K25" s="923">
        <v>126</v>
      </c>
      <c r="L25" s="915">
        <f t="shared" si="5"/>
        <v>1932</v>
      </c>
      <c r="M25" s="923">
        <v>1239</v>
      </c>
      <c r="N25" s="923">
        <v>693</v>
      </c>
    </row>
    <row r="26" spans="1:14" ht="16.7" customHeight="1">
      <c r="A26" s="103" t="s">
        <v>262</v>
      </c>
      <c r="B26" s="32" t="s">
        <v>851</v>
      </c>
      <c r="C26" s="914">
        <f t="shared" si="1"/>
        <v>7026</v>
      </c>
      <c r="D26" s="914">
        <f t="shared" si="2"/>
        <v>3894</v>
      </c>
      <c r="E26" s="914">
        <f t="shared" si="2"/>
        <v>3132</v>
      </c>
      <c r="F26" s="914">
        <f t="shared" si="3"/>
        <v>786</v>
      </c>
      <c r="G26" s="923">
        <v>471</v>
      </c>
      <c r="H26" s="923">
        <v>315</v>
      </c>
      <c r="I26" s="914">
        <f t="shared" si="4"/>
        <v>438</v>
      </c>
      <c r="J26" s="923">
        <v>148</v>
      </c>
      <c r="K26" s="923">
        <v>290</v>
      </c>
      <c r="L26" s="915">
        <f t="shared" si="5"/>
        <v>5802</v>
      </c>
      <c r="M26" s="923">
        <v>3275</v>
      </c>
      <c r="N26" s="923">
        <v>2527</v>
      </c>
    </row>
    <row r="27" spans="1:14" ht="16.7" customHeight="1">
      <c r="A27" s="103" t="s">
        <v>264</v>
      </c>
      <c r="B27" s="32" t="s">
        <v>852</v>
      </c>
      <c r="C27" s="914">
        <f t="shared" si="1"/>
        <v>2955</v>
      </c>
      <c r="D27" s="914">
        <f t="shared" si="2"/>
        <v>1992</v>
      </c>
      <c r="E27" s="914">
        <f t="shared" si="2"/>
        <v>963</v>
      </c>
      <c r="F27" s="914">
        <f t="shared" si="3"/>
        <v>386</v>
      </c>
      <c r="G27" s="923">
        <v>227</v>
      </c>
      <c r="H27" s="923">
        <v>159</v>
      </c>
      <c r="I27" s="914">
        <f t="shared" si="4"/>
        <v>322</v>
      </c>
      <c r="J27" s="923">
        <v>147</v>
      </c>
      <c r="K27" s="923">
        <v>175</v>
      </c>
      <c r="L27" s="915">
        <f t="shared" si="5"/>
        <v>2247</v>
      </c>
      <c r="M27" s="923">
        <v>1618</v>
      </c>
      <c r="N27" s="923">
        <v>629</v>
      </c>
    </row>
    <row r="28" spans="1:14" ht="16.7" customHeight="1">
      <c r="A28" s="103" t="s">
        <v>266</v>
      </c>
      <c r="B28" s="32" t="s">
        <v>853</v>
      </c>
      <c r="C28" s="914">
        <f t="shared" si="1"/>
        <v>1831</v>
      </c>
      <c r="D28" s="914">
        <f t="shared" si="2"/>
        <v>1338</v>
      </c>
      <c r="E28" s="914">
        <f t="shared" si="2"/>
        <v>493</v>
      </c>
      <c r="F28" s="914">
        <f t="shared" si="3"/>
        <v>322</v>
      </c>
      <c r="G28" s="923">
        <v>207</v>
      </c>
      <c r="H28" s="923">
        <v>115</v>
      </c>
      <c r="I28" s="914">
        <f t="shared" si="4"/>
        <v>106</v>
      </c>
      <c r="J28" s="923">
        <v>54</v>
      </c>
      <c r="K28" s="923">
        <v>52</v>
      </c>
      <c r="L28" s="915">
        <f t="shared" si="5"/>
        <v>1403</v>
      </c>
      <c r="M28" s="923">
        <v>1077</v>
      </c>
      <c r="N28" s="923">
        <v>326</v>
      </c>
    </row>
    <row r="29" spans="1:14" ht="16.7" customHeight="1">
      <c r="A29" s="103" t="s">
        <v>268</v>
      </c>
      <c r="B29" s="32" t="s">
        <v>854</v>
      </c>
      <c r="C29" s="914">
        <f t="shared" si="1"/>
        <v>4752</v>
      </c>
      <c r="D29" s="914">
        <f t="shared" si="2"/>
        <v>3154</v>
      </c>
      <c r="E29" s="914">
        <f t="shared" si="2"/>
        <v>1598</v>
      </c>
      <c r="F29" s="914">
        <f t="shared" si="3"/>
        <v>603</v>
      </c>
      <c r="G29" s="923">
        <v>380</v>
      </c>
      <c r="H29" s="923">
        <v>223</v>
      </c>
      <c r="I29" s="914">
        <f t="shared" si="4"/>
        <v>800</v>
      </c>
      <c r="J29" s="923">
        <v>393</v>
      </c>
      <c r="K29" s="923">
        <v>407</v>
      </c>
      <c r="L29" s="915">
        <f t="shared" si="5"/>
        <v>3349</v>
      </c>
      <c r="M29" s="923">
        <v>2381</v>
      </c>
      <c r="N29" s="923">
        <v>968</v>
      </c>
    </row>
    <row r="30" spans="1:14" ht="16.7" customHeight="1">
      <c r="A30" s="103" t="s">
        <v>270</v>
      </c>
      <c r="B30" s="33" t="s">
        <v>855</v>
      </c>
      <c r="C30" s="914">
        <f t="shared" si="1"/>
        <v>4984</v>
      </c>
      <c r="D30" s="914">
        <f t="shared" si="2"/>
        <v>2974</v>
      </c>
      <c r="E30" s="914">
        <f t="shared" si="2"/>
        <v>2010</v>
      </c>
      <c r="F30" s="914">
        <f t="shared" si="3"/>
        <v>640</v>
      </c>
      <c r="G30" s="923">
        <v>172</v>
      </c>
      <c r="H30" s="923">
        <v>468</v>
      </c>
      <c r="I30" s="914">
        <f t="shared" si="4"/>
        <v>34</v>
      </c>
      <c r="J30" s="923">
        <v>21</v>
      </c>
      <c r="K30" s="923">
        <v>13</v>
      </c>
      <c r="L30" s="915">
        <f t="shared" si="5"/>
        <v>4310</v>
      </c>
      <c r="M30" s="923">
        <v>2781</v>
      </c>
      <c r="N30" s="923">
        <v>1529</v>
      </c>
    </row>
    <row r="31" spans="1:14" ht="16.7" customHeight="1">
      <c r="A31" s="103" t="s">
        <v>272</v>
      </c>
      <c r="B31" s="32" t="s">
        <v>856</v>
      </c>
      <c r="C31" s="914">
        <f t="shared" si="1"/>
        <v>2876</v>
      </c>
      <c r="D31" s="914">
        <f t="shared" si="2"/>
        <v>1220</v>
      </c>
      <c r="E31" s="914">
        <f t="shared" si="2"/>
        <v>1656</v>
      </c>
      <c r="F31" s="914">
        <f t="shared" si="3"/>
        <v>598</v>
      </c>
      <c r="G31" s="923">
        <v>386</v>
      </c>
      <c r="H31" s="923">
        <v>212</v>
      </c>
      <c r="I31" s="914">
        <f t="shared" si="4"/>
        <v>80</v>
      </c>
      <c r="J31" s="923">
        <v>33</v>
      </c>
      <c r="K31" s="923">
        <v>47</v>
      </c>
      <c r="L31" s="915">
        <f t="shared" si="5"/>
        <v>2198</v>
      </c>
      <c r="M31" s="923">
        <v>801</v>
      </c>
      <c r="N31" s="923">
        <v>1397</v>
      </c>
    </row>
    <row r="32" spans="1:14" ht="16.7" customHeight="1">
      <c r="A32" s="103" t="s">
        <v>274</v>
      </c>
      <c r="B32" s="32" t="s">
        <v>857</v>
      </c>
      <c r="C32" s="914">
        <f t="shared" si="1"/>
        <v>3943</v>
      </c>
      <c r="D32" s="914">
        <f t="shared" si="2"/>
        <v>2552</v>
      </c>
      <c r="E32" s="914">
        <f t="shared" si="2"/>
        <v>1391</v>
      </c>
      <c r="F32" s="914">
        <f t="shared" si="3"/>
        <v>491</v>
      </c>
      <c r="G32" s="923">
        <v>298</v>
      </c>
      <c r="H32" s="923">
        <v>193</v>
      </c>
      <c r="I32" s="914">
        <f t="shared" si="4"/>
        <v>397</v>
      </c>
      <c r="J32" s="923">
        <v>244</v>
      </c>
      <c r="K32" s="923">
        <v>153</v>
      </c>
      <c r="L32" s="915">
        <f t="shared" si="5"/>
        <v>3055</v>
      </c>
      <c r="M32" s="923">
        <v>2010</v>
      </c>
      <c r="N32" s="923">
        <v>1045</v>
      </c>
    </row>
    <row r="33" spans="1:14" ht="16.7" customHeight="1">
      <c r="A33" s="103" t="s">
        <v>276</v>
      </c>
      <c r="B33" s="32" t="s">
        <v>858</v>
      </c>
      <c r="C33" s="914">
        <f t="shared" si="1"/>
        <v>3566</v>
      </c>
      <c r="D33" s="914">
        <f t="shared" si="2"/>
        <v>2055</v>
      </c>
      <c r="E33" s="914">
        <f t="shared" si="2"/>
        <v>1511</v>
      </c>
      <c r="F33" s="914">
        <f t="shared" si="3"/>
        <v>989</v>
      </c>
      <c r="G33" s="923">
        <v>627</v>
      </c>
      <c r="H33" s="923">
        <v>362</v>
      </c>
      <c r="I33" s="914">
        <f t="shared" si="4"/>
        <v>266</v>
      </c>
      <c r="J33" s="923">
        <v>163</v>
      </c>
      <c r="K33" s="923">
        <v>103</v>
      </c>
      <c r="L33" s="915">
        <f t="shared" si="5"/>
        <v>2311</v>
      </c>
      <c r="M33" s="923">
        <v>1265</v>
      </c>
      <c r="N33" s="923">
        <v>1046</v>
      </c>
    </row>
    <row r="34" spans="1:14" s="788" customFormat="1" ht="16.7" customHeight="1">
      <c r="A34" s="103" t="s">
        <v>278</v>
      </c>
      <c r="B34" s="32" t="s">
        <v>859</v>
      </c>
      <c r="C34" s="914">
        <f t="shared" si="1"/>
        <v>5147</v>
      </c>
      <c r="D34" s="914">
        <f t="shared" si="2"/>
        <v>2946</v>
      </c>
      <c r="E34" s="914">
        <f t="shared" si="2"/>
        <v>2201</v>
      </c>
      <c r="F34" s="914">
        <f t="shared" si="3"/>
        <v>718</v>
      </c>
      <c r="G34" s="923">
        <v>420</v>
      </c>
      <c r="H34" s="923">
        <v>298</v>
      </c>
      <c r="I34" s="914">
        <f t="shared" si="4"/>
        <v>429</v>
      </c>
      <c r="J34" s="923">
        <v>156</v>
      </c>
      <c r="K34" s="923">
        <v>273</v>
      </c>
      <c r="L34" s="915">
        <f t="shared" si="5"/>
        <v>4000</v>
      </c>
      <c r="M34" s="923">
        <v>2370</v>
      </c>
      <c r="N34" s="923">
        <v>1630</v>
      </c>
    </row>
    <row r="35" spans="1:14" s="788" customFormat="1" ht="16.7" customHeight="1">
      <c r="A35" s="105" t="s">
        <v>280</v>
      </c>
      <c r="B35" s="1100" t="s">
        <v>25</v>
      </c>
      <c r="C35" s="914">
        <f t="shared" si="1"/>
        <v>2214</v>
      </c>
      <c r="D35" s="914">
        <f t="shared" si="2"/>
        <v>1139</v>
      </c>
      <c r="E35" s="914">
        <f t="shared" si="2"/>
        <v>1075</v>
      </c>
      <c r="F35" s="914">
        <f t="shared" si="3"/>
        <v>401</v>
      </c>
      <c r="G35" s="923">
        <v>196</v>
      </c>
      <c r="H35" s="923">
        <v>205</v>
      </c>
      <c r="I35" s="914">
        <f t="shared" si="4"/>
        <v>321</v>
      </c>
      <c r="J35" s="923">
        <v>135</v>
      </c>
      <c r="K35" s="923">
        <v>186</v>
      </c>
      <c r="L35" s="915">
        <f t="shared" si="5"/>
        <v>1492</v>
      </c>
      <c r="M35" s="923">
        <v>808</v>
      </c>
      <c r="N35" s="923">
        <v>684</v>
      </c>
    </row>
    <row r="36" spans="1:14" s="788" customFormat="1" ht="16.7" customHeight="1">
      <c r="A36" s="103" t="s">
        <v>282</v>
      </c>
      <c r="B36" s="32" t="s">
        <v>26</v>
      </c>
      <c r="C36" s="914">
        <f t="shared" si="1"/>
        <v>5499</v>
      </c>
      <c r="D36" s="914">
        <f t="shared" si="2"/>
        <v>2891</v>
      </c>
      <c r="E36" s="914">
        <f t="shared" si="2"/>
        <v>2608</v>
      </c>
      <c r="F36" s="914">
        <f t="shared" si="3"/>
        <v>1950</v>
      </c>
      <c r="G36" s="919">
        <v>1005</v>
      </c>
      <c r="H36" s="919">
        <v>945</v>
      </c>
      <c r="I36" s="914">
        <f t="shared" si="4"/>
        <v>2235</v>
      </c>
      <c r="J36" s="919">
        <v>1127</v>
      </c>
      <c r="K36" s="919">
        <v>1108</v>
      </c>
      <c r="L36" s="915">
        <f t="shared" si="5"/>
        <v>1314</v>
      </c>
      <c r="M36" s="1054">
        <v>759</v>
      </c>
      <c r="N36" s="1054">
        <v>555</v>
      </c>
    </row>
    <row r="37" spans="1:14" ht="16.7" customHeight="1" thickBot="1">
      <c r="A37" s="106" t="s">
        <v>284</v>
      </c>
      <c r="B37" s="107" t="s">
        <v>27</v>
      </c>
      <c r="C37" s="914">
        <f t="shared" si="1"/>
        <v>823</v>
      </c>
      <c r="D37" s="914">
        <f t="shared" si="2"/>
        <v>543</v>
      </c>
      <c r="E37" s="914">
        <f t="shared" si="2"/>
        <v>280</v>
      </c>
      <c r="F37" s="914">
        <f t="shared" si="3"/>
        <v>91</v>
      </c>
      <c r="G37" s="923">
        <v>58</v>
      </c>
      <c r="H37" s="923">
        <v>33</v>
      </c>
      <c r="I37" s="914">
        <f t="shared" si="4"/>
        <v>136</v>
      </c>
      <c r="J37" s="923">
        <v>42</v>
      </c>
      <c r="K37" s="923">
        <v>94</v>
      </c>
      <c r="L37" s="1055">
        <f t="shared" si="5"/>
        <v>596</v>
      </c>
      <c r="M37" s="923">
        <v>443</v>
      </c>
      <c r="N37" s="923">
        <v>153</v>
      </c>
    </row>
    <row r="38" spans="1:14" ht="12.95" customHeight="1">
      <c r="A38" s="108" t="s">
        <v>823</v>
      </c>
      <c r="B38" s="108"/>
      <c r="C38" s="109"/>
      <c r="D38" s="109"/>
      <c r="E38" s="109"/>
      <c r="F38" s="109"/>
      <c r="G38" s="109"/>
      <c r="H38" s="109"/>
      <c r="I38" s="109"/>
      <c r="J38" s="109"/>
      <c r="K38" s="109"/>
      <c r="L38" s="110"/>
      <c r="M38" s="110"/>
      <c r="N38" s="110" t="s">
        <v>1019</v>
      </c>
    </row>
  </sheetData>
  <sheetProtection selectLockedCells="1"/>
  <mergeCells count="24">
    <mergeCell ref="A13:B13"/>
    <mergeCell ref="C7:C8"/>
    <mergeCell ref="D7:D8"/>
    <mergeCell ref="A9:B9"/>
    <mergeCell ref="A6:B8"/>
    <mergeCell ref="A10:B10"/>
    <mergeCell ref="A11:B11"/>
    <mergeCell ref="A12:B12"/>
    <mergeCell ref="A3:N3"/>
    <mergeCell ref="A4:N4"/>
    <mergeCell ref="L7:L8"/>
    <mergeCell ref="M7:M8"/>
    <mergeCell ref="N7:N8"/>
    <mergeCell ref="J7:J8"/>
    <mergeCell ref="K7:K8"/>
    <mergeCell ref="L6:N6"/>
    <mergeCell ref="F7:F8"/>
    <mergeCell ref="G7:G8"/>
    <mergeCell ref="H7:H8"/>
    <mergeCell ref="I7:I8"/>
    <mergeCell ref="C6:E6"/>
    <mergeCell ref="F6:H6"/>
    <mergeCell ref="I6:K6"/>
    <mergeCell ref="E7:E8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D15:E3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50</vt:i4>
      </vt:variant>
      <vt:variant>
        <vt:lpstr>이름이 지정된 범위</vt:lpstr>
      </vt:variant>
      <vt:variant>
        <vt:i4>50</vt:i4>
      </vt:variant>
    </vt:vector>
  </HeadingPairs>
  <TitlesOfParts>
    <vt:vector size="100" baseType="lpstr">
      <vt:lpstr>0.보건및사회보장</vt:lpstr>
      <vt:lpstr>0-1.이면</vt:lpstr>
      <vt:lpstr>1.의료기관</vt:lpstr>
      <vt:lpstr>2.의료기관종사 의료인력</vt:lpstr>
      <vt:lpstr>3.보건소인력</vt:lpstr>
      <vt:lpstr>4.보건지소및보건진료소인력</vt:lpstr>
      <vt:lpstr>5.부정의료업자(가.의료인 등)</vt:lpstr>
      <vt:lpstr>5.부정의료업자(나.의료기관)</vt:lpstr>
      <vt:lpstr>6.의약품등제조업소</vt:lpstr>
      <vt:lpstr>7.식품위생관계업소</vt:lpstr>
      <vt:lpstr>8.공중위생 관계업소</vt:lpstr>
      <vt:lpstr>9.예방접종</vt:lpstr>
      <vt:lpstr>10.법정전염병 발생및사망 </vt:lpstr>
      <vt:lpstr>11.한센사업대상자현황</vt:lpstr>
      <vt:lpstr>12.결핵환자현황</vt:lpstr>
      <vt:lpstr>13.보건소구강보건사업실적</vt:lpstr>
      <vt:lpstr>14.모자보건사업실적</vt:lpstr>
      <vt:lpstr>15.건강보험적용인구</vt:lpstr>
      <vt:lpstr>16.건강보험급여</vt:lpstr>
      <vt:lpstr>17.건강보험대상자진료실적</vt:lpstr>
      <vt:lpstr>18.국민연금가입자</vt:lpstr>
      <vt:lpstr>19.국민연금급여지급현황</vt:lpstr>
      <vt:lpstr>20.국가보훈대상자</vt:lpstr>
      <vt:lpstr>21.국가보훈대상자취업</vt:lpstr>
      <vt:lpstr>22.국가보훈대상자및자녀취학</vt:lpstr>
      <vt:lpstr>23.참전용사등록현황</vt:lpstr>
      <vt:lpstr>24.적십자회비모금및구호실적</vt:lpstr>
      <vt:lpstr>25.노인여가복지시설</vt:lpstr>
      <vt:lpstr>26.노인주거복지시설</vt:lpstr>
      <vt:lpstr>27.노인의료복지시설</vt:lpstr>
      <vt:lpstr>28.재가노인복지시설</vt:lpstr>
      <vt:lpstr>29.국민기초생활보장수급자</vt:lpstr>
      <vt:lpstr>30.기초노령연금수급자수</vt:lpstr>
      <vt:lpstr>31.여성복지시설</vt:lpstr>
      <vt:lpstr>32.여성폭력상담</vt:lpstr>
      <vt:lpstr>33.아동복지시설</vt:lpstr>
      <vt:lpstr>34.장애인복지시설</vt:lpstr>
      <vt:lpstr>35.장애인등록현황</vt:lpstr>
      <vt:lpstr>36.노숙인 생활시설수 및 생활인원현황</vt:lpstr>
      <vt:lpstr>37.요보호아동발생및조치현황</vt:lpstr>
      <vt:lpstr>38.저소득 한부모가정</vt:lpstr>
      <vt:lpstr>39.묘지및봉안시설</vt:lpstr>
      <vt:lpstr>40.헌혈사업실적</vt:lpstr>
      <vt:lpstr>41.방문건강관리사업실적</vt:lpstr>
      <vt:lpstr>42.보건교육실적(가.건강생활실천교육) </vt:lpstr>
      <vt:lpstr>42.보건교육실적(나.성인병예방및관리교육)</vt:lpstr>
      <vt:lpstr>43. 어린이집</vt:lpstr>
      <vt:lpstr>44. 자원봉사자 현황</vt:lpstr>
      <vt:lpstr>45. 독거노인 현황(성별)</vt:lpstr>
      <vt:lpstr>45-1. 독거노인 현황(연령별)</vt:lpstr>
      <vt:lpstr>'0.보건및사회보장'!Print_Area</vt:lpstr>
      <vt:lpstr>'0-1.이면'!Print_Area</vt:lpstr>
      <vt:lpstr>'1.의료기관'!Print_Area</vt:lpstr>
      <vt:lpstr>'10.법정전염병 발생및사망 '!Print_Area</vt:lpstr>
      <vt:lpstr>'11.한센사업대상자현황'!Print_Area</vt:lpstr>
      <vt:lpstr>'12.결핵환자현황'!Print_Area</vt:lpstr>
      <vt:lpstr>'13.보건소구강보건사업실적'!Print_Area</vt:lpstr>
      <vt:lpstr>'14.모자보건사업실적'!Print_Area</vt:lpstr>
      <vt:lpstr>'15.건강보험적용인구'!Print_Area</vt:lpstr>
      <vt:lpstr>'16.건강보험급여'!Print_Area</vt:lpstr>
      <vt:lpstr>'17.건강보험대상자진료실적'!Print_Area</vt:lpstr>
      <vt:lpstr>'18.국민연금가입자'!Print_Area</vt:lpstr>
      <vt:lpstr>'19.국민연금급여지급현황'!Print_Area</vt:lpstr>
      <vt:lpstr>'2.의료기관종사 의료인력'!Print_Area</vt:lpstr>
      <vt:lpstr>'20.국가보훈대상자'!Print_Area</vt:lpstr>
      <vt:lpstr>'21.국가보훈대상자취업'!Print_Area</vt:lpstr>
      <vt:lpstr>'22.국가보훈대상자및자녀취학'!Print_Area</vt:lpstr>
      <vt:lpstr>'23.참전용사등록현황'!Print_Area</vt:lpstr>
      <vt:lpstr>'24.적십자회비모금및구호실적'!Print_Area</vt:lpstr>
      <vt:lpstr>'25.노인여가복지시설'!Print_Area</vt:lpstr>
      <vt:lpstr>'26.노인주거복지시설'!Print_Area</vt:lpstr>
      <vt:lpstr>'27.노인의료복지시설'!Print_Area</vt:lpstr>
      <vt:lpstr>'28.재가노인복지시설'!Print_Area</vt:lpstr>
      <vt:lpstr>'29.국민기초생활보장수급자'!Print_Area</vt:lpstr>
      <vt:lpstr>'3.보건소인력'!Print_Area</vt:lpstr>
      <vt:lpstr>'30.기초노령연금수급자수'!Print_Area</vt:lpstr>
      <vt:lpstr>'31.여성복지시설'!Print_Area</vt:lpstr>
      <vt:lpstr>'32.여성폭력상담'!Print_Area</vt:lpstr>
      <vt:lpstr>'33.아동복지시설'!Print_Area</vt:lpstr>
      <vt:lpstr>'34.장애인복지시설'!Print_Area</vt:lpstr>
      <vt:lpstr>'35.장애인등록현황'!Print_Area</vt:lpstr>
      <vt:lpstr>'36.노숙인 생활시설수 및 생활인원현황'!Print_Area</vt:lpstr>
      <vt:lpstr>'37.요보호아동발생및조치현황'!Print_Area</vt:lpstr>
      <vt:lpstr>'38.저소득 한부모가정'!Print_Area</vt:lpstr>
      <vt:lpstr>'39.묘지및봉안시설'!Print_Area</vt:lpstr>
      <vt:lpstr>'4.보건지소및보건진료소인력'!Print_Area</vt:lpstr>
      <vt:lpstr>'40.헌혈사업실적'!Print_Area</vt:lpstr>
      <vt:lpstr>'41.방문건강관리사업실적'!Print_Area</vt:lpstr>
      <vt:lpstr>'42.보건교육실적(가.건강생활실천교육) '!Print_Area</vt:lpstr>
      <vt:lpstr>'42.보건교육실적(나.성인병예방및관리교육)'!Print_Area</vt:lpstr>
      <vt:lpstr>'43. 어린이집'!Print_Area</vt:lpstr>
      <vt:lpstr>'44. 자원봉사자 현황'!Print_Area</vt:lpstr>
      <vt:lpstr>'45. 독거노인 현황(성별)'!Print_Area</vt:lpstr>
      <vt:lpstr>'45-1. 독거노인 현황(연령별)'!Print_Area</vt:lpstr>
      <vt:lpstr>'5.부정의료업자(가.의료인 등)'!Print_Area</vt:lpstr>
      <vt:lpstr>'5.부정의료업자(나.의료기관)'!Print_Area</vt:lpstr>
      <vt:lpstr>'6.의약품등제조업소'!Print_Area</vt:lpstr>
      <vt:lpstr>'7.식품위생관계업소'!Print_Area</vt:lpstr>
      <vt:lpstr>'8.공중위생 관계업소'!Print_Area</vt:lpstr>
      <vt:lpstr>'9.예방접종'!Print_Area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2019-05-23T04:19:51Z</cp:lastPrinted>
  <dcterms:created xsi:type="dcterms:W3CDTF">2011-12-22T04:11:48Z</dcterms:created>
  <dcterms:modified xsi:type="dcterms:W3CDTF">2019-06-18T00:24:21Z</dcterms:modified>
</cp:coreProperties>
</file>